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S\Desktop\Plan 2025\"/>
    </mc:Choice>
  </mc:AlternateContent>
  <bookViews>
    <workbookView xWindow="0" yWindow="0" windowWidth="28800" windowHeight="12330" tabRatio="808" firstSheet="1" activeTab="8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25" r:id="rId7"/>
    <sheet name="Pratioci" sheetId="197" r:id="rId8"/>
    <sheet name="Dnevne.bolnice" sheetId="208" r:id="rId9"/>
    <sheet name="Neonatologija" sheetId="183" r:id="rId10"/>
    <sheet name="usluge_prema_OS" sheetId="220" r:id="rId11"/>
    <sheet name="Zbirna(Pivot)" sheetId="223" r:id="rId12"/>
    <sheet name="Operacije" sheetId="213" r:id="rId13"/>
    <sheet name="DSG" sheetId="212" r:id="rId14"/>
    <sheet name="Dijalize" sheetId="211" r:id="rId15"/>
    <sheet name="Krv" sheetId="159" r:id="rId16"/>
    <sheet name="LEKOVI" sheetId="226" r:id="rId17"/>
    <sheet name="Implanti" sheetId="227" r:id="rId18"/>
    <sheet name="Sanitet. mat" sheetId="228" r:id="rId19"/>
    <sheet name="Reagensi" sheetId="229" r:id="rId20"/>
    <sheet name="Liste.čekanja" sheetId="200" r:id="rId21"/>
  </sheets>
  <definedNames>
    <definedName name="____W.O.R.K.B.O.O.K..C.O.N.T.E.N.T.S____" localSheetId="13">#REF!</definedName>
    <definedName name="____W.O.R.K.B.O.O.K..C.O.N.T.E.N.T.S____" localSheetId="17">#REF!</definedName>
    <definedName name="____W.O.R.K.B.O.O.K..C.O.N.T.E.N.T.S____" localSheetId="6">#REF!</definedName>
    <definedName name="____W.O.R.K.B.O.O.K..C.O.N.T.E.N.T.S____" localSheetId="16">#REF!</definedName>
    <definedName name="____W.O.R.K.B.O.O.K..C.O.N.T.E.N.T.S____" localSheetId="12">#REF!</definedName>
    <definedName name="____W.O.R.K.B.O.O.K..C.O.N.T.E.N.T.S____" localSheetId="19">#REF!</definedName>
    <definedName name="____W.O.R.K.B.O.O.K..C.O.N.T.E.N.T.S____" localSheetId="18">#REF!</definedName>
    <definedName name="____W.O.R.K.B.O.O.K..C.O.N.T.E.N.T.S____" localSheetId="10">#REF!</definedName>
    <definedName name="____W.O.R.K.B.O.O.K..C.O.N.T.E.N.T.S____">#REF!</definedName>
    <definedName name="____W_O_R_K_B_O_O_K__C_O_N_T_E_N_T_S____" localSheetId="17">#REF!</definedName>
    <definedName name="____W_O_R_K_B_O_O_K__C_O_N_T_E_N_T_S____" localSheetId="16">#REF!</definedName>
    <definedName name="____W_O_R_K_B_O_O_K__C_O_N_T_E_N_T_S____" localSheetId="19">#REF!</definedName>
    <definedName name="____W_O_R_K_B_O_O_K__C_O_N_T_E_N_T_S____" localSheetId="18">#REF!</definedName>
    <definedName name="____W_O_R_K_B_O_O_K__C_O_N_T_E_N_T_S____">#REF!</definedName>
    <definedName name="_xlnm._FilterDatabase" localSheetId="10" hidden="1">usluge_prema_OS!$A$6:$K$1799</definedName>
    <definedName name="APOT" localSheetId="17">#REF!</definedName>
    <definedName name="APOT" localSheetId="16">#REF!</definedName>
    <definedName name="APOT" localSheetId="19">#REF!</definedName>
    <definedName name="APOT" localSheetId="18">#REF!</definedName>
    <definedName name="APOT">#REF!</definedName>
    <definedName name="apoteka1" localSheetId="17">#REF!</definedName>
    <definedName name="apoteka1" localSheetId="16">#REF!</definedName>
    <definedName name="apoteka1" localSheetId="19">#REF!</definedName>
    <definedName name="apoteka1" localSheetId="18">#REF!</definedName>
    <definedName name="apoteka1">#REF!</definedName>
    <definedName name="apoteka2" localSheetId="17">#REF!</definedName>
    <definedName name="apoteka2" localSheetId="16">#REF!</definedName>
    <definedName name="apoteka2" localSheetId="19">#REF!</definedName>
    <definedName name="apoteka2" localSheetId="18">#REF!</definedName>
    <definedName name="apoteka2">#REF!</definedName>
    <definedName name="apoteka7798" localSheetId="17">#REF!</definedName>
    <definedName name="apoteka7798" localSheetId="16">#REF!</definedName>
    <definedName name="apoteka7798" localSheetId="19">#REF!</definedName>
    <definedName name="apoteka7798" localSheetId="18">#REF!</definedName>
    <definedName name="apoteka7798">#REF!</definedName>
    <definedName name="IMLANT3" localSheetId="17">#REF!</definedName>
    <definedName name="IMLANT3" localSheetId="16">#REF!</definedName>
    <definedName name="IMLANT3" localSheetId="19">#REF!</definedName>
    <definedName name="IMLANT3" localSheetId="18">#REF!</definedName>
    <definedName name="IMLANT3">#REF!</definedName>
    <definedName name="IMPLANT2" localSheetId="17">#REF!</definedName>
    <definedName name="IMPLANT2" localSheetId="16">#REF!</definedName>
    <definedName name="IMPLANT2" localSheetId="19">#REF!</definedName>
    <definedName name="IMPLANT2" localSheetId="18">#REF!</definedName>
    <definedName name="IMPLANT2">#REF!</definedName>
    <definedName name="IMPLANTIRFZO2" localSheetId="17">#REF!</definedName>
    <definedName name="IMPLANTIRFZO2" localSheetId="16">#REF!</definedName>
    <definedName name="IMPLANTIRFZO2" localSheetId="19">#REF!</definedName>
    <definedName name="IMPLANTIRFZO2" localSheetId="18">#REF!</definedName>
    <definedName name="IMPLANTIRFZO2">#REF!</definedName>
    <definedName name="Lekovi2" localSheetId="17">#REF!</definedName>
    <definedName name="Lekovi2" localSheetId="16">#REF!</definedName>
    <definedName name="Lekovi2" localSheetId="19">#REF!</definedName>
    <definedName name="Lekovi2" localSheetId="18">#REF!</definedName>
    <definedName name="Lekovi2">#REF!</definedName>
    <definedName name="okok" localSheetId="17">#REF!</definedName>
    <definedName name="okok" localSheetId="16">#REF!</definedName>
    <definedName name="okok" localSheetId="19">#REF!</definedName>
    <definedName name="okok" localSheetId="18">#REF!</definedName>
    <definedName name="okok">#REF!</definedName>
    <definedName name="OKOK1" localSheetId="17">#REF!</definedName>
    <definedName name="OKOK1" localSheetId="16">#REF!</definedName>
    <definedName name="OKOK1" localSheetId="19">#REF!</definedName>
    <definedName name="OKOK1" localSheetId="18">#REF!</definedName>
    <definedName name="OKOK1">#REF!</definedName>
    <definedName name="Operacijenove" localSheetId="17">#REF!</definedName>
    <definedName name="Operacijenove" localSheetId="16">#REF!</definedName>
    <definedName name="Operacijenove" localSheetId="19">#REF!</definedName>
    <definedName name="Operacijenove" localSheetId="18">#REF!</definedName>
    <definedName name="Operacijenove">#REF!</definedName>
    <definedName name="operacijenove2" localSheetId="17">#REF!</definedName>
    <definedName name="operacijenove2" localSheetId="16">#REF!</definedName>
    <definedName name="operacijenove2" localSheetId="19">#REF!</definedName>
    <definedName name="operacijenove2" localSheetId="18">#REF!</definedName>
    <definedName name="operacijenove2">#REF!</definedName>
    <definedName name="Opp" localSheetId="17">#REF!</definedName>
    <definedName name="Opp" localSheetId="16">#REF!</definedName>
    <definedName name="Opp" localSheetId="19">#REF!</definedName>
    <definedName name="Opp" localSheetId="18">#REF!</definedName>
    <definedName name="Opp">#REF!</definedName>
    <definedName name="_xlnm.Print_Area" localSheetId="4">Kadar.nem.!$A$1:$I$23</definedName>
    <definedName name="_xlnm.Print_Area" localSheetId="15">Krv!$A$1:$H$45</definedName>
    <definedName name="_xlnm.Print_Area" localSheetId="16">LEKOVI!$A$1:$K$80</definedName>
    <definedName name="_xlnm.Print_Area" localSheetId="20">Liste.čekanja!$A$1:$I$36</definedName>
    <definedName name="_xlnm.Print_Area" localSheetId="9">Neonatologija!$A$1:$F$12</definedName>
    <definedName name="_xlnm.Print_Area" localSheetId="18">'Sanitet. mat'!$A$1:$D$22</definedName>
    <definedName name="_xlnm.Print_Titles" localSheetId="3">Kadar.zaj.med.del.!$A:$A</definedName>
    <definedName name="_xlnm.Print_Titles" localSheetId="20">Liste.čekanja!$1:$6</definedName>
    <definedName name="San.mat" localSheetId="17">#REF!</definedName>
    <definedName name="San.mat" localSheetId="16">#REF!</definedName>
    <definedName name="San.mat" localSheetId="19">#REF!</definedName>
    <definedName name="San.mat" localSheetId="18">#REF!</definedName>
    <definedName name="San.mat">#REF!</definedName>
    <definedName name="San_mat" localSheetId="17">#REF!</definedName>
    <definedName name="San_mat" localSheetId="16">#REF!</definedName>
    <definedName name="San_mat" localSheetId="19">#REF!</definedName>
    <definedName name="San_mat" localSheetId="18">#REF!</definedName>
    <definedName name="San_mat">#REF!</definedName>
  </definedNames>
  <calcPr calcId="162913" iterateDelta="1E-4"/>
  <pivotCaches>
    <pivotCache cacheId="0" r:id="rId22"/>
  </pivotCaches>
</workbook>
</file>

<file path=xl/calcChain.xml><?xml version="1.0" encoding="utf-8"?>
<calcChain xmlns="http://schemas.openxmlformats.org/spreadsheetml/2006/main">
  <c r="C13" i="174" l="1"/>
  <c r="C12" i="174"/>
  <c r="C11" i="174"/>
  <c r="C10" i="174"/>
  <c r="C9" i="174"/>
  <c r="C8" i="174"/>
  <c r="E284" i="220" l="1"/>
  <c r="F284" i="220"/>
  <c r="G284" i="220"/>
  <c r="H284" i="220"/>
  <c r="F1667" i="220" l="1"/>
  <c r="G1667" i="220"/>
  <c r="H1667" i="220"/>
  <c r="E1667" i="220"/>
  <c r="J1751" i="220"/>
  <c r="I1751" i="220"/>
  <c r="J1750" i="220"/>
  <c r="I1750" i="220"/>
  <c r="J1749" i="220"/>
  <c r="I1749" i="220"/>
  <c r="J1748" i="220"/>
  <c r="I1748" i="220"/>
  <c r="J1665" i="220"/>
  <c r="J1666" i="220"/>
  <c r="I1665" i="220"/>
  <c r="I1666" i="220"/>
  <c r="J1747" i="220"/>
  <c r="I1747" i="220"/>
  <c r="J1746" i="220"/>
  <c r="I1746" i="220"/>
  <c r="J1745" i="220"/>
  <c r="I1745" i="220"/>
  <c r="J1744" i="220"/>
  <c r="I1744" i="220"/>
  <c r="J1743" i="220"/>
  <c r="I1743" i="220"/>
  <c r="J1742" i="220"/>
  <c r="I1742" i="220"/>
  <c r="J1741" i="220"/>
  <c r="I1741" i="220"/>
  <c r="J1740" i="220"/>
  <c r="I1740" i="220"/>
  <c r="J1739" i="220"/>
  <c r="I1739" i="220"/>
  <c r="J1738" i="220"/>
  <c r="I1738" i="220"/>
  <c r="J1737" i="220"/>
  <c r="I1737" i="220"/>
  <c r="J1736" i="220"/>
  <c r="I1736" i="220"/>
  <c r="J1735" i="220"/>
  <c r="I1735" i="220"/>
  <c r="J1734" i="220"/>
  <c r="I1734" i="220"/>
  <c r="J1733" i="220"/>
  <c r="I1733" i="220"/>
  <c r="J1732" i="220"/>
  <c r="I1732" i="220"/>
  <c r="J1731" i="220"/>
  <c r="I1731" i="220"/>
  <c r="J1730" i="220"/>
  <c r="I1730" i="220"/>
  <c r="J1729" i="220"/>
  <c r="I1729" i="220"/>
  <c r="J1728" i="220"/>
  <c r="I1728" i="220"/>
  <c r="J1727" i="220"/>
  <c r="I1727" i="220"/>
  <c r="J1726" i="220"/>
  <c r="I1726" i="220"/>
  <c r="J1725" i="220"/>
  <c r="I1725" i="220"/>
  <c r="J1724" i="220"/>
  <c r="I1724" i="220"/>
  <c r="J1723" i="220"/>
  <c r="I1723" i="220"/>
  <c r="J1722" i="220"/>
  <c r="I1722" i="220"/>
  <c r="J1721" i="220"/>
  <c r="I1721" i="220"/>
  <c r="J1720" i="220"/>
  <c r="I1720" i="220"/>
  <c r="J1719" i="220"/>
  <c r="I1719" i="220"/>
  <c r="J1718" i="220"/>
  <c r="I1718" i="220"/>
  <c r="J1717" i="220"/>
  <c r="I1717" i="220"/>
  <c r="J1716" i="220"/>
  <c r="I1716" i="220"/>
  <c r="J1715" i="220"/>
  <c r="I1715" i="220"/>
  <c r="J1714" i="220"/>
  <c r="I1714" i="220"/>
  <c r="J1713" i="220"/>
  <c r="I1713" i="220"/>
  <c r="J1712" i="220"/>
  <c r="I1712" i="220"/>
  <c r="J1711" i="220"/>
  <c r="I1711" i="220"/>
  <c r="J1710" i="220"/>
  <c r="I1710" i="220"/>
  <c r="J1709" i="220"/>
  <c r="I1709" i="220"/>
  <c r="J1708" i="220"/>
  <c r="I1708" i="220"/>
  <c r="J1707" i="220"/>
  <c r="I1707" i="220"/>
  <c r="J1706" i="220"/>
  <c r="I1706" i="220"/>
  <c r="J1705" i="220"/>
  <c r="I1705" i="220"/>
  <c r="J1704" i="220"/>
  <c r="I1704" i="220"/>
  <c r="J1703" i="220"/>
  <c r="I1703" i="220"/>
  <c r="J1702" i="220"/>
  <c r="I1702" i="220"/>
  <c r="J1701" i="220"/>
  <c r="I1701" i="220"/>
  <c r="J1700" i="220"/>
  <c r="I1700" i="220"/>
  <c r="J1699" i="220"/>
  <c r="I1699" i="220"/>
  <c r="J1698" i="220"/>
  <c r="I1698" i="220"/>
  <c r="J1697" i="220"/>
  <c r="I1697" i="220"/>
  <c r="J1696" i="220"/>
  <c r="I1696" i="220"/>
  <c r="J1695" i="220"/>
  <c r="I1695" i="220"/>
  <c r="J1694" i="220"/>
  <c r="I1694" i="220"/>
  <c r="J1693" i="220"/>
  <c r="I1693" i="220"/>
  <c r="J1692" i="220"/>
  <c r="I1692" i="220"/>
  <c r="J1691" i="220"/>
  <c r="I1691" i="220"/>
  <c r="J1690" i="220"/>
  <c r="I1690" i="220"/>
  <c r="J1689" i="220"/>
  <c r="I1689" i="220"/>
  <c r="J1688" i="220"/>
  <c r="I1688" i="220"/>
  <c r="J1687" i="220"/>
  <c r="I1687" i="220"/>
  <c r="J1686" i="220"/>
  <c r="I1686" i="220"/>
  <c r="J1685" i="220"/>
  <c r="I1685" i="220"/>
  <c r="J1684" i="220"/>
  <c r="I1684" i="220"/>
  <c r="J1683" i="220"/>
  <c r="I1683" i="220"/>
  <c r="J1682" i="220"/>
  <c r="I1682" i="220"/>
  <c r="J1681" i="220"/>
  <c r="I1681" i="220"/>
  <c r="J1680" i="220"/>
  <c r="I1680" i="220"/>
  <c r="J1679" i="220"/>
  <c r="I1679" i="220"/>
  <c r="J1678" i="220"/>
  <c r="I1678" i="220"/>
  <c r="J1677" i="220"/>
  <c r="I1677" i="220"/>
  <c r="J1676" i="220"/>
  <c r="I1676" i="220"/>
  <c r="J1675" i="220"/>
  <c r="I1675" i="220"/>
  <c r="J1674" i="220"/>
  <c r="I1674" i="220"/>
  <c r="J1673" i="220"/>
  <c r="I1673" i="220"/>
  <c r="F1543" i="220"/>
  <c r="G1543" i="220"/>
  <c r="H1543" i="220"/>
  <c r="E1543" i="220"/>
  <c r="F1542" i="220"/>
  <c r="G1542" i="220"/>
  <c r="H1542" i="220"/>
  <c r="E1542" i="220"/>
  <c r="F1644" i="220"/>
  <c r="G1644" i="220"/>
  <c r="H1644" i="220"/>
  <c r="E1644" i="220"/>
  <c r="J1643" i="220"/>
  <c r="I1643" i="220"/>
  <c r="J1642" i="220"/>
  <c r="I1642" i="220"/>
  <c r="F1614" i="220"/>
  <c r="J1614" i="220" s="1"/>
  <c r="G1614" i="220"/>
  <c r="I1614" i="220" s="1"/>
  <c r="H1614" i="220"/>
  <c r="E1614" i="220"/>
  <c r="J1613" i="220"/>
  <c r="I1613" i="220"/>
  <c r="J1612" i="220"/>
  <c r="I1612" i="220"/>
  <c r="J1545" i="220"/>
  <c r="J1546" i="220"/>
  <c r="I1545" i="220"/>
  <c r="I1546" i="220"/>
  <c r="F1547" i="220"/>
  <c r="J1547" i="220" s="1"/>
  <c r="G1547" i="220"/>
  <c r="G1544" i="220" s="1"/>
  <c r="H1547" i="220"/>
  <c r="H1544" i="220" s="1"/>
  <c r="E1547" i="220"/>
  <c r="J1662" i="220"/>
  <c r="I1662" i="220"/>
  <c r="J1661" i="220"/>
  <c r="I1661" i="220"/>
  <c r="J1660" i="220"/>
  <c r="I1660" i="220"/>
  <c r="J1659" i="220"/>
  <c r="I1659" i="220"/>
  <c r="J1658" i="220"/>
  <c r="I1658" i="220"/>
  <c r="J1657" i="220"/>
  <c r="I1657" i="220"/>
  <c r="J1656" i="220"/>
  <c r="I1656" i="220"/>
  <c r="J1655" i="220"/>
  <c r="I1655" i="220"/>
  <c r="J1654" i="220"/>
  <c r="I1654" i="220"/>
  <c r="J1653" i="220"/>
  <c r="I1653" i="220"/>
  <c r="J1652" i="220"/>
  <c r="I1652" i="220"/>
  <c r="J1651" i="220"/>
  <c r="I1651" i="220"/>
  <c r="J1650" i="220"/>
  <c r="I1650" i="220"/>
  <c r="J1649" i="220"/>
  <c r="I1649" i="220"/>
  <c r="J1648" i="220"/>
  <c r="I1648" i="220"/>
  <c r="J1647" i="220"/>
  <c r="I1647" i="220"/>
  <c r="J1646" i="220"/>
  <c r="I1646" i="220"/>
  <c r="J1645" i="220"/>
  <c r="I1645" i="220"/>
  <c r="J1641" i="220"/>
  <c r="I1641" i="220"/>
  <c r="J1640" i="220"/>
  <c r="I1640" i="220"/>
  <c r="J1639" i="220"/>
  <c r="I1639" i="220"/>
  <c r="J1638" i="220"/>
  <c r="I1638" i="220"/>
  <c r="J1637" i="220"/>
  <c r="I1637" i="220"/>
  <c r="J1636" i="220"/>
  <c r="I1636" i="220"/>
  <c r="J1635" i="220"/>
  <c r="I1635" i="220"/>
  <c r="J1634" i="220"/>
  <c r="I1634" i="220"/>
  <c r="J1633" i="220"/>
  <c r="I1633" i="220"/>
  <c r="J1632" i="220"/>
  <c r="I1632" i="220"/>
  <c r="J1631" i="220"/>
  <c r="I1631" i="220"/>
  <c r="J1630" i="220"/>
  <c r="I1630" i="220"/>
  <c r="J1629" i="220"/>
  <c r="I1629" i="220"/>
  <c r="J1628" i="220"/>
  <c r="I1628" i="220"/>
  <c r="J1627" i="220"/>
  <c r="I1627" i="220"/>
  <c r="J1626" i="220"/>
  <c r="I1626" i="220"/>
  <c r="J1625" i="220"/>
  <c r="I1625" i="220"/>
  <c r="J1624" i="220"/>
  <c r="I1624" i="220"/>
  <c r="J1623" i="220"/>
  <c r="I1623" i="220"/>
  <c r="J1622" i="220"/>
  <c r="I1622" i="220"/>
  <c r="J1621" i="220"/>
  <c r="I1621" i="220"/>
  <c r="J1620" i="220"/>
  <c r="I1620" i="220"/>
  <c r="J1619" i="220"/>
  <c r="I1619" i="220"/>
  <c r="J1618" i="220"/>
  <c r="I1618" i="220"/>
  <c r="J1617" i="220"/>
  <c r="I1617" i="220"/>
  <c r="J1616" i="220"/>
  <c r="I1616" i="220"/>
  <c r="J1615" i="220"/>
  <c r="I1615" i="220"/>
  <c r="J1611" i="220"/>
  <c r="I1611" i="220"/>
  <c r="J1610" i="220"/>
  <c r="I1610" i="220"/>
  <c r="J1609" i="220"/>
  <c r="I1609" i="220"/>
  <c r="J1608" i="220"/>
  <c r="I1608" i="220"/>
  <c r="J1607" i="220"/>
  <c r="I1607" i="220"/>
  <c r="J1606" i="220"/>
  <c r="I1606" i="220"/>
  <c r="J1605" i="220"/>
  <c r="I1605" i="220"/>
  <c r="J1604" i="220"/>
  <c r="I1604" i="220"/>
  <c r="J1603" i="220"/>
  <c r="I1603" i="220"/>
  <c r="J1602" i="220"/>
  <c r="I1602" i="220"/>
  <c r="J1601" i="220"/>
  <c r="I1601" i="220"/>
  <c r="J1600" i="220"/>
  <c r="I1600" i="220"/>
  <c r="J1599" i="220"/>
  <c r="I1599" i="220"/>
  <c r="J1598" i="220"/>
  <c r="I1598" i="220"/>
  <c r="J1597" i="220"/>
  <c r="I1597" i="220"/>
  <c r="J1596" i="220"/>
  <c r="I1596" i="220"/>
  <c r="J1595" i="220"/>
  <c r="I1595" i="220"/>
  <c r="J1594" i="220"/>
  <c r="I1594" i="220"/>
  <c r="J1593" i="220"/>
  <c r="I1593" i="220"/>
  <c r="J1592" i="220"/>
  <c r="I1592" i="220"/>
  <c r="J1591" i="220"/>
  <c r="I1591" i="220"/>
  <c r="J1590" i="220"/>
  <c r="I1590" i="220"/>
  <c r="J1589" i="220"/>
  <c r="I1589" i="220"/>
  <c r="J1588" i="220"/>
  <c r="I1588" i="220"/>
  <c r="J1587" i="220"/>
  <c r="I1587" i="220"/>
  <c r="J1586" i="220"/>
  <c r="I1586" i="220"/>
  <c r="J1585" i="220"/>
  <c r="I1585" i="220"/>
  <c r="J1584" i="220"/>
  <c r="I1584" i="220"/>
  <c r="J1583" i="220"/>
  <c r="I1583" i="220"/>
  <c r="J1582" i="220"/>
  <c r="I1582" i="220"/>
  <c r="J1581" i="220"/>
  <c r="I1581" i="220"/>
  <c r="J1580" i="220"/>
  <c r="I1580" i="220"/>
  <c r="J1579" i="220"/>
  <c r="I1579" i="220"/>
  <c r="J1578" i="220"/>
  <c r="I1578" i="220"/>
  <c r="J1577" i="220"/>
  <c r="I1577" i="220"/>
  <c r="J1576" i="220"/>
  <c r="I1576" i="220"/>
  <c r="J1575" i="220"/>
  <c r="I1575" i="220"/>
  <c r="J1574" i="220"/>
  <c r="I1574" i="220"/>
  <c r="J1573" i="220"/>
  <c r="I1573" i="220"/>
  <c r="J1572" i="220"/>
  <c r="I1572" i="220"/>
  <c r="J1571" i="220"/>
  <c r="I1571" i="220"/>
  <c r="J1570" i="220"/>
  <c r="I1570" i="220"/>
  <c r="J1569" i="220"/>
  <c r="I1569" i="220"/>
  <c r="J1568" i="220"/>
  <c r="I1568" i="220"/>
  <c r="J1567" i="220"/>
  <c r="I1567" i="220"/>
  <c r="J1566" i="220"/>
  <c r="I1566" i="220"/>
  <c r="J1565" i="220"/>
  <c r="I1565" i="220"/>
  <c r="J1564" i="220"/>
  <c r="I1564" i="220"/>
  <c r="J1563" i="220"/>
  <c r="I1563" i="220"/>
  <c r="J1562" i="220"/>
  <c r="I1562" i="220"/>
  <c r="J1561" i="220"/>
  <c r="I1561" i="220"/>
  <c r="J1560" i="220"/>
  <c r="I1560" i="220"/>
  <c r="J1559" i="220"/>
  <c r="I1559" i="220"/>
  <c r="J1558" i="220"/>
  <c r="I1558" i="220"/>
  <c r="J1557" i="220"/>
  <c r="I1557" i="220"/>
  <c r="J1556" i="220"/>
  <c r="I1556" i="220"/>
  <c r="J1555" i="220"/>
  <c r="I1555" i="220"/>
  <c r="J1554" i="220"/>
  <c r="I1554" i="220"/>
  <c r="J1553" i="220"/>
  <c r="I1553" i="220"/>
  <c r="I1668" i="220"/>
  <c r="J1668" i="220"/>
  <c r="I1669" i="220"/>
  <c r="J1669" i="220"/>
  <c r="F1339" i="220"/>
  <c r="G1339" i="220"/>
  <c r="H1339" i="220"/>
  <c r="J1339" i="220" s="1"/>
  <c r="E1339" i="220"/>
  <c r="J1532" i="220"/>
  <c r="I1532" i="220"/>
  <c r="F1533" i="220"/>
  <c r="G1533" i="220"/>
  <c r="H1533" i="220"/>
  <c r="E1533" i="220"/>
  <c r="E1478" i="220"/>
  <c r="F1478" i="220"/>
  <c r="G1478" i="220"/>
  <c r="H1478" i="220"/>
  <c r="F1455" i="220"/>
  <c r="G1455" i="220"/>
  <c r="H1455" i="220"/>
  <c r="E1455" i="220"/>
  <c r="J1519" i="220"/>
  <c r="I1519" i="220"/>
  <c r="J1518" i="220"/>
  <c r="I1518" i="220"/>
  <c r="J1517" i="220"/>
  <c r="I1517" i="220"/>
  <c r="J1516" i="220"/>
  <c r="I1516" i="220"/>
  <c r="J1515" i="220"/>
  <c r="I1515" i="220"/>
  <c r="J1514" i="220"/>
  <c r="I1514" i="220"/>
  <c r="J1513" i="220"/>
  <c r="I1513" i="220"/>
  <c r="J1512" i="220"/>
  <c r="I1512" i="220"/>
  <c r="J1511" i="220"/>
  <c r="I1511" i="220"/>
  <c r="J1510" i="220"/>
  <c r="I1510" i="220"/>
  <c r="J1509" i="220"/>
  <c r="I1509" i="220"/>
  <c r="J1508" i="220"/>
  <c r="I1508" i="220"/>
  <c r="J1507" i="220"/>
  <c r="I1507" i="220"/>
  <c r="J1506" i="220"/>
  <c r="I1506" i="220"/>
  <c r="J1505" i="220"/>
  <c r="I1505" i="220"/>
  <c r="I1522" i="220"/>
  <c r="J1522" i="220"/>
  <c r="I1523" i="220"/>
  <c r="J1523" i="220"/>
  <c r="I1524" i="220"/>
  <c r="J1524" i="220"/>
  <c r="I1525" i="220"/>
  <c r="J1525" i="220"/>
  <c r="I1526" i="220"/>
  <c r="J1526" i="220"/>
  <c r="I1527" i="220"/>
  <c r="J1527" i="220"/>
  <c r="I1528" i="220"/>
  <c r="J1528" i="220"/>
  <c r="I1529" i="220"/>
  <c r="J1529" i="220"/>
  <c r="I1534" i="220"/>
  <c r="J1534" i="220"/>
  <c r="I1537" i="220"/>
  <c r="J1537" i="220"/>
  <c r="J1341" i="220"/>
  <c r="I1341" i="220"/>
  <c r="F1342" i="220"/>
  <c r="G1342" i="220"/>
  <c r="H1342" i="220"/>
  <c r="E1342" i="220"/>
  <c r="J1504" i="220"/>
  <c r="I1504" i="220"/>
  <c r="J1503" i="220"/>
  <c r="I1503" i="220"/>
  <c r="J1502" i="220"/>
  <c r="I1502" i="220"/>
  <c r="J1501" i="220"/>
  <c r="I1501" i="220"/>
  <c r="J1500" i="220"/>
  <c r="I1500" i="220"/>
  <c r="J1499" i="220"/>
  <c r="I1499" i="220"/>
  <c r="J1498" i="220"/>
  <c r="I1498" i="220"/>
  <c r="J1497" i="220"/>
  <c r="I1497" i="220"/>
  <c r="J1496" i="220"/>
  <c r="I1496" i="220"/>
  <c r="J1495" i="220"/>
  <c r="I1495" i="220"/>
  <c r="J1494" i="220"/>
  <c r="I1494" i="220"/>
  <c r="J1493" i="220"/>
  <c r="I1493" i="220"/>
  <c r="J1492" i="220"/>
  <c r="I1492" i="220"/>
  <c r="J1491" i="220"/>
  <c r="I1491" i="220"/>
  <c r="J1490" i="220"/>
  <c r="I1490" i="220"/>
  <c r="J1489" i="220"/>
  <c r="I1489" i="220"/>
  <c r="J1488" i="220"/>
  <c r="I1488" i="220"/>
  <c r="J1487" i="220"/>
  <c r="I1487" i="220"/>
  <c r="J1486" i="220"/>
  <c r="I1486" i="220"/>
  <c r="J1485" i="220"/>
  <c r="I1485" i="220"/>
  <c r="J1484" i="220"/>
  <c r="I1484" i="220"/>
  <c r="J1483" i="220"/>
  <c r="I1483" i="220"/>
  <c r="J1482" i="220"/>
  <c r="I1482" i="220"/>
  <c r="J1481" i="220"/>
  <c r="I1481" i="220"/>
  <c r="J1480" i="220"/>
  <c r="I1480" i="220"/>
  <c r="J1479" i="220"/>
  <c r="I1479" i="220"/>
  <c r="J1477" i="220"/>
  <c r="I1477" i="220"/>
  <c r="J1474" i="220"/>
  <c r="I1474" i="220"/>
  <c r="J1473" i="220"/>
  <c r="I1473" i="220"/>
  <c r="J1472" i="220"/>
  <c r="I1472" i="220"/>
  <c r="J1471" i="220"/>
  <c r="I1471" i="220"/>
  <c r="J1470" i="220"/>
  <c r="I1470" i="220"/>
  <c r="J1469" i="220"/>
  <c r="I1469" i="220"/>
  <c r="J1468" i="220"/>
  <c r="I1468" i="220"/>
  <c r="J1467" i="220"/>
  <c r="I1467" i="220"/>
  <c r="J1466" i="220"/>
  <c r="I1466" i="220"/>
  <c r="J1465" i="220"/>
  <c r="I1465" i="220"/>
  <c r="J1464" i="220"/>
  <c r="I1464" i="220"/>
  <c r="J1463" i="220"/>
  <c r="I1463" i="220"/>
  <c r="J1462" i="220"/>
  <c r="I1462" i="220"/>
  <c r="J1461" i="220"/>
  <c r="I1461" i="220"/>
  <c r="J1460" i="220"/>
  <c r="I1460" i="220"/>
  <c r="J1459" i="220"/>
  <c r="I1459" i="220"/>
  <c r="J1458" i="220"/>
  <c r="I1458" i="220"/>
  <c r="J1457" i="220"/>
  <c r="I1457" i="220"/>
  <c r="J1456" i="220"/>
  <c r="I1456" i="220"/>
  <c r="J1454" i="220"/>
  <c r="I1454" i="220"/>
  <c r="J1450" i="220"/>
  <c r="I1450" i="220"/>
  <c r="J1449" i="220"/>
  <c r="I1449" i="220"/>
  <c r="J1448" i="220"/>
  <c r="I1448" i="220"/>
  <c r="J1447" i="220"/>
  <c r="I1447" i="220"/>
  <c r="J1446" i="220"/>
  <c r="I1446" i="220"/>
  <c r="J1445" i="220"/>
  <c r="I1445" i="220"/>
  <c r="J1444" i="220"/>
  <c r="I1444" i="220"/>
  <c r="J1443" i="220"/>
  <c r="I1443" i="220"/>
  <c r="J1442" i="220"/>
  <c r="I1442" i="220"/>
  <c r="J1441" i="220"/>
  <c r="I1441" i="220"/>
  <c r="J1440" i="220"/>
  <c r="I1440" i="220"/>
  <c r="J1439" i="220"/>
  <c r="I1439" i="220"/>
  <c r="J1438" i="220"/>
  <c r="I1438" i="220"/>
  <c r="J1437" i="220"/>
  <c r="I1437" i="220"/>
  <c r="J1436" i="220"/>
  <c r="I1436" i="220"/>
  <c r="J1435" i="220"/>
  <c r="I1435" i="220"/>
  <c r="J1434" i="220"/>
  <c r="I1434" i="220"/>
  <c r="J1433" i="220"/>
  <c r="I1433" i="220"/>
  <c r="J1432" i="220"/>
  <c r="I1432" i="220"/>
  <c r="J1431" i="220"/>
  <c r="I1431" i="220"/>
  <c r="J1430" i="220"/>
  <c r="I1430" i="220"/>
  <c r="J1429" i="220"/>
  <c r="I1429" i="220"/>
  <c r="J1428" i="220"/>
  <c r="I1428" i="220"/>
  <c r="J1427" i="220"/>
  <c r="I1427" i="220"/>
  <c r="J1426" i="220"/>
  <c r="I1426" i="220"/>
  <c r="J1425" i="220"/>
  <c r="I1425" i="220"/>
  <c r="J1424" i="220"/>
  <c r="I1424" i="220"/>
  <c r="J1423" i="220"/>
  <c r="I1423" i="220"/>
  <c r="J1422" i="220"/>
  <c r="I1422" i="220"/>
  <c r="J1421" i="220"/>
  <c r="I1421" i="220"/>
  <c r="J1420" i="220"/>
  <c r="I1420" i="220"/>
  <c r="J1419" i="220"/>
  <c r="I1419" i="220"/>
  <c r="J1418" i="220"/>
  <c r="I1418" i="220"/>
  <c r="J1417" i="220"/>
  <c r="I1417" i="220"/>
  <c r="J1416" i="220"/>
  <c r="I1416" i="220"/>
  <c r="J1415" i="220"/>
  <c r="I1415" i="220"/>
  <c r="J1414" i="220"/>
  <c r="I1414" i="220"/>
  <c r="J1413" i="220"/>
  <c r="I1413" i="220"/>
  <c r="J1412" i="220"/>
  <c r="I1412" i="220"/>
  <c r="J1411" i="220"/>
  <c r="I1411" i="220"/>
  <c r="J1410" i="220"/>
  <c r="I1410" i="220"/>
  <c r="J1409" i="220"/>
  <c r="I1409" i="220"/>
  <c r="J1408" i="220"/>
  <c r="I1408" i="220"/>
  <c r="J1407" i="220"/>
  <c r="I1407" i="220"/>
  <c r="J1406" i="220"/>
  <c r="I1406" i="220"/>
  <c r="J1405" i="220"/>
  <c r="I1405" i="220"/>
  <c r="J1404" i="220"/>
  <c r="I1404" i="220"/>
  <c r="J1403" i="220"/>
  <c r="I1403" i="220"/>
  <c r="J1402" i="220"/>
  <c r="I1402" i="220"/>
  <c r="J1401" i="220"/>
  <c r="I1401" i="220"/>
  <c r="J1400" i="220"/>
  <c r="I1400" i="220"/>
  <c r="J1399" i="220"/>
  <c r="I1399" i="220"/>
  <c r="J1398" i="220"/>
  <c r="I1398" i="220"/>
  <c r="J1397" i="220"/>
  <c r="I1397" i="220"/>
  <c r="J1396" i="220"/>
  <c r="I1396" i="220"/>
  <c r="J1395" i="220"/>
  <c r="I1395" i="220"/>
  <c r="J1394" i="220"/>
  <c r="I1394" i="220"/>
  <c r="J1393" i="220"/>
  <c r="I1393" i="220"/>
  <c r="J1392" i="220"/>
  <c r="I1392" i="220"/>
  <c r="J1391" i="220"/>
  <c r="I1391" i="220"/>
  <c r="J1390" i="220"/>
  <c r="I1390" i="220"/>
  <c r="J1389" i="220"/>
  <c r="I1389" i="220"/>
  <c r="J1388" i="220"/>
  <c r="I1388" i="220"/>
  <c r="J1387" i="220"/>
  <c r="I1387" i="220"/>
  <c r="J1386" i="220"/>
  <c r="I1386" i="220"/>
  <c r="J1385" i="220"/>
  <c r="I1385" i="220"/>
  <c r="J1384" i="220"/>
  <c r="I1384" i="220"/>
  <c r="J1383" i="220"/>
  <c r="I1383" i="220"/>
  <c r="J1382" i="220"/>
  <c r="I1382" i="220"/>
  <c r="J1381" i="220"/>
  <c r="I1381" i="220"/>
  <c r="J1380" i="220"/>
  <c r="I1380" i="220"/>
  <c r="J1379" i="220"/>
  <c r="I1379" i="220"/>
  <c r="J1378" i="220"/>
  <c r="I1378" i="220"/>
  <c r="J1377" i="220"/>
  <c r="I1377" i="220"/>
  <c r="J1376" i="220"/>
  <c r="I1376" i="220"/>
  <c r="J1375" i="220"/>
  <c r="I1375" i="220"/>
  <c r="J1374" i="220"/>
  <c r="I1374" i="220"/>
  <c r="J1373" i="220"/>
  <c r="I1373" i="220"/>
  <c r="J1372" i="220"/>
  <c r="I1372" i="220"/>
  <c r="J1371" i="220"/>
  <c r="I1371" i="220"/>
  <c r="J1370" i="220"/>
  <c r="I1370" i="220"/>
  <c r="J1369" i="220"/>
  <c r="I1369" i="220"/>
  <c r="J1368" i="220"/>
  <c r="I1368" i="220"/>
  <c r="J1367" i="220"/>
  <c r="I1367" i="220"/>
  <c r="J1366" i="220"/>
  <c r="I1366" i="220"/>
  <c r="J1365" i="220"/>
  <c r="I1365" i="220"/>
  <c r="J1364" i="220"/>
  <c r="I1364" i="220"/>
  <c r="J1363" i="220"/>
  <c r="I1363" i="220"/>
  <c r="E1336" i="220"/>
  <c r="F1336" i="220"/>
  <c r="G1336" i="220"/>
  <c r="H1336" i="220"/>
  <c r="E1328" i="220"/>
  <c r="F1328" i="220"/>
  <c r="G1328" i="220"/>
  <c r="H1328" i="220"/>
  <c r="E1303" i="220"/>
  <c r="F1303" i="220"/>
  <c r="G1303" i="220"/>
  <c r="H1303" i="220"/>
  <c r="E1296" i="220"/>
  <c r="F1296" i="220"/>
  <c r="G1296" i="220"/>
  <c r="H1296" i="220"/>
  <c r="E1272" i="220"/>
  <c r="F1272" i="220"/>
  <c r="G1272" i="220"/>
  <c r="H1272" i="220"/>
  <c r="E1261" i="220"/>
  <c r="F1261" i="220"/>
  <c r="G1261" i="220"/>
  <c r="H1261" i="220"/>
  <c r="E1235" i="220"/>
  <c r="F1235" i="220"/>
  <c r="G1235" i="220"/>
  <c r="H1235" i="220"/>
  <c r="E1220" i="220"/>
  <c r="F1220" i="220"/>
  <c r="G1220" i="220"/>
  <c r="H1220" i="220"/>
  <c r="E1216" i="220"/>
  <c r="F1216" i="220"/>
  <c r="G1216" i="220"/>
  <c r="H1216" i="220"/>
  <c r="J1362" i="220"/>
  <c r="I1362" i="220"/>
  <c r="J1361" i="220"/>
  <c r="I1361" i="220"/>
  <c r="J1360" i="220"/>
  <c r="I1360" i="220"/>
  <c r="J1359" i="220"/>
  <c r="I1359" i="220"/>
  <c r="J1358" i="220"/>
  <c r="I1358" i="220"/>
  <c r="J1357" i="220"/>
  <c r="I1357" i="220"/>
  <c r="J1356" i="220"/>
  <c r="I1356" i="220"/>
  <c r="J1355" i="220"/>
  <c r="I1355" i="220"/>
  <c r="J1354" i="220"/>
  <c r="I1354" i="220"/>
  <c r="J1353" i="220"/>
  <c r="I1353" i="220"/>
  <c r="J1352" i="220"/>
  <c r="I1352" i="220"/>
  <c r="J1351" i="220"/>
  <c r="I1351" i="220"/>
  <c r="J1350" i="220"/>
  <c r="I1350" i="220"/>
  <c r="J1349" i="220"/>
  <c r="I1349" i="220"/>
  <c r="J1348" i="220"/>
  <c r="I1348" i="220"/>
  <c r="J1347" i="220"/>
  <c r="I1347" i="220"/>
  <c r="J1346" i="220"/>
  <c r="I1346" i="220"/>
  <c r="J1345" i="220"/>
  <c r="I1345" i="220"/>
  <c r="J1344" i="220"/>
  <c r="I1344" i="220"/>
  <c r="J1343" i="220"/>
  <c r="I1343" i="220"/>
  <c r="J1335" i="220"/>
  <c r="I1335" i="220"/>
  <c r="J1334" i="220"/>
  <c r="I1334" i="220"/>
  <c r="J1333" i="220"/>
  <c r="I1333" i="220"/>
  <c r="J1332" i="220"/>
  <c r="I1332" i="220"/>
  <c r="J1331" i="220"/>
  <c r="I1331" i="220"/>
  <c r="J1330" i="220"/>
  <c r="I1330" i="220"/>
  <c r="J1329" i="220"/>
  <c r="I1329" i="220"/>
  <c r="J1327" i="220"/>
  <c r="I1327" i="220"/>
  <c r="J1326" i="220"/>
  <c r="I1326" i="220"/>
  <c r="J1325" i="220"/>
  <c r="I1325" i="220"/>
  <c r="J1324" i="220"/>
  <c r="I1324" i="220"/>
  <c r="J1323" i="220"/>
  <c r="I1323" i="220"/>
  <c r="J1322" i="220"/>
  <c r="I1322" i="220"/>
  <c r="J1321" i="220"/>
  <c r="I1321" i="220"/>
  <c r="J1320" i="220"/>
  <c r="I1320" i="220"/>
  <c r="J1319" i="220"/>
  <c r="I1319" i="220"/>
  <c r="J1318" i="220"/>
  <c r="I1318" i="220"/>
  <c r="J1317" i="220"/>
  <c r="I1317" i="220"/>
  <c r="J1316" i="220"/>
  <c r="I1316" i="220"/>
  <c r="J1315" i="220"/>
  <c r="I1315" i="220"/>
  <c r="J1314" i="220"/>
  <c r="I1314" i="220"/>
  <c r="J1313" i="220"/>
  <c r="I1313" i="220"/>
  <c r="J1312" i="220"/>
  <c r="I1312" i="220"/>
  <c r="J1311" i="220"/>
  <c r="I1311" i="220"/>
  <c r="J1310" i="220"/>
  <c r="I1310" i="220"/>
  <c r="J1309" i="220"/>
  <c r="I1309" i="220"/>
  <c r="J1308" i="220"/>
  <c r="I1308" i="220"/>
  <c r="J1307" i="220"/>
  <c r="I1307" i="220"/>
  <c r="J1306" i="220"/>
  <c r="I1306" i="220"/>
  <c r="J1305" i="220"/>
  <c r="I1305" i="220"/>
  <c r="J1304" i="220"/>
  <c r="I1304" i="220"/>
  <c r="J1302" i="220"/>
  <c r="I1302" i="220"/>
  <c r="J1301" i="220"/>
  <c r="I1301" i="220"/>
  <c r="J1300" i="220"/>
  <c r="I1300" i="220"/>
  <c r="J1299" i="220"/>
  <c r="I1299" i="220"/>
  <c r="J1298" i="220"/>
  <c r="I1298" i="220"/>
  <c r="J1297" i="220"/>
  <c r="I1297" i="220"/>
  <c r="J1295" i="220"/>
  <c r="I1295" i="220"/>
  <c r="J1294" i="220"/>
  <c r="I1294" i="220"/>
  <c r="J1293" i="220"/>
  <c r="I1293" i="220"/>
  <c r="J1292" i="220"/>
  <c r="I1292" i="220"/>
  <c r="E1205" i="220"/>
  <c r="F1205" i="220"/>
  <c r="G1205" i="220"/>
  <c r="H1205" i="220"/>
  <c r="E1149" i="220"/>
  <c r="F1149" i="220"/>
  <c r="G1149" i="220"/>
  <c r="H1149" i="220"/>
  <c r="E1126" i="220"/>
  <c r="F1126" i="220"/>
  <c r="G1126" i="220"/>
  <c r="H1126" i="220"/>
  <c r="E1115" i="220"/>
  <c r="F1115" i="220"/>
  <c r="G1115" i="220"/>
  <c r="H1115" i="220"/>
  <c r="J1291" i="220"/>
  <c r="I1291" i="220"/>
  <c r="J1290" i="220"/>
  <c r="I1290" i="220"/>
  <c r="J1289" i="220"/>
  <c r="I1289" i="220"/>
  <c r="J1288" i="220"/>
  <c r="I1288" i="220"/>
  <c r="J1287" i="220"/>
  <c r="I1287" i="220"/>
  <c r="J1286" i="220"/>
  <c r="I1286" i="220"/>
  <c r="J1285" i="220"/>
  <c r="I1285" i="220"/>
  <c r="J1284" i="220"/>
  <c r="I1284" i="220"/>
  <c r="J1283" i="220"/>
  <c r="I1283" i="220"/>
  <c r="J1282" i="220"/>
  <c r="I1282" i="220"/>
  <c r="J1281" i="220"/>
  <c r="I1281" i="220"/>
  <c r="J1280" i="220"/>
  <c r="I1280" i="220"/>
  <c r="J1279" i="220"/>
  <c r="I1279" i="220"/>
  <c r="J1278" i="220"/>
  <c r="I1278" i="220"/>
  <c r="J1277" i="220"/>
  <c r="I1277" i="220"/>
  <c r="J1276" i="220"/>
  <c r="I1276" i="220"/>
  <c r="J1275" i="220"/>
  <c r="I1275" i="220"/>
  <c r="J1274" i="220"/>
  <c r="I1274" i="220"/>
  <c r="J1273" i="220"/>
  <c r="I1273" i="220"/>
  <c r="J1271" i="220"/>
  <c r="I1271" i="220"/>
  <c r="J1270" i="220"/>
  <c r="I1270" i="220"/>
  <c r="J1269" i="220"/>
  <c r="I1269" i="220"/>
  <c r="J1268" i="220"/>
  <c r="I1268" i="220"/>
  <c r="J1267" i="220"/>
  <c r="I1267" i="220"/>
  <c r="J1266" i="220"/>
  <c r="I1266" i="220"/>
  <c r="J1265" i="220"/>
  <c r="I1265" i="220"/>
  <c r="J1264" i="220"/>
  <c r="I1264" i="220"/>
  <c r="J1263" i="220"/>
  <c r="I1263" i="220"/>
  <c r="J1262" i="220"/>
  <c r="I1262" i="220"/>
  <c r="J1260" i="220"/>
  <c r="I1260" i="220"/>
  <c r="J1259" i="220"/>
  <c r="I1259" i="220"/>
  <c r="J1258" i="220"/>
  <c r="I1258" i="220"/>
  <c r="J1257" i="220"/>
  <c r="I1257" i="220"/>
  <c r="J1256" i="220"/>
  <c r="I1256" i="220"/>
  <c r="J1255" i="220"/>
  <c r="I1255" i="220"/>
  <c r="J1254" i="220"/>
  <c r="I1254" i="220"/>
  <c r="J1253" i="220"/>
  <c r="I1253" i="220"/>
  <c r="J1252" i="220"/>
  <c r="I1252" i="220"/>
  <c r="J1251" i="220"/>
  <c r="I1251" i="220"/>
  <c r="J1250" i="220"/>
  <c r="I1250" i="220"/>
  <c r="J1249" i="220"/>
  <c r="I1249" i="220"/>
  <c r="J1248" i="220"/>
  <c r="I1248" i="220"/>
  <c r="J1247" i="220"/>
  <c r="I1247" i="220"/>
  <c r="J1246" i="220"/>
  <c r="I1246" i="220"/>
  <c r="J1245" i="220"/>
  <c r="I1245" i="220"/>
  <c r="J1244" i="220"/>
  <c r="I1244" i="220"/>
  <c r="J1243" i="220"/>
  <c r="I1243" i="220"/>
  <c r="J1242" i="220"/>
  <c r="I1242" i="220"/>
  <c r="J1241" i="220"/>
  <c r="I1241" i="220"/>
  <c r="J1240" i="220"/>
  <c r="I1240" i="220"/>
  <c r="J1239" i="220"/>
  <c r="I1239" i="220"/>
  <c r="J1238" i="220"/>
  <c r="I1238" i="220"/>
  <c r="J1237" i="220"/>
  <c r="I1237" i="220"/>
  <c r="J1236" i="220"/>
  <c r="I1236" i="220"/>
  <c r="J1234" i="220"/>
  <c r="I1234" i="220"/>
  <c r="J1233" i="220"/>
  <c r="I1233" i="220"/>
  <c r="J1232" i="220"/>
  <c r="I1232" i="220"/>
  <c r="J1231" i="220"/>
  <c r="I1231" i="220"/>
  <c r="J1230" i="220"/>
  <c r="I1230" i="220"/>
  <c r="J1229" i="220"/>
  <c r="I1229" i="220"/>
  <c r="J1228" i="220"/>
  <c r="I1228" i="220"/>
  <c r="J1227" i="220"/>
  <c r="I1227" i="220"/>
  <c r="J1226" i="220"/>
  <c r="I1226" i="220"/>
  <c r="J1225" i="220"/>
  <c r="I1225" i="220"/>
  <c r="J1224" i="220"/>
  <c r="I1224" i="220"/>
  <c r="J1223" i="220"/>
  <c r="I1223" i="220"/>
  <c r="J1222" i="220"/>
  <c r="I1222" i="220"/>
  <c r="J1221" i="220"/>
  <c r="I1221" i="220"/>
  <c r="J1219" i="220"/>
  <c r="I1219" i="220"/>
  <c r="J1218" i="220"/>
  <c r="I1218" i="220"/>
  <c r="J1217" i="220"/>
  <c r="I1217" i="220"/>
  <c r="J1215" i="220"/>
  <c r="I1215" i="220"/>
  <c r="J1214" i="220"/>
  <c r="I1214" i="220"/>
  <c r="J1213" i="220"/>
  <c r="I1213" i="220"/>
  <c r="J1212" i="220"/>
  <c r="I1212" i="220"/>
  <c r="J1211" i="220"/>
  <c r="I1211" i="220"/>
  <c r="J1210" i="220"/>
  <c r="I1210" i="220"/>
  <c r="J1209" i="220"/>
  <c r="I1209" i="220"/>
  <c r="J1208" i="220"/>
  <c r="I1208" i="220"/>
  <c r="J1207" i="220"/>
  <c r="I1207" i="220"/>
  <c r="J1206" i="220"/>
  <c r="I1206" i="220"/>
  <c r="J1204" i="220"/>
  <c r="I1204" i="220"/>
  <c r="J1203" i="220"/>
  <c r="I1203" i="220"/>
  <c r="J1202" i="220"/>
  <c r="I1202" i="220"/>
  <c r="J1201" i="220"/>
  <c r="I1201" i="220"/>
  <c r="J1200" i="220"/>
  <c r="I1200" i="220"/>
  <c r="J1199" i="220"/>
  <c r="I1199" i="220"/>
  <c r="J1198" i="220"/>
  <c r="I1198" i="220"/>
  <c r="J1197" i="220"/>
  <c r="I1197" i="220"/>
  <c r="J1196" i="220"/>
  <c r="I1196" i="220"/>
  <c r="J1195" i="220"/>
  <c r="I1195" i="220"/>
  <c r="J1194" i="220"/>
  <c r="I1194" i="220"/>
  <c r="J1193" i="220"/>
  <c r="I1193" i="220"/>
  <c r="J1192" i="220"/>
  <c r="I1192" i="220"/>
  <c r="J1191" i="220"/>
  <c r="I1191" i="220"/>
  <c r="J1190" i="220"/>
  <c r="I1190" i="220"/>
  <c r="J1189" i="220"/>
  <c r="I1189" i="220"/>
  <c r="J1188" i="220"/>
  <c r="I1188" i="220"/>
  <c r="J1187" i="220"/>
  <c r="I1187" i="220"/>
  <c r="J1186" i="220"/>
  <c r="I1186" i="220"/>
  <c r="J1185" i="220"/>
  <c r="I1185" i="220"/>
  <c r="J1184" i="220"/>
  <c r="I1184" i="220"/>
  <c r="J1183" i="220"/>
  <c r="I1183" i="220"/>
  <c r="J1182" i="220"/>
  <c r="I1182" i="220"/>
  <c r="J1181" i="220"/>
  <c r="I1181" i="220"/>
  <c r="J1180" i="220"/>
  <c r="I1180" i="220"/>
  <c r="J1179" i="220"/>
  <c r="I1179" i="220"/>
  <c r="J1178" i="220"/>
  <c r="I1178" i="220"/>
  <c r="J1177" i="220"/>
  <c r="I1177" i="220"/>
  <c r="J1176" i="220"/>
  <c r="I1176" i="220"/>
  <c r="J1175" i="220"/>
  <c r="I1175" i="220"/>
  <c r="J1174" i="220"/>
  <c r="I1174" i="220"/>
  <c r="J1173" i="220"/>
  <c r="I1173" i="220"/>
  <c r="J1172" i="220"/>
  <c r="I1172" i="220"/>
  <c r="J1171" i="220"/>
  <c r="I1171" i="220"/>
  <c r="J1170" i="220"/>
  <c r="I1170" i="220"/>
  <c r="J1169" i="220"/>
  <c r="I1169" i="220"/>
  <c r="J1168" i="220"/>
  <c r="I1168" i="220"/>
  <c r="J1167" i="220"/>
  <c r="I1167" i="220"/>
  <c r="J1166" i="220"/>
  <c r="I1166" i="220"/>
  <c r="J1165" i="220"/>
  <c r="I1165" i="220"/>
  <c r="J1164" i="220"/>
  <c r="I1164" i="220"/>
  <c r="J1163" i="220"/>
  <c r="I1163" i="220"/>
  <c r="J1162" i="220"/>
  <c r="I1162" i="220"/>
  <c r="J1161" i="220"/>
  <c r="I1161" i="220"/>
  <c r="J1160" i="220"/>
  <c r="I1160" i="220"/>
  <c r="J1159" i="220"/>
  <c r="I1159" i="220"/>
  <c r="J1158" i="220"/>
  <c r="I1158" i="220"/>
  <c r="J1157" i="220"/>
  <c r="I1157" i="220"/>
  <c r="J1156" i="220"/>
  <c r="I1156" i="220"/>
  <c r="J1155" i="220"/>
  <c r="I1155" i="220"/>
  <c r="J1154" i="220"/>
  <c r="I1154" i="220"/>
  <c r="J1153" i="220"/>
  <c r="I1153" i="220"/>
  <c r="J1152" i="220"/>
  <c r="I1152" i="220"/>
  <c r="J1151" i="220"/>
  <c r="I1151" i="220"/>
  <c r="J1150" i="220"/>
  <c r="I1150" i="220"/>
  <c r="J1148" i="220"/>
  <c r="I1148" i="220"/>
  <c r="J1147" i="220"/>
  <c r="I1147" i="220"/>
  <c r="J1146" i="220"/>
  <c r="I1146" i="220"/>
  <c r="J1145" i="220"/>
  <c r="I1145" i="220"/>
  <c r="J1144" i="220"/>
  <c r="I1144" i="220"/>
  <c r="J1143" i="220"/>
  <c r="I1143" i="220"/>
  <c r="J1142" i="220"/>
  <c r="I1142" i="220"/>
  <c r="J1141" i="220"/>
  <c r="I1141" i="220"/>
  <c r="J1140" i="220"/>
  <c r="I1140" i="220"/>
  <c r="J1139" i="220"/>
  <c r="I1139" i="220"/>
  <c r="J1138" i="220"/>
  <c r="I1138" i="220"/>
  <c r="J1137" i="220"/>
  <c r="I1137" i="220"/>
  <c r="J1136" i="220"/>
  <c r="I1136" i="220"/>
  <c r="J1135" i="220"/>
  <c r="I1135" i="220"/>
  <c r="J1134" i="220"/>
  <c r="I1134" i="220"/>
  <c r="J1133" i="220"/>
  <c r="I1133" i="220"/>
  <c r="J1132" i="220"/>
  <c r="I1132" i="220"/>
  <c r="J1131" i="220"/>
  <c r="I1131" i="220"/>
  <c r="J1130" i="220"/>
  <c r="I1130" i="220"/>
  <c r="J1129" i="220"/>
  <c r="I1129" i="220"/>
  <c r="J1128" i="220"/>
  <c r="I1128" i="220"/>
  <c r="J1127" i="220"/>
  <c r="I1127" i="220"/>
  <c r="J1125" i="220"/>
  <c r="I1125" i="220"/>
  <c r="J1124" i="220"/>
  <c r="I1124" i="220"/>
  <c r="J1123" i="220"/>
  <c r="I1123" i="220"/>
  <c r="J1122" i="220"/>
  <c r="I1122" i="220"/>
  <c r="J1121" i="220"/>
  <c r="I1121" i="220"/>
  <c r="J1120" i="220"/>
  <c r="I1120" i="220"/>
  <c r="J1119" i="220"/>
  <c r="I1119" i="220"/>
  <c r="J1118" i="220"/>
  <c r="I1118" i="220"/>
  <c r="J1117" i="220"/>
  <c r="I1117" i="220"/>
  <c r="J1116" i="220"/>
  <c r="I1116" i="220"/>
  <c r="J1114" i="220"/>
  <c r="I1114" i="220"/>
  <c r="J1113" i="220"/>
  <c r="I1113" i="220"/>
  <c r="J1112" i="220"/>
  <c r="I1112" i="220"/>
  <c r="J1111" i="220"/>
  <c r="I1111" i="220"/>
  <c r="J1110" i="220"/>
  <c r="I1110" i="220"/>
  <c r="J1109" i="220"/>
  <c r="I1109" i="220"/>
  <c r="J1108" i="220"/>
  <c r="I1108" i="220"/>
  <c r="J1107" i="220"/>
  <c r="I1107" i="220"/>
  <c r="J1106" i="220"/>
  <c r="I1106" i="220"/>
  <c r="J1105" i="220"/>
  <c r="I1105" i="220"/>
  <c r="J1104" i="220"/>
  <c r="I1104" i="220"/>
  <c r="J1103" i="220"/>
  <c r="I1103" i="220"/>
  <c r="E1093" i="220"/>
  <c r="F1093" i="220"/>
  <c r="G1093" i="220"/>
  <c r="H1093" i="220"/>
  <c r="E1066" i="220"/>
  <c r="F1066" i="220"/>
  <c r="G1066" i="220"/>
  <c r="H1066" i="220"/>
  <c r="E1045" i="220"/>
  <c r="F1045" i="220"/>
  <c r="G1045" i="220"/>
  <c r="H1045" i="220"/>
  <c r="J1044" i="220"/>
  <c r="I1044" i="220"/>
  <c r="J1043" i="220"/>
  <c r="I1043" i="220"/>
  <c r="J1042" i="220"/>
  <c r="I1042" i="220"/>
  <c r="J1041" i="220"/>
  <c r="I1041" i="220"/>
  <c r="J1040" i="220"/>
  <c r="I1040" i="220"/>
  <c r="J1039" i="220"/>
  <c r="I1039" i="220"/>
  <c r="J1038" i="220"/>
  <c r="I1038" i="220"/>
  <c r="E1037" i="220"/>
  <c r="F1037" i="220"/>
  <c r="G1037" i="220"/>
  <c r="H1037" i="220"/>
  <c r="E1020" i="220"/>
  <c r="F1020" i="220"/>
  <c r="G1020" i="220"/>
  <c r="H1020" i="220"/>
  <c r="J1102" i="220"/>
  <c r="I1102" i="220"/>
  <c r="J1101" i="220"/>
  <c r="I1101" i="220"/>
  <c r="J1100" i="220"/>
  <c r="I1100" i="220"/>
  <c r="J1099" i="220"/>
  <c r="I1099" i="220"/>
  <c r="J1098" i="220"/>
  <c r="I1098" i="220"/>
  <c r="J1097" i="220"/>
  <c r="I1097" i="220"/>
  <c r="J1096" i="220"/>
  <c r="I1096" i="220"/>
  <c r="J1095" i="220"/>
  <c r="I1095" i="220"/>
  <c r="J1094" i="220"/>
  <c r="I1094" i="220"/>
  <c r="J1092" i="220"/>
  <c r="I1092" i="220"/>
  <c r="J1091" i="220"/>
  <c r="I1091" i="220"/>
  <c r="J1090" i="220"/>
  <c r="I1090" i="220"/>
  <c r="J1089" i="220"/>
  <c r="I1089" i="220"/>
  <c r="J1088" i="220"/>
  <c r="I1088" i="220"/>
  <c r="J1087" i="220"/>
  <c r="I1087" i="220"/>
  <c r="J1086" i="220"/>
  <c r="I1086" i="220"/>
  <c r="J1085" i="220"/>
  <c r="I1085" i="220"/>
  <c r="J1084" i="220"/>
  <c r="I1084" i="220"/>
  <c r="J1083" i="220"/>
  <c r="I1083" i="220"/>
  <c r="J1082" i="220"/>
  <c r="I1082" i="220"/>
  <c r="J1081" i="220"/>
  <c r="I1081" i="220"/>
  <c r="J1080" i="220"/>
  <c r="I1080" i="220"/>
  <c r="J1079" i="220"/>
  <c r="I1079" i="220"/>
  <c r="J1078" i="220"/>
  <c r="I1078" i="220"/>
  <c r="J1077" i="220"/>
  <c r="I1077" i="220"/>
  <c r="J1076" i="220"/>
  <c r="I1076" i="220"/>
  <c r="J1075" i="220"/>
  <c r="I1075" i="220"/>
  <c r="J1074" i="220"/>
  <c r="I1074" i="220"/>
  <c r="J1073" i="220"/>
  <c r="I1073" i="220"/>
  <c r="J1072" i="220"/>
  <c r="I1072" i="220"/>
  <c r="J1071" i="220"/>
  <c r="I1071" i="220"/>
  <c r="J1070" i="220"/>
  <c r="I1070" i="220"/>
  <c r="J1069" i="220"/>
  <c r="I1069" i="220"/>
  <c r="J1068" i="220"/>
  <c r="I1068" i="220"/>
  <c r="J1067" i="220"/>
  <c r="I1067" i="220"/>
  <c r="J1065" i="220"/>
  <c r="I1065" i="220"/>
  <c r="J1064" i="220"/>
  <c r="I1064" i="220"/>
  <c r="J1063" i="220"/>
  <c r="I1063" i="220"/>
  <c r="J1062" i="220"/>
  <c r="I1062" i="220"/>
  <c r="J1061" i="220"/>
  <c r="I1061" i="220"/>
  <c r="J1060" i="220"/>
  <c r="I1060" i="220"/>
  <c r="J1059" i="220"/>
  <c r="I1059" i="220"/>
  <c r="J1058" i="220"/>
  <c r="I1058" i="220"/>
  <c r="J1057" i="220"/>
  <c r="I1057" i="220"/>
  <c r="J1056" i="220"/>
  <c r="I1056" i="220"/>
  <c r="J1055" i="220"/>
  <c r="I1055" i="220"/>
  <c r="J1054" i="220"/>
  <c r="I1054" i="220"/>
  <c r="J1053" i="220"/>
  <c r="I1053" i="220"/>
  <c r="J1052" i="220"/>
  <c r="I1052" i="220"/>
  <c r="J1051" i="220"/>
  <c r="I1051" i="220"/>
  <c r="J1050" i="220"/>
  <c r="I1050" i="220"/>
  <c r="J1049" i="220"/>
  <c r="I1049" i="220"/>
  <c r="J1048" i="220"/>
  <c r="I1048" i="220"/>
  <c r="J1047" i="220"/>
  <c r="I1047" i="220"/>
  <c r="J1046" i="220"/>
  <c r="I1046" i="220"/>
  <c r="J1036" i="220"/>
  <c r="I1036" i="220"/>
  <c r="J1035" i="220"/>
  <c r="I1035" i="220"/>
  <c r="J1034" i="220"/>
  <c r="I1034" i="220"/>
  <c r="J1033" i="220"/>
  <c r="I1033" i="220"/>
  <c r="J1032" i="220"/>
  <c r="I1032" i="220"/>
  <c r="J1031" i="220"/>
  <c r="I1031" i="220"/>
  <c r="J1030" i="220"/>
  <c r="I1030" i="220"/>
  <c r="J1029" i="220"/>
  <c r="I1029" i="220"/>
  <c r="J1028" i="220"/>
  <c r="I1028" i="220"/>
  <c r="J1027" i="220"/>
  <c r="I1027" i="220"/>
  <c r="J1026" i="220"/>
  <c r="I1026" i="220"/>
  <c r="J1025" i="220"/>
  <c r="I1025" i="220"/>
  <c r="J1024" i="220"/>
  <c r="I1024" i="220"/>
  <c r="J1023" i="220"/>
  <c r="I1023" i="220"/>
  <c r="J1022" i="220"/>
  <c r="I1022" i="220"/>
  <c r="J1021" i="220"/>
  <c r="I1021" i="220"/>
  <c r="J1019" i="220"/>
  <c r="I1019" i="220"/>
  <c r="J1018" i="220"/>
  <c r="I1018" i="220"/>
  <c r="E1005" i="220"/>
  <c r="F1005" i="220"/>
  <c r="G1005" i="220"/>
  <c r="H1005" i="220"/>
  <c r="I997" i="220"/>
  <c r="I998" i="220"/>
  <c r="J997" i="220"/>
  <c r="J998" i="220"/>
  <c r="E1544" i="220" l="1"/>
  <c r="I1544" i="220" s="1"/>
  <c r="I1542" i="220"/>
  <c r="J1542" i="220"/>
  <c r="I1667" i="220"/>
  <c r="J1644" i="220"/>
  <c r="J1667" i="220"/>
  <c r="I1543" i="220"/>
  <c r="J1543" i="220"/>
  <c r="I1644" i="220"/>
  <c r="F1544" i="220"/>
  <c r="J1544" i="220" s="1"/>
  <c r="I1547" i="220"/>
  <c r="I1455" i="220"/>
  <c r="I1205" i="220"/>
  <c r="I1478" i="220"/>
  <c r="G1338" i="220"/>
  <c r="H1338" i="220"/>
  <c r="J1020" i="220"/>
  <c r="J1205" i="220"/>
  <c r="I1216" i="220"/>
  <c r="I1303" i="220"/>
  <c r="I1272" i="220"/>
  <c r="I1533" i="220"/>
  <c r="J1533" i="220"/>
  <c r="F1338" i="220"/>
  <c r="I1235" i="220"/>
  <c r="I1296" i="220"/>
  <c r="E1338" i="220"/>
  <c r="I1338" i="220" s="1"/>
  <c r="I1149" i="220"/>
  <c r="I1339" i="220"/>
  <c r="I1066" i="220"/>
  <c r="I1037" i="220"/>
  <c r="I1045" i="220"/>
  <c r="I1261" i="220"/>
  <c r="J1455" i="220"/>
  <c r="J1126" i="220"/>
  <c r="J1235" i="220"/>
  <c r="J1216" i="220"/>
  <c r="J1272" i="220"/>
  <c r="I1328" i="220"/>
  <c r="I1336" i="220"/>
  <c r="I1126" i="220"/>
  <c r="J1261" i="220"/>
  <c r="I1220" i="220"/>
  <c r="J1328" i="220"/>
  <c r="I1093" i="220"/>
  <c r="J1336" i="220"/>
  <c r="I1342" i="220"/>
  <c r="J1093" i="220"/>
  <c r="J1342" i="220"/>
  <c r="J1303" i="220"/>
  <c r="J1296" i="220"/>
  <c r="I1020" i="220"/>
  <c r="J1045" i="220"/>
  <c r="I1115" i="220"/>
  <c r="J1037" i="220"/>
  <c r="J1220" i="220"/>
  <c r="J1149" i="220"/>
  <c r="J1115" i="220"/>
  <c r="J1066" i="220"/>
  <c r="J1338" i="220" l="1"/>
  <c r="F996" i="220" l="1"/>
  <c r="G996" i="220"/>
  <c r="H996" i="220"/>
  <c r="E996" i="220"/>
  <c r="F967" i="220"/>
  <c r="G967" i="220"/>
  <c r="H967" i="220"/>
  <c r="E967" i="220"/>
  <c r="J1017" i="220"/>
  <c r="I1017" i="220"/>
  <c r="J1016" i="220"/>
  <c r="I1016" i="220"/>
  <c r="J1015" i="220"/>
  <c r="I1015" i="220"/>
  <c r="J1014" i="220"/>
  <c r="I1014" i="220"/>
  <c r="J1013" i="220"/>
  <c r="I1013" i="220"/>
  <c r="J1012" i="220"/>
  <c r="I1012" i="220"/>
  <c r="J1011" i="220"/>
  <c r="I1011" i="220"/>
  <c r="J1010" i="220"/>
  <c r="I1010" i="220"/>
  <c r="J1009" i="220"/>
  <c r="I1009" i="220"/>
  <c r="J1008" i="220"/>
  <c r="I1008" i="220"/>
  <c r="J1007" i="220"/>
  <c r="I1007" i="220"/>
  <c r="J1006" i="220"/>
  <c r="I1006" i="220"/>
  <c r="J1005" i="220"/>
  <c r="I1005" i="220"/>
  <c r="J1004" i="220"/>
  <c r="I1004" i="220"/>
  <c r="J1003" i="220"/>
  <c r="I1003" i="220"/>
  <c r="J1002" i="220"/>
  <c r="I1002" i="220"/>
  <c r="J1001" i="220"/>
  <c r="I1001" i="220"/>
  <c r="J1000" i="220"/>
  <c r="I1000" i="220"/>
  <c r="J999" i="220"/>
  <c r="I999" i="220"/>
  <c r="J995" i="220"/>
  <c r="I995" i="220"/>
  <c r="J994" i="220"/>
  <c r="I994" i="220"/>
  <c r="J993" i="220"/>
  <c r="I993" i="220"/>
  <c r="J992" i="220"/>
  <c r="I992" i="220"/>
  <c r="J991" i="220"/>
  <c r="I991" i="220"/>
  <c r="J990" i="220"/>
  <c r="I990" i="220"/>
  <c r="J989" i="220"/>
  <c r="I989" i="220"/>
  <c r="J988" i="220"/>
  <c r="I988" i="220"/>
  <c r="J987" i="220"/>
  <c r="I987" i="220"/>
  <c r="J986" i="220"/>
  <c r="I986" i="220"/>
  <c r="J985" i="220"/>
  <c r="I985" i="220"/>
  <c r="J984" i="220"/>
  <c r="I984" i="220"/>
  <c r="J983" i="220"/>
  <c r="I983" i="220"/>
  <c r="J982" i="220"/>
  <c r="I982" i="220"/>
  <c r="J981" i="220"/>
  <c r="I981" i="220"/>
  <c r="J980" i="220"/>
  <c r="I980" i="220"/>
  <c r="J979" i="220"/>
  <c r="I979" i="220"/>
  <c r="J978" i="220"/>
  <c r="I978" i="220"/>
  <c r="J977" i="220"/>
  <c r="I977" i="220"/>
  <c r="J976" i="220"/>
  <c r="I976" i="220"/>
  <c r="J975" i="220"/>
  <c r="I975" i="220"/>
  <c r="J974" i="220"/>
  <c r="I974" i="220"/>
  <c r="J973" i="220"/>
  <c r="I973" i="220"/>
  <c r="J972" i="220"/>
  <c r="I972" i="220"/>
  <c r="J971" i="220"/>
  <c r="I971" i="220"/>
  <c r="J970" i="220"/>
  <c r="I970" i="220"/>
  <c r="J969" i="220"/>
  <c r="I969" i="220"/>
  <c r="J968" i="220"/>
  <c r="I968" i="220"/>
  <c r="J966" i="220"/>
  <c r="I966" i="220"/>
  <c r="J965" i="220"/>
  <c r="I965" i="220"/>
  <c r="J964" i="220"/>
  <c r="I964" i="220"/>
  <c r="J963" i="220"/>
  <c r="I963" i="220"/>
  <c r="J962" i="220"/>
  <c r="I962" i="220"/>
  <c r="J961" i="220"/>
  <c r="I961" i="220"/>
  <c r="J960" i="220"/>
  <c r="I960" i="220"/>
  <c r="J959" i="220"/>
  <c r="I959" i="220"/>
  <c r="J958" i="220"/>
  <c r="I958" i="220"/>
  <c r="J957" i="220"/>
  <c r="I957" i="220"/>
  <c r="J956" i="220"/>
  <c r="I956" i="220"/>
  <c r="J955" i="220"/>
  <c r="I955" i="220"/>
  <c r="J954" i="220"/>
  <c r="I954" i="220"/>
  <c r="J953" i="220"/>
  <c r="I953" i="220"/>
  <c r="J952" i="220"/>
  <c r="I952" i="220"/>
  <c r="J951" i="220"/>
  <c r="I951" i="220"/>
  <c r="J950" i="220"/>
  <c r="I950" i="220"/>
  <c r="J949" i="220"/>
  <c r="I949" i="220"/>
  <c r="J948" i="220"/>
  <c r="I948" i="220"/>
  <c r="J947" i="220"/>
  <c r="I947" i="220"/>
  <c r="J946" i="220"/>
  <c r="I946" i="220"/>
  <c r="J945" i="220"/>
  <c r="I945" i="220"/>
  <c r="J944" i="220"/>
  <c r="I944" i="220"/>
  <c r="J943" i="220"/>
  <c r="I943" i="220"/>
  <c r="J942" i="220"/>
  <c r="I942" i="220"/>
  <c r="J941" i="220"/>
  <c r="I941" i="220"/>
  <c r="J940" i="220"/>
  <c r="I940" i="220"/>
  <c r="J939" i="220"/>
  <c r="I939" i="220"/>
  <c r="J938" i="220"/>
  <c r="I938" i="220"/>
  <c r="J937" i="220"/>
  <c r="I937" i="220"/>
  <c r="J936" i="220"/>
  <c r="I936" i="220"/>
  <c r="F918" i="220"/>
  <c r="G918" i="220"/>
  <c r="H918" i="220"/>
  <c r="E918" i="220"/>
  <c r="F901" i="220"/>
  <c r="G901" i="220"/>
  <c r="H901" i="220"/>
  <c r="E901" i="220"/>
  <c r="J935" i="220"/>
  <c r="I935" i="220"/>
  <c r="J934" i="220"/>
  <c r="I934" i="220"/>
  <c r="J933" i="220"/>
  <c r="I933" i="220"/>
  <c r="J932" i="220"/>
  <c r="I932" i="220"/>
  <c r="J931" i="220"/>
  <c r="I931" i="220"/>
  <c r="J930" i="220"/>
  <c r="I930" i="220"/>
  <c r="J929" i="220"/>
  <c r="I929" i="220"/>
  <c r="J928" i="220"/>
  <c r="I928" i="220"/>
  <c r="J927" i="220"/>
  <c r="I927" i="220"/>
  <c r="J926" i="220"/>
  <c r="I926" i="220"/>
  <c r="J925" i="220"/>
  <c r="I925" i="220"/>
  <c r="J924" i="220"/>
  <c r="I924" i="220"/>
  <c r="J923" i="220"/>
  <c r="I923" i="220"/>
  <c r="J922" i="220"/>
  <c r="I922" i="220"/>
  <c r="J921" i="220"/>
  <c r="I921" i="220"/>
  <c r="J920" i="220"/>
  <c r="I920" i="220"/>
  <c r="J919" i="220"/>
  <c r="I919" i="220"/>
  <c r="F899" i="220"/>
  <c r="G899" i="220"/>
  <c r="H899" i="220"/>
  <c r="E899" i="220"/>
  <c r="F895" i="220"/>
  <c r="G895" i="220"/>
  <c r="H895" i="220"/>
  <c r="E895" i="220"/>
  <c r="H892" i="220"/>
  <c r="G892" i="220"/>
  <c r="F892" i="220"/>
  <c r="E892" i="220"/>
  <c r="F865" i="220"/>
  <c r="G865" i="220"/>
  <c r="H865" i="220"/>
  <c r="E865" i="220"/>
  <c r="H858" i="220"/>
  <c r="G858" i="220"/>
  <c r="F858" i="220"/>
  <c r="E858" i="220"/>
  <c r="F842" i="220"/>
  <c r="G842" i="220"/>
  <c r="H842" i="220"/>
  <c r="E842" i="220"/>
  <c r="F806" i="220"/>
  <c r="G806" i="220"/>
  <c r="H806" i="220"/>
  <c r="E806" i="220"/>
  <c r="H811" i="220"/>
  <c r="G811" i="220"/>
  <c r="F811" i="220"/>
  <c r="E811" i="220"/>
  <c r="J917" i="220"/>
  <c r="I917" i="220"/>
  <c r="J916" i="220"/>
  <c r="I916" i="220"/>
  <c r="J915" i="220"/>
  <c r="I915" i="220"/>
  <c r="J914" i="220"/>
  <c r="I914" i="220"/>
  <c r="J913" i="220"/>
  <c r="I913" i="220"/>
  <c r="J912" i="220"/>
  <c r="I912" i="220"/>
  <c r="J911" i="220"/>
  <c r="I911" i="220"/>
  <c r="J910" i="220"/>
  <c r="I910" i="220"/>
  <c r="J909" i="220"/>
  <c r="I909" i="220"/>
  <c r="J908" i="220"/>
  <c r="I908" i="220"/>
  <c r="J907" i="220"/>
  <c r="I907" i="220"/>
  <c r="J906" i="220"/>
  <c r="I906" i="220"/>
  <c r="J905" i="220"/>
  <c r="I905" i="220"/>
  <c r="J904" i="220"/>
  <c r="I904" i="220"/>
  <c r="J903" i="220"/>
  <c r="I903" i="220"/>
  <c r="J902" i="220"/>
  <c r="I902" i="220"/>
  <c r="J900" i="220"/>
  <c r="I900" i="220"/>
  <c r="J898" i="220"/>
  <c r="I898" i="220"/>
  <c r="J897" i="220"/>
  <c r="I897" i="220"/>
  <c r="J896" i="220"/>
  <c r="I896" i="220"/>
  <c r="J894" i="220"/>
  <c r="I894" i="220"/>
  <c r="J893" i="220"/>
  <c r="I893" i="220"/>
  <c r="J891" i="220"/>
  <c r="I891" i="220"/>
  <c r="J890" i="220"/>
  <c r="I890" i="220"/>
  <c r="J889" i="220"/>
  <c r="I889" i="220"/>
  <c r="J888" i="220"/>
  <c r="I888" i="220"/>
  <c r="J887" i="220"/>
  <c r="I887" i="220"/>
  <c r="J886" i="220"/>
  <c r="I886" i="220"/>
  <c r="J885" i="220"/>
  <c r="I885" i="220"/>
  <c r="J884" i="220"/>
  <c r="I884" i="220"/>
  <c r="J883" i="220"/>
  <c r="I883" i="220"/>
  <c r="J882" i="220"/>
  <c r="I882" i="220"/>
  <c r="J881" i="220"/>
  <c r="I881" i="220"/>
  <c r="J880" i="220"/>
  <c r="I880" i="220"/>
  <c r="J879" i="220"/>
  <c r="I879" i="220"/>
  <c r="J878" i="220"/>
  <c r="I878" i="220"/>
  <c r="J877" i="220"/>
  <c r="I877" i="220"/>
  <c r="J876" i="220"/>
  <c r="I876" i="220"/>
  <c r="J875" i="220"/>
  <c r="I875" i="220"/>
  <c r="J874" i="220"/>
  <c r="I874" i="220"/>
  <c r="J873" i="220"/>
  <c r="I873" i="220"/>
  <c r="J872" i="220"/>
  <c r="I872" i="220"/>
  <c r="J871" i="220"/>
  <c r="I871" i="220"/>
  <c r="J870" i="220"/>
  <c r="I870" i="220"/>
  <c r="J869" i="220"/>
  <c r="I869" i="220"/>
  <c r="J868" i="220"/>
  <c r="I868" i="220"/>
  <c r="J867" i="220"/>
  <c r="I867" i="220"/>
  <c r="J866" i="220"/>
  <c r="I866" i="220"/>
  <c r="J864" i="220"/>
  <c r="I864" i="220"/>
  <c r="J863" i="220"/>
  <c r="I863" i="220"/>
  <c r="J862" i="220"/>
  <c r="I862" i="220"/>
  <c r="J861" i="220"/>
  <c r="I861" i="220"/>
  <c r="J860" i="220"/>
  <c r="I860" i="220"/>
  <c r="J859" i="220"/>
  <c r="I859" i="220"/>
  <c r="J857" i="220"/>
  <c r="I857" i="220"/>
  <c r="J856" i="220"/>
  <c r="I856" i="220"/>
  <c r="J855" i="220"/>
  <c r="I855" i="220"/>
  <c r="J854" i="220"/>
  <c r="I854" i="220"/>
  <c r="J853" i="220"/>
  <c r="I853" i="220"/>
  <c r="J852" i="220"/>
  <c r="I852" i="220"/>
  <c r="J851" i="220"/>
  <c r="I851" i="220"/>
  <c r="J850" i="220"/>
  <c r="I850" i="220"/>
  <c r="J849" i="220"/>
  <c r="I849" i="220"/>
  <c r="J848" i="220"/>
  <c r="I848" i="220"/>
  <c r="J847" i="220"/>
  <c r="I847" i="220"/>
  <c r="J846" i="220"/>
  <c r="I846" i="220"/>
  <c r="J845" i="220"/>
  <c r="I845" i="220"/>
  <c r="J844" i="220"/>
  <c r="I844" i="220"/>
  <c r="J843" i="220"/>
  <c r="I843" i="220"/>
  <c r="J841" i="220"/>
  <c r="I841" i="220"/>
  <c r="J840" i="220"/>
  <c r="I840" i="220"/>
  <c r="J839" i="220"/>
  <c r="I839" i="220"/>
  <c r="J838" i="220"/>
  <c r="I838" i="220"/>
  <c r="J837" i="220"/>
  <c r="I837" i="220"/>
  <c r="J836" i="220"/>
  <c r="I836" i="220"/>
  <c r="J835" i="220"/>
  <c r="I835" i="220"/>
  <c r="J834" i="220"/>
  <c r="I834" i="220"/>
  <c r="J833" i="220"/>
  <c r="I833" i="220"/>
  <c r="J832" i="220"/>
  <c r="I832" i="220"/>
  <c r="J831" i="220"/>
  <c r="I831" i="220"/>
  <c r="J830" i="220"/>
  <c r="I830" i="220"/>
  <c r="J829" i="220"/>
  <c r="I829" i="220"/>
  <c r="J828" i="220"/>
  <c r="I828" i="220"/>
  <c r="J827" i="220"/>
  <c r="I827" i="220"/>
  <c r="J826" i="220"/>
  <c r="I826" i="220"/>
  <c r="J825" i="220"/>
  <c r="I825" i="220"/>
  <c r="H798" i="220"/>
  <c r="G798" i="220"/>
  <c r="F798" i="220"/>
  <c r="E798" i="220"/>
  <c r="F792" i="220"/>
  <c r="G792" i="220"/>
  <c r="H792" i="220"/>
  <c r="E792" i="220"/>
  <c r="H783" i="220"/>
  <c r="G783" i="220"/>
  <c r="F783" i="220"/>
  <c r="E783" i="220"/>
  <c r="F770" i="220"/>
  <c r="G770" i="220"/>
  <c r="H770" i="220"/>
  <c r="E770" i="220"/>
  <c r="F759" i="220"/>
  <c r="G759" i="220"/>
  <c r="H759" i="220"/>
  <c r="E759" i="220"/>
  <c r="J824" i="220"/>
  <c r="I824" i="220"/>
  <c r="J823" i="220"/>
  <c r="I823" i="220"/>
  <c r="J822" i="220"/>
  <c r="I822" i="220"/>
  <c r="J821" i="220"/>
  <c r="I821" i="220"/>
  <c r="J820" i="220"/>
  <c r="I820" i="220"/>
  <c r="J819" i="220"/>
  <c r="I819" i="220"/>
  <c r="J818" i="220"/>
  <c r="I818" i="220"/>
  <c r="J817" i="220"/>
  <c r="I817" i="220"/>
  <c r="J816" i="220"/>
  <c r="I816" i="220"/>
  <c r="J815" i="220"/>
  <c r="I815" i="220"/>
  <c r="J814" i="220"/>
  <c r="I814" i="220"/>
  <c r="J813" i="220"/>
  <c r="I813" i="220"/>
  <c r="J812" i="220"/>
  <c r="I812" i="220"/>
  <c r="J810" i="220"/>
  <c r="I810" i="220"/>
  <c r="J809" i="220"/>
  <c r="I809" i="220"/>
  <c r="J808" i="220"/>
  <c r="I808" i="220"/>
  <c r="J807" i="220"/>
  <c r="I807" i="220"/>
  <c r="J805" i="220"/>
  <c r="I805" i="220"/>
  <c r="J804" i="220"/>
  <c r="I804" i="220"/>
  <c r="J803" i="220"/>
  <c r="I803" i="220"/>
  <c r="J802" i="220"/>
  <c r="I802" i="220"/>
  <c r="J801" i="220"/>
  <c r="I801" i="220"/>
  <c r="J800" i="220"/>
  <c r="I800" i="220"/>
  <c r="J799" i="220"/>
  <c r="I799" i="220"/>
  <c r="J797" i="220"/>
  <c r="I797" i="220"/>
  <c r="J796" i="220"/>
  <c r="I796" i="220"/>
  <c r="J795" i="220"/>
  <c r="I795" i="220"/>
  <c r="J794" i="220"/>
  <c r="I794" i="220"/>
  <c r="J793" i="220"/>
  <c r="I793" i="220"/>
  <c r="J791" i="220"/>
  <c r="I791" i="220"/>
  <c r="J790" i="220"/>
  <c r="I790" i="220"/>
  <c r="J789" i="220"/>
  <c r="I789" i="220"/>
  <c r="J788" i="220"/>
  <c r="I788" i="220"/>
  <c r="J787" i="220"/>
  <c r="I787" i="220"/>
  <c r="J786" i="220"/>
  <c r="I786" i="220"/>
  <c r="J785" i="220"/>
  <c r="I785" i="220"/>
  <c r="J784" i="220"/>
  <c r="I784" i="220"/>
  <c r="J782" i="220"/>
  <c r="I782" i="220"/>
  <c r="J781" i="220"/>
  <c r="I781" i="220"/>
  <c r="J780" i="220"/>
  <c r="I780" i="220"/>
  <c r="J779" i="220"/>
  <c r="I779" i="220"/>
  <c r="J778" i="220"/>
  <c r="I778" i="220"/>
  <c r="J777" i="220"/>
  <c r="I777" i="220"/>
  <c r="J776" i="220"/>
  <c r="I776" i="220"/>
  <c r="E724" i="220"/>
  <c r="F724" i="220"/>
  <c r="G724" i="220"/>
  <c r="H724" i="220"/>
  <c r="F718" i="220"/>
  <c r="G718" i="220"/>
  <c r="H718" i="220"/>
  <c r="E718" i="220"/>
  <c r="F685" i="220"/>
  <c r="G685" i="220"/>
  <c r="H685" i="220"/>
  <c r="E685" i="220"/>
  <c r="F677" i="220"/>
  <c r="G677" i="220"/>
  <c r="H677" i="220"/>
  <c r="E677" i="220"/>
  <c r="J775" i="220"/>
  <c r="I775" i="220"/>
  <c r="J774" i="220"/>
  <c r="I774" i="220"/>
  <c r="J773" i="220"/>
  <c r="I773" i="220"/>
  <c r="J772" i="220"/>
  <c r="I772" i="220"/>
  <c r="J771" i="220"/>
  <c r="I771" i="220"/>
  <c r="J769" i="220"/>
  <c r="I769" i="220"/>
  <c r="J768" i="220"/>
  <c r="I768" i="220"/>
  <c r="J767" i="220"/>
  <c r="I767" i="220"/>
  <c r="J766" i="220"/>
  <c r="I766" i="220"/>
  <c r="J765" i="220"/>
  <c r="I765" i="220"/>
  <c r="J764" i="220"/>
  <c r="I764" i="220"/>
  <c r="J763" i="220"/>
  <c r="I763" i="220"/>
  <c r="J762" i="220"/>
  <c r="I762" i="220"/>
  <c r="J761" i="220"/>
  <c r="I761" i="220"/>
  <c r="J760" i="220"/>
  <c r="I760" i="220"/>
  <c r="J758" i="220"/>
  <c r="I758" i="220"/>
  <c r="J757" i="220"/>
  <c r="I757" i="220"/>
  <c r="J756" i="220"/>
  <c r="I756" i="220"/>
  <c r="J755" i="220"/>
  <c r="I755" i="220"/>
  <c r="J754" i="220"/>
  <c r="I754" i="220"/>
  <c r="J753" i="220"/>
  <c r="I753" i="220"/>
  <c r="J752" i="220"/>
  <c r="I752" i="220"/>
  <c r="J751" i="220"/>
  <c r="I751" i="220"/>
  <c r="J750" i="220"/>
  <c r="I750" i="220"/>
  <c r="J749" i="220"/>
  <c r="I749" i="220"/>
  <c r="J748" i="220"/>
  <c r="I748" i="220"/>
  <c r="J747" i="220"/>
  <c r="I747" i="220"/>
  <c r="J746" i="220"/>
  <c r="I746" i="220"/>
  <c r="J745" i="220"/>
  <c r="I745" i="220"/>
  <c r="J744" i="220"/>
  <c r="I744" i="220"/>
  <c r="J743" i="220"/>
  <c r="I743" i="220"/>
  <c r="J742" i="220"/>
  <c r="I742" i="220"/>
  <c r="J741" i="220"/>
  <c r="I741" i="220"/>
  <c r="J740" i="220"/>
  <c r="I740" i="220"/>
  <c r="J739" i="220"/>
  <c r="I739" i="220"/>
  <c r="J738" i="220"/>
  <c r="I738" i="220"/>
  <c r="J737" i="220"/>
  <c r="I737" i="220"/>
  <c r="J736" i="220"/>
  <c r="I736" i="220"/>
  <c r="J735" i="220"/>
  <c r="I735" i="220"/>
  <c r="J734" i="220"/>
  <c r="I734" i="220"/>
  <c r="J733" i="220"/>
  <c r="I733" i="220"/>
  <c r="J732" i="220"/>
  <c r="I732" i="220"/>
  <c r="J731" i="220"/>
  <c r="I731" i="220"/>
  <c r="J730" i="220"/>
  <c r="I730" i="220"/>
  <c r="J729" i="220"/>
  <c r="I729" i="220"/>
  <c r="J728" i="220"/>
  <c r="I728" i="220"/>
  <c r="J727" i="220"/>
  <c r="I727" i="220"/>
  <c r="J726" i="220"/>
  <c r="I726" i="220"/>
  <c r="J725" i="220"/>
  <c r="I725" i="220"/>
  <c r="J723" i="220"/>
  <c r="I723" i="220"/>
  <c r="J722" i="220"/>
  <c r="I722" i="220"/>
  <c r="J721" i="220"/>
  <c r="I721" i="220"/>
  <c r="J720" i="220"/>
  <c r="I720" i="220"/>
  <c r="J719" i="220"/>
  <c r="I719" i="220"/>
  <c r="J717" i="220"/>
  <c r="I717" i="220"/>
  <c r="J716" i="220"/>
  <c r="I716" i="220"/>
  <c r="J715" i="220"/>
  <c r="I715" i="220"/>
  <c r="J714" i="220"/>
  <c r="I714" i="220"/>
  <c r="J713" i="220"/>
  <c r="I713" i="220"/>
  <c r="J712" i="220"/>
  <c r="I712" i="220"/>
  <c r="J711" i="220"/>
  <c r="I711" i="220"/>
  <c r="J710" i="220"/>
  <c r="I710" i="220"/>
  <c r="J709" i="220"/>
  <c r="I709" i="220"/>
  <c r="J708" i="220"/>
  <c r="I708" i="220"/>
  <c r="J707" i="220"/>
  <c r="I707" i="220"/>
  <c r="J706" i="220"/>
  <c r="I706" i="220"/>
  <c r="J705" i="220"/>
  <c r="I705" i="220"/>
  <c r="J704" i="220"/>
  <c r="I704" i="220"/>
  <c r="J703" i="220"/>
  <c r="I703" i="220"/>
  <c r="J702" i="220"/>
  <c r="I702" i="220"/>
  <c r="J701" i="220"/>
  <c r="I701" i="220"/>
  <c r="J700" i="220"/>
  <c r="I700" i="220"/>
  <c r="J699" i="220"/>
  <c r="I699" i="220"/>
  <c r="J698" i="220"/>
  <c r="I698" i="220"/>
  <c r="J697" i="220"/>
  <c r="I697" i="220"/>
  <c r="J696" i="220"/>
  <c r="I696" i="220"/>
  <c r="J695" i="220"/>
  <c r="I695" i="220"/>
  <c r="J694" i="220"/>
  <c r="I694" i="220"/>
  <c r="J693" i="220"/>
  <c r="I693" i="220"/>
  <c r="J692" i="220"/>
  <c r="I692" i="220"/>
  <c r="J691" i="220"/>
  <c r="I691" i="220"/>
  <c r="J690" i="220"/>
  <c r="I690" i="220"/>
  <c r="J689" i="220"/>
  <c r="I689" i="220"/>
  <c r="J688" i="220"/>
  <c r="I688" i="220"/>
  <c r="J687" i="220"/>
  <c r="I687" i="220"/>
  <c r="J686" i="220"/>
  <c r="I686" i="220"/>
  <c r="J684" i="220"/>
  <c r="I684" i="220"/>
  <c r="J683" i="220"/>
  <c r="I683" i="220"/>
  <c r="J682" i="220"/>
  <c r="I682" i="220"/>
  <c r="J681" i="220"/>
  <c r="I681" i="220"/>
  <c r="J680" i="220"/>
  <c r="I680" i="220"/>
  <c r="J679" i="220"/>
  <c r="I679" i="220"/>
  <c r="J678" i="220"/>
  <c r="I678" i="220"/>
  <c r="J676" i="220"/>
  <c r="I676" i="220"/>
  <c r="J675" i="220"/>
  <c r="I675" i="220"/>
  <c r="J674" i="220"/>
  <c r="I674" i="220"/>
  <c r="J673" i="220"/>
  <c r="I673" i="220"/>
  <c r="J672" i="220"/>
  <c r="I672" i="220"/>
  <c r="J671" i="220"/>
  <c r="I671" i="220"/>
  <c r="J670" i="220"/>
  <c r="I670" i="220"/>
  <c r="J669" i="220"/>
  <c r="I669" i="220"/>
  <c r="J668" i="220"/>
  <c r="I668" i="220"/>
  <c r="J667" i="220"/>
  <c r="I667" i="220"/>
  <c r="J666" i="220"/>
  <c r="I666" i="220"/>
  <c r="J665" i="220"/>
  <c r="I665" i="220"/>
  <c r="J664" i="220"/>
  <c r="I664" i="220"/>
  <c r="J663" i="220"/>
  <c r="I663" i="220"/>
  <c r="J662" i="220"/>
  <c r="I662" i="220"/>
  <c r="J661" i="220"/>
  <c r="I661" i="220"/>
  <c r="J660" i="220"/>
  <c r="I660" i="220"/>
  <c r="J659" i="220"/>
  <c r="I659" i="220"/>
  <c r="J658" i="220"/>
  <c r="I658" i="220"/>
  <c r="J657" i="220"/>
  <c r="I657" i="220"/>
  <c r="J656" i="220"/>
  <c r="I656" i="220"/>
  <c r="J655" i="220"/>
  <c r="I655" i="220"/>
  <c r="F652" i="220"/>
  <c r="G652" i="220"/>
  <c r="H652" i="220"/>
  <c r="E652" i="220"/>
  <c r="F633" i="220"/>
  <c r="G633" i="220"/>
  <c r="H633" i="220"/>
  <c r="E633" i="220"/>
  <c r="J654" i="220"/>
  <c r="I654" i="220"/>
  <c r="J653" i="220"/>
  <c r="I653" i="220"/>
  <c r="J651" i="220"/>
  <c r="I651" i="220"/>
  <c r="J650" i="220"/>
  <c r="I650" i="220"/>
  <c r="J649" i="220"/>
  <c r="I649" i="220"/>
  <c r="J648" i="220"/>
  <c r="I648" i="220"/>
  <c r="J647" i="220"/>
  <c r="I647" i="220"/>
  <c r="J646" i="220"/>
  <c r="I646" i="220"/>
  <c r="J645" i="220"/>
  <c r="I645" i="220"/>
  <c r="J644" i="220"/>
  <c r="I644" i="220"/>
  <c r="J643" i="220"/>
  <c r="I643" i="220"/>
  <c r="J642" i="220"/>
  <c r="I642" i="220"/>
  <c r="J641" i="220"/>
  <c r="I641" i="220"/>
  <c r="J640" i="220"/>
  <c r="I640" i="220"/>
  <c r="J639" i="220"/>
  <c r="I639" i="220"/>
  <c r="J638" i="220"/>
  <c r="I638" i="220"/>
  <c r="J637" i="220"/>
  <c r="I637" i="220"/>
  <c r="J636" i="220"/>
  <c r="I636" i="220"/>
  <c r="J635" i="220"/>
  <c r="I635" i="220"/>
  <c r="J634" i="220"/>
  <c r="I634" i="220"/>
  <c r="J632" i="220"/>
  <c r="I632" i="220"/>
  <c r="J631" i="220"/>
  <c r="I631" i="220"/>
  <c r="J630" i="220"/>
  <c r="I630" i="220"/>
  <c r="J629" i="220"/>
  <c r="I629" i="220"/>
  <c r="J628" i="220"/>
  <c r="I628" i="220"/>
  <c r="J627" i="220"/>
  <c r="I627" i="220"/>
  <c r="J626" i="220"/>
  <c r="I626" i="220"/>
  <c r="J625" i="220"/>
  <c r="I625" i="220"/>
  <c r="J624" i="220"/>
  <c r="I624" i="220"/>
  <c r="J623" i="220"/>
  <c r="I623" i="220"/>
  <c r="J622" i="220"/>
  <c r="I622" i="220"/>
  <c r="J621" i="220"/>
  <c r="I621" i="220"/>
  <c r="J620" i="220"/>
  <c r="I620" i="220"/>
  <c r="J619" i="220"/>
  <c r="I619" i="220"/>
  <c r="J618" i="220"/>
  <c r="I618" i="220"/>
  <c r="J617" i="220"/>
  <c r="I617" i="220"/>
  <c r="J616" i="220"/>
  <c r="I616" i="220"/>
  <c r="J615" i="220"/>
  <c r="I615" i="220"/>
  <c r="J614" i="220"/>
  <c r="I614" i="220"/>
  <c r="J613" i="220"/>
  <c r="I613" i="220"/>
  <c r="J612" i="220"/>
  <c r="I612" i="220"/>
  <c r="J611" i="220"/>
  <c r="I611" i="220"/>
  <c r="J610" i="220"/>
  <c r="I610" i="220"/>
  <c r="J609" i="220"/>
  <c r="I609" i="220"/>
  <c r="J608" i="220"/>
  <c r="I608" i="220"/>
  <c r="J607" i="220"/>
  <c r="I607" i="220"/>
  <c r="J606" i="220"/>
  <c r="I606" i="220"/>
  <c r="J605" i="220"/>
  <c r="I605" i="220"/>
  <c r="J604" i="220"/>
  <c r="I604" i="220"/>
  <c r="J603" i="220"/>
  <c r="I603" i="220"/>
  <c r="J602" i="220"/>
  <c r="I602" i="220"/>
  <c r="J601" i="220"/>
  <c r="I601" i="220"/>
  <c r="J600" i="220"/>
  <c r="I600" i="220"/>
  <c r="J599" i="220"/>
  <c r="I599" i="220"/>
  <c r="J598" i="220"/>
  <c r="I598" i="220"/>
  <c r="J597" i="220"/>
  <c r="I597" i="220"/>
  <c r="J596" i="220"/>
  <c r="I596" i="220"/>
  <c r="J595" i="220"/>
  <c r="I595" i="220"/>
  <c r="J594" i="220"/>
  <c r="I594" i="220"/>
  <c r="J593" i="220"/>
  <c r="I593" i="220"/>
  <c r="J592" i="220"/>
  <c r="I592" i="220"/>
  <c r="F590" i="220"/>
  <c r="G590" i="220"/>
  <c r="H590" i="220"/>
  <c r="E590" i="220"/>
  <c r="J591" i="220"/>
  <c r="I591" i="220"/>
  <c r="J589" i="220"/>
  <c r="I589" i="220"/>
  <c r="J588" i="220"/>
  <c r="I588" i="220"/>
  <c r="J587" i="220"/>
  <c r="I587" i="220"/>
  <c r="J586" i="220"/>
  <c r="I586" i="220"/>
  <c r="J585" i="220"/>
  <c r="I585" i="220"/>
  <c r="J584" i="220"/>
  <c r="I584" i="220"/>
  <c r="J583" i="220"/>
  <c r="I583" i="220"/>
  <c r="J582" i="220"/>
  <c r="I582" i="220"/>
  <c r="J581" i="220"/>
  <c r="I581" i="220"/>
  <c r="J580" i="220"/>
  <c r="I580" i="220"/>
  <c r="J579" i="220"/>
  <c r="I579" i="220"/>
  <c r="J578" i="220"/>
  <c r="I578" i="220"/>
  <c r="J577" i="220"/>
  <c r="I577" i="220"/>
  <c r="J576" i="220"/>
  <c r="I576" i="220"/>
  <c r="J575" i="220"/>
  <c r="I575" i="220"/>
  <c r="J574" i="220"/>
  <c r="I574" i="220"/>
  <c r="J573" i="220"/>
  <c r="I573" i="220"/>
  <c r="J572" i="220"/>
  <c r="I572" i="220"/>
  <c r="F561" i="220"/>
  <c r="G561" i="220"/>
  <c r="H561" i="220"/>
  <c r="E561" i="220"/>
  <c r="F532" i="220"/>
  <c r="G532" i="220"/>
  <c r="H532" i="220"/>
  <c r="E532" i="220"/>
  <c r="F524" i="220"/>
  <c r="G524" i="220"/>
  <c r="H524" i="220"/>
  <c r="E524" i="220"/>
  <c r="F500" i="220"/>
  <c r="G500" i="220"/>
  <c r="H500" i="220"/>
  <c r="E500" i="220"/>
  <c r="J571" i="220"/>
  <c r="I571" i="220"/>
  <c r="J570" i="220"/>
  <c r="I570" i="220"/>
  <c r="J569" i="220"/>
  <c r="I569" i="220"/>
  <c r="J568" i="220"/>
  <c r="I568" i="220"/>
  <c r="J567" i="220"/>
  <c r="I567" i="220"/>
  <c r="J566" i="220"/>
  <c r="I566" i="220"/>
  <c r="J565" i="220"/>
  <c r="I565" i="220"/>
  <c r="J564" i="220"/>
  <c r="I564" i="220"/>
  <c r="J563" i="220"/>
  <c r="I563" i="220"/>
  <c r="J562" i="220"/>
  <c r="I562" i="220"/>
  <c r="J560" i="220"/>
  <c r="I560" i="220"/>
  <c r="J559" i="220"/>
  <c r="I559" i="220"/>
  <c r="J558" i="220"/>
  <c r="I558" i="220"/>
  <c r="J557" i="220"/>
  <c r="I557" i="220"/>
  <c r="J556" i="220"/>
  <c r="I556" i="220"/>
  <c r="J555" i="220"/>
  <c r="I555" i="220"/>
  <c r="J554" i="220"/>
  <c r="I554" i="220"/>
  <c r="J553" i="220"/>
  <c r="I553" i="220"/>
  <c r="J552" i="220"/>
  <c r="I552" i="220"/>
  <c r="J551" i="220"/>
  <c r="I551" i="220"/>
  <c r="J550" i="220"/>
  <c r="I550" i="220"/>
  <c r="J549" i="220"/>
  <c r="I549" i="220"/>
  <c r="J548" i="220"/>
  <c r="I548" i="220"/>
  <c r="J547" i="220"/>
  <c r="I547" i="220"/>
  <c r="J546" i="220"/>
  <c r="I546" i="220"/>
  <c r="J545" i="220"/>
  <c r="I545" i="220"/>
  <c r="J544" i="220"/>
  <c r="I544" i="220"/>
  <c r="J543" i="220"/>
  <c r="I543" i="220"/>
  <c r="J542" i="220"/>
  <c r="I542" i="220"/>
  <c r="J541" i="220"/>
  <c r="I541" i="220"/>
  <c r="J540" i="220"/>
  <c r="I540" i="220"/>
  <c r="J539" i="220"/>
  <c r="I539" i="220"/>
  <c r="J538" i="220"/>
  <c r="I538" i="220"/>
  <c r="J537" i="220"/>
  <c r="I537" i="220"/>
  <c r="J536" i="220"/>
  <c r="I536" i="220"/>
  <c r="J535" i="220"/>
  <c r="I535" i="220"/>
  <c r="J534" i="220"/>
  <c r="I534" i="220"/>
  <c r="J533" i="220"/>
  <c r="I533" i="220"/>
  <c r="J531" i="220"/>
  <c r="I531" i="220"/>
  <c r="J530" i="220"/>
  <c r="I530" i="220"/>
  <c r="J529" i="220"/>
  <c r="I529" i="220"/>
  <c r="J528" i="220"/>
  <c r="I528" i="220"/>
  <c r="J527" i="220"/>
  <c r="I527" i="220"/>
  <c r="J526" i="220"/>
  <c r="I526" i="220"/>
  <c r="J525" i="220"/>
  <c r="I525" i="220"/>
  <c r="J523" i="220"/>
  <c r="I523" i="220"/>
  <c r="J522" i="220"/>
  <c r="I522" i="220"/>
  <c r="J521" i="220"/>
  <c r="I521" i="220"/>
  <c r="J520" i="220"/>
  <c r="I520" i="220"/>
  <c r="J519" i="220"/>
  <c r="I519" i="220"/>
  <c r="J518" i="220"/>
  <c r="I518" i="220"/>
  <c r="J517" i="220"/>
  <c r="I517" i="220"/>
  <c r="J516" i="220"/>
  <c r="I516" i="220"/>
  <c r="J515" i="220"/>
  <c r="I515" i="220"/>
  <c r="J514" i="220"/>
  <c r="I514" i="220"/>
  <c r="J513" i="220"/>
  <c r="I513" i="220"/>
  <c r="J512" i="220"/>
  <c r="I512" i="220"/>
  <c r="J511" i="220"/>
  <c r="I511" i="220"/>
  <c r="J510" i="220"/>
  <c r="I510" i="220"/>
  <c r="J509" i="220"/>
  <c r="I509" i="220"/>
  <c r="J508" i="220"/>
  <c r="I508" i="220"/>
  <c r="J507" i="220"/>
  <c r="I507" i="220"/>
  <c r="J506" i="220"/>
  <c r="I506" i="220"/>
  <c r="J505" i="220"/>
  <c r="I505" i="220"/>
  <c r="J504" i="220"/>
  <c r="I504" i="220"/>
  <c r="J503" i="220"/>
  <c r="I503" i="220"/>
  <c r="J502" i="220"/>
  <c r="I502" i="220"/>
  <c r="J501" i="220"/>
  <c r="I501" i="220"/>
  <c r="J499" i="220"/>
  <c r="I499" i="220"/>
  <c r="J498" i="220"/>
  <c r="I498" i="220"/>
  <c r="J497" i="220"/>
  <c r="I497" i="220"/>
  <c r="J496" i="220"/>
  <c r="I496" i="220"/>
  <c r="J495" i="220"/>
  <c r="I495" i="220"/>
  <c r="J494" i="220"/>
  <c r="I494" i="220"/>
  <c r="J493" i="220"/>
  <c r="I493" i="220"/>
  <c r="J492" i="220"/>
  <c r="I492" i="220"/>
  <c r="J491" i="220"/>
  <c r="I491" i="220"/>
  <c r="J490" i="220"/>
  <c r="I490" i="220"/>
  <c r="J489" i="220"/>
  <c r="I489" i="220"/>
  <c r="J488" i="220"/>
  <c r="I488" i="220"/>
  <c r="J487" i="220"/>
  <c r="I487" i="220"/>
  <c r="J486" i="220"/>
  <c r="I486" i="220"/>
  <c r="J485" i="220"/>
  <c r="I485" i="220"/>
  <c r="J484" i="220"/>
  <c r="I484" i="220"/>
  <c r="J483" i="220"/>
  <c r="I483" i="220"/>
  <c r="J482" i="220"/>
  <c r="I482" i="220"/>
  <c r="J481" i="220"/>
  <c r="I481" i="220"/>
  <c r="J480" i="220"/>
  <c r="I480" i="220"/>
  <c r="J479" i="220"/>
  <c r="I479" i="220"/>
  <c r="J478" i="220"/>
  <c r="I478" i="220"/>
  <c r="J477" i="220"/>
  <c r="I477" i="220"/>
  <c r="J476" i="220"/>
  <c r="I476" i="220"/>
  <c r="J475" i="220"/>
  <c r="I475" i="220"/>
  <c r="J474" i="220"/>
  <c r="I474" i="220"/>
  <c r="J473" i="220"/>
  <c r="I473" i="220"/>
  <c r="J472" i="220"/>
  <c r="I472" i="220"/>
  <c r="J471" i="220"/>
  <c r="I471" i="220"/>
  <c r="J470" i="220"/>
  <c r="I470" i="220"/>
  <c r="J469" i="220"/>
  <c r="I469" i="220"/>
  <c r="J468" i="220"/>
  <c r="I468" i="220"/>
  <c r="J467" i="220"/>
  <c r="I467" i="220"/>
  <c r="J466" i="220"/>
  <c r="I466" i="220"/>
  <c r="J465" i="220"/>
  <c r="I465" i="220"/>
  <c r="J464" i="220"/>
  <c r="I464" i="220"/>
  <c r="J463" i="220"/>
  <c r="I463" i="220"/>
  <c r="J462" i="220"/>
  <c r="I462" i="220"/>
  <c r="J461" i="220"/>
  <c r="I461" i="220"/>
  <c r="J460" i="220"/>
  <c r="I460" i="220"/>
  <c r="J459" i="220"/>
  <c r="I459" i="220"/>
  <c r="J458" i="220"/>
  <c r="I458" i="220"/>
  <c r="J457" i="220"/>
  <c r="I457" i="220"/>
  <c r="F432" i="220"/>
  <c r="G432" i="220"/>
  <c r="H432" i="220"/>
  <c r="E432" i="220"/>
  <c r="J456" i="220"/>
  <c r="I456" i="220"/>
  <c r="J455" i="220"/>
  <c r="I455" i="220"/>
  <c r="J454" i="220"/>
  <c r="I454" i="220"/>
  <c r="J453" i="220"/>
  <c r="I453" i="220"/>
  <c r="J452" i="220"/>
  <c r="I452" i="220"/>
  <c r="J451" i="220"/>
  <c r="I451" i="220"/>
  <c r="J450" i="220"/>
  <c r="I450" i="220"/>
  <c r="J449" i="220"/>
  <c r="I449" i="220"/>
  <c r="J448" i="220"/>
  <c r="I448" i="220"/>
  <c r="J447" i="220"/>
  <c r="I447" i="220"/>
  <c r="J446" i="220"/>
  <c r="I446" i="220"/>
  <c r="J445" i="220"/>
  <c r="I445" i="220"/>
  <c r="J444" i="220"/>
  <c r="I444" i="220"/>
  <c r="J443" i="220"/>
  <c r="I443" i="220"/>
  <c r="J442" i="220"/>
  <c r="I442" i="220"/>
  <c r="J441" i="220"/>
  <c r="I441" i="220"/>
  <c r="J440" i="220"/>
  <c r="I440" i="220"/>
  <c r="J439" i="220"/>
  <c r="I439" i="220"/>
  <c r="J438" i="220"/>
  <c r="I438" i="220"/>
  <c r="J437" i="220"/>
  <c r="I437" i="220"/>
  <c r="J436" i="220"/>
  <c r="I436" i="220"/>
  <c r="J435" i="220"/>
  <c r="I435" i="220"/>
  <c r="J434" i="220"/>
  <c r="I434" i="220"/>
  <c r="J433" i="220"/>
  <c r="I433" i="220"/>
  <c r="J431" i="220"/>
  <c r="I431" i="220"/>
  <c r="J430" i="220"/>
  <c r="I430" i="220"/>
  <c r="J429" i="220"/>
  <c r="I429" i="220"/>
  <c r="J428" i="220"/>
  <c r="I428" i="220"/>
  <c r="J427" i="220"/>
  <c r="I427" i="220"/>
  <c r="J426" i="220"/>
  <c r="I426" i="220"/>
  <c r="J425" i="220"/>
  <c r="I425" i="220"/>
  <c r="F371" i="220"/>
  <c r="G371" i="220"/>
  <c r="H371" i="220"/>
  <c r="E371" i="220"/>
  <c r="F360" i="220"/>
  <c r="G360" i="220"/>
  <c r="H360" i="220"/>
  <c r="E360" i="220"/>
  <c r="F319" i="220"/>
  <c r="G319" i="220"/>
  <c r="H319" i="220"/>
  <c r="E319" i="220"/>
  <c r="J424" i="220"/>
  <c r="I424" i="220"/>
  <c r="J423" i="220"/>
  <c r="I423" i="220"/>
  <c r="J422" i="220"/>
  <c r="I422" i="220"/>
  <c r="J421" i="220"/>
  <c r="I421" i="220"/>
  <c r="J420" i="220"/>
  <c r="I420" i="220"/>
  <c r="J419" i="220"/>
  <c r="I419" i="220"/>
  <c r="J418" i="220"/>
  <c r="I418" i="220"/>
  <c r="J417" i="220"/>
  <c r="I417" i="220"/>
  <c r="J416" i="220"/>
  <c r="I416" i="220"/>
  <c r="J415" i="220"/>
  <c r="I415" i="220"/>
  <c r="J414" i="220"/>
  <c r="I414" i="220"/>
  <c r="J413" i="220"/>
  <c r="I413" i="220"/>
  <c r="J412" i="220"/>
  <c r="I412" i="220"/>
  <c r="J411" i="220"/>
  <c r="I411" i="220"/>
  <c r="J410" i="220"/>
  <c r="I410" i="220"/>
  <c r="J409" i="220"/>
  <c r="I409" i="220"/>
  <c r="J408" i="220"/>
  <c r="I408" i="220"/>
  <c r="J407" i="220"/>
  <c r="I407" i="220"/>
  <c r="J406" i="220"/>
  <c r="I406" i="220"/>
  <c r="J405" i="220"/>
  <c r="I405" i="220"/>
  <c r="J404" i="220"/>
  <c r="I404" i="220"/>
  <c r="J403" i="220"/>
  <c r="I403" i="220"/>
  <c r="J402" i="220"/>
  <c r="I402" i="220"/>
  <c r="J401" i="220"/>
  <c r="I401" i="220"/>
  <c r="J400" i="220"/>
  <c r="I400" i="220"/>
  <c r="J399" i="220"/>
  <c r="I399" i="220"/>
  <c r="J398" i="220"/>
  <c r="I398" i="220"/>
  <c r="J397" i="220"/>
  <c r="I397" i="220"/>
  <c r="J396" i="220"/>
  <c r="I396" i="220"/>
  <c r="J395" i="220"/>
  <c r="I395" i="220"/>
  <c r="J394" i="220"/>
  <c r="I394" i="220"/>
  <c r="J393" i="220"/>
  <c r="I393" i="220"/>
  <c r="J392" i="220"/>
  <c r="I392" i="220"/>
  <c r="J391" i="220"/>
  <c r="I391" i="220"/>
  <c r="J390" i="220"/>
  <c r="I390" i="220"/>
  <c r="J389" i="220"/>
  <c r="I389" i="220"/>
  <c r="J388" i="220"/>
  <c r="I388" i="220"/>
  <c r="J387" i="220"/>
  <c r="I387" i="220"/>
  <c r="J386" i="220"/>
  <c r="I386" i="220"/>
  <c r="J385" i="220"/>
  <c r="I385" i="220"/>
  <c r="J384" i="220"/>
  <c r="I384" i="220"/>
  <c r="J383" i="220"/>
  <c r="I383" i="220"/>
  <c r="J382" i="220"/>
  <c r="I382" i="220"/>
  <c r="J381" i="220"/>
  <c r="I381" i="220"/>
  <c r="J380" i="220"/>
  <c r="I380" i="220"/>
  <c r="J379" i="220"/>
  <c r="I379" i="220"/>
  <c r="J378" i="220"/>
  <c r="I378" i="220"/>
  <c r="J377" i="220"/>
  <c r="I377" i="220"/>
  <c r="J376" i="220"/>
  <c r="I376" i="220"/>
  <c r="J375" i="220"/>
  <c r="I375" i="220"/>
  <c r="J374" i="220"/>
  <c r="I374" i="220"/>
  <c r="J373" i="220"/>
  <c r="I373" i="220"/>
  <c r="J372" i="220"/>
  <c r="I372" i="220"/>
  <c r="J370" i="220"/>
  <c r="I370" i="220"/>
  <c r="J369" i="220"/>
  <c r="I369" i="220"/>
  <c r="J368" i="220"/>
  <c r="I368" i="220"/>
  <c r="J367" i="220"/>
  <c r="I367" i="220"/>
  <c r="J366" i="220"/>
  <c r="I366" i="220"/>
  <c r="J365" i="220"/>
  <c r="I365" i="220"/>
  <c r="J364" i="220"/>
  <c r="I364" i="220"/>
  <c r="J363" i="220"/>
  <c r="I363" i="220"/>
  <c r="J362" i="220"/>
  <c r="I362" i="220"/>
  <c r="J361" i="220"/>
  <c r="I361" i="220"/>
  <c r="J359" i="220"/>
  <c r="I359" i="220"/>
  <c r="J358" i="220"/>
  <c r="I358" i="220"/>
  <c r="J357" i="220"/>
  <c r="I357" i="220"/>
  <c r="J356" i="220"/>
  <c r="I356" i="220"/>
  <c r="J355" i="220"/>
  <c r="I355" i="220"/>
  <c r="J354" i="220"/>
  <c r="I354" i="220"/>
  <c r="J353" i="220"/>
  <c r="I353" i="220"/>
  <c r="J352" i="220"/>
  <c r="I352" i="220"/>
  <c r="J351" i="220"/>
  <c r="I351" i="220"/>
  <c r="J350" i="220"/>
  <c r="I350" i="220"/>
  <c r="J349" i="220"/>
  <c r="I349" i="220"/>
  <c r="J348" i="220"/>
  <c r="I348" i="220"/>
  <c r="J347" i="220"/>
  <c r="I347" i="220"/>
  <c r="J346" i="220"/>
  <c r="I346" i="220"/>
  <c r="J345" i="220"/>
  <c r="I345" i="220"/>
  <c r="J344" i="220"/>
  <c r="I344" i="220"/>
  <c r="J343" i="220"/>
  <c r="I343" i="220"/>
  <c r="J342" i="220"/>
  <c r="I342" i="220"/>
  <c r="J341" i="220"/>
  <c r="I341" i="220"/>
  <c r="J340" i="220"/>
  <c r="I340" i="220"/>
  <c r="J339" i="220"/>
  <c r="I339" i="220"/>
  <c r="J338" i="220"/>
  <c r="I338" i="220"/>
  <c r="J337" i="220"/>
  <c r="I337" i="220"/>
  <c r="J336" i="220"/>
  <c r="I336" i="220"/>
  <c r="J335" i="220"/>
  <c r="I335" i="220"/>
  <c r="J334" i="220"/>
  <c r="I334" i="220"/>
  <c r="J333" i="220"/>
  <c r="I333" i="220"/>
  <c r="J332" i="220"/>
  <c r="I332" i="220"/>
  <c r="J331" i="220"/>
  <c r="I331" i="220"/>
  <c r="J330" i="220"/>
  <c r="I330" i="220"/>
  <c r="J329" i="220"/>
  <c r="I329" i="220"/>
  <c r="J328" i="220"/>
  <c r="I328" i="220"/>
  <c r="J327" i="220"/>
  <c r="I327" i="220"/>
  <c r="J326" i="220"/>
  <c r="I326" i="220"/>
  <c r="J325" i="220"/>
  <c r="I325" i="220"/>
  <c r="J324" i="220"/>
  <c r="I324" i="220"/>
  <c r="J323" i="220"/>
  <c r="I323" i="220"/>
  <c r="J322" i="220"/>
  <c r="I322" i="220"/>
  <c r="J321" i="220"/>
  <c r="I321" i="220"/>
  <c r="J320" i="220"/>
  <c r="I320" i="220"/>
  <c r="F200" i="220"/>
  <c r="G200" i="220"/>
  <c r="H200" i="220"/>
  <c r="E200" i="220"/>
  <c r="J318" i="220"/>
  <c r="I318" i="220"/>
  <c r="J317" i="220"/>
  <c r="I317" i="220"/>
  <c r="J316" i="220"/>
  <c r="I316" i="220"/>
  <c r="J315" i="220"/>
  <c r="I315" i="220"/>
  <c r="J314" i="220"/>
  <c r="I314" i="220"/>
  <c r="J313" i="220"/>
  <c r="I313" i="220"/>
  <c r="J312" i="220"/>
  <c r="I312" i="220"/>
  <c r="J311" i="220"/>
  <c r="I311" i="220"/>
  <c r="J310" i="220"/>
  <c r="I310" i="220"/>
  <c r="J309" i="220"/>
  <c r="I309" i="220"/>
  <c r="J308" i="220"/>
  <c r="I308" i="220"/>
  <c r="J307" i="220"/>
  <c r="I307" i="220"/>
  <c r="J306" i="220"/>
  <c r="I306" i="220"/>
  <c r="J305" i="220"/>
  <c r="I305" i="220"/>
  <c r="J304" i="220"/>
  <c r="I304" i="220"/>
  <c r="J303" i="220"/>
  <c r="I303" i="220"/>
  <c r="J302" i="220"/>
  <c r="I302" i="220"/>
  <c r="J301" i="220"/>
  <c r="I301" i="220"/>
  <c r="J300" i="220"/>
  <c r="I300" i="220"/>
  <c r="J299" i="220"/>
  <c r="I299" i="220"/>
  <c r="J298" i="220"/>
  <c r="I298" i="220"/>
  <c r="J297" i="220"/>
  <c r="I297" i="220"/>
  <c r="J296" i="220"/>
  <c r="I296" i="220"/>
  <c r="J295" i="220"/>
  <c r="I295" i="220"/>
  <c r="J294" i="220"/>
  <c r="I294" i="220"/>
  <c r="J293" i="220"/>
  <c r="I293" i="220"/>
  <c r="J292" i="220"/>
  <c r="I292" i="220"/>
  <c r="J291" i="220"/>
  <c r="I291" i="220"/>
  <c r="J290" i="220"/>
  <c r="I290" i="220"/>
  <c r="J289" i="220"/>
  <c r="I289" i="220"/>
  <c r="J288" i="220"/>
  <c r="I288" i="220"/>
  <c r="J287" i="220"/>
  <c r="I287" i="220"/>
  <c r="J286" i="220"/>
  <c r="I286" i="220"/>
  <c r="J285" i="220"/>
  <c r="I285" i="220"/>
  <c r="J283" i="220"/>
  <c r="I283" i="220"/>
  <c r="J282" i="220"/>
  <c r="I282" i="220"/>
  <c r="J281" i="220"/>
  <c r="I281" i="220"/>
  <c r="J280" i="220"/>
  <c r="I280" i="220"/>
  <c r="J279" i="220"/>
  <c r="I279" i="220"/>
  <c r="J278" i="220"/>
  <c r="I278" i="220"/>
  <c r="J277" i="220"/>
  <c r="I277" i="220"/>
  <c r="J276" i="220"/>
  <c r="I276" i="220"/>
  <c r="J275" i="220"/>
  <c r="I275" i="220"/>
  <c r="J274" i="220"/>
  <c r="I274" i="220"/>
  <c r="J273" i="220"/>
  <c r="I273" i="220"/>
  <c r="J272" i="220"/>
  <c r="I272" i="220"/>
  <c r="J271" i="220"/>
  <c r="I271" i="220"/>
  <c r="J270" i="220"/>
  <c r="I270" i="220"/>
  <c r="J269" i="220"/>
  <c r="I269" i="220"/>
  <c r="J268" i="220"/>
  <c r="I268" i="220"/>
  <c r="J267" i="220"/>
  <c r="I267" i="220"/>
  <c r="J266" i="220"/>
  <c r="I266" i="220"/>
  <c r="J265" i="220"/>
  <c r="I265" i="220"/>
  <c r="J264" i="220"/>
  <c r="I264" i="220"/>
  <c r="J263" i="220"/>
  <c r="I263" i="220"/>
  <c r="J262" i="220"/>
  <c r="I262" i="220"/>
  <c r="J261" i="220"/>
  <c r="I261" i="220"/>
  <c r="J260" i="220"/>
  <c r="I260" i="220"/>
  <c r="J259" i="220"/>
  <c r="I259" i="220"/>
  <c r="J258" i="220"/>
  <c r="I258" i="220"/>
  <c r="J257" i="220"/>
  <c r="I257" i="220"/>
  <c r="J256" i="220"/>
  <c r="I256" i="220"/>
  <c r="J255" i="220"/>
  <c r="I255" i="220"/>
  <c r="J254" i="220"/>
  <c r="I254" i="220"/>
  <c r="J253" i="220"/>
  <c r="I253" i="220"/>
  <c r="J252" i="220"/>
  <c r="I252" i="220"/>
  <c r="J251" i="220"/>
  <c r="I251" i="220"/>
  <c r="J250" i="220"/>
  <c r="I250" i="220"/>
  <c r="J249" i="220"/>
  <c r="I249" i="220"/>
  <c r="J248" i="220"/>
  <c r="I248" i="220"/>
  <c r="J247" i="220"/>
  <c r="I247" i="220"/>
  <c r="J246" i="220"/>
  <c r="I246" i="220"/>
  <c r="J245" i="220"/>
  <c r="I245" i="220"/>
  <c r="J244" i="220"/>
  <c r="I244" i="220"/>
  <c r="J243" i="220"/>
  <c r="I243" i="220"/>
  <c r="J242" i="220"/>
  <c r="I242" i="220"/>
  <c r="J241" i="220"/>
  <c r="I241" i="220"/>
  <c r="J240" i="220"/>
  <c r="I240" i="220"/>
  <c r="J239" i="220"/>
  <c r="I239" i="220"/>
  <c r="J238" i="220"/>
  <c r="I238" i="220"/>
  <c r="J237" i="220"/>
  <c r="I237" i="220"/>
  <c r="J236" i="220"/>
  <c r="I236" i="220"/>
  <c r="J235" i="220"/>
  <c r="I235" i="220"/>
  <c r="J234" i="220"/>
  <c r="I234" i="220"/>
  <c r="J233" i="220"/>
  <c r="I233" i="220"/>
  <c r="J232" i="220"/>
  <c r="I232" i="220"/>
  <c r="J231" i="220"/>
  <c r="I231" i="220"/>
  <c r="J230" i="220"/>
  <c r="I230" i="220"/>
  <c r="J229" i="220"/>
  <c r="I229" i="220"/>
  <c r="J228" i="220"/>
  <c r="I228" i="220"/>
  <c r="J227" i="220"/>
  <c r="I227" i="220"/>
  <c r="J226" i="220"/>
  <c r="I226" i="220"/>
  <c r="J225" i="220"/>
  <c r="I225" i="220"/>
  <c r="J224" i="220"/>
  <c r="I224" i="220"/>
  <c r="J223" i="220"/>
  <c r="I223" i="220"/>
  <c r="J222" i="220"/>
  <c r="I222" i="220"/>
  <c r="J221" i="220"/>
  <c r="I221" i="220"/>
  <c r="J220" i="220"/>
  <c r="I220" i="220"/>
  <c r="J219" i="220"/>
  <c r="I219" i="220"/>
  <c r="J218" i="220"/>
  <c r="I218" i="220"/>
  <c r="J217" i="220"/>
  <c r="I217" i="220"/>
  <c r="J216" i="220"/>
  <c r="I216" i="220"/>
  <c r="J215" i="220"/>
  <c r="I215" i="220"/>
  <c r="J214" i="220"/>
  <c r="I214" i="220"/>
  <c r="J213" i="220"/>
  <c r="I213" i="220"/>
  <c r="J212" i="220"/>
  <c r="I212" i="220"/>
  <c r="J211" i="220"/>
  <c r="I211" i="220"/>
  <c r="J210" i="220"/>
  <c r="I210" i="220"/>
  <c r="J209" i="220"/>
  <c r="I209" i="220"/>
  <c r="J208" i="220"/>
  <c r="I208" i="220"/>
  <c r="J207" i="220"/>
  <c r="I207" i="220"/>
  <c r="J206" i="220"/>
  <c r="I206" i="220"/>
  <c r="J205" i="220"/>
  <c r="I205" i="220"/>
  <c r="J204" i="220"/>
  <c r="I204" i="220"/>
  <c r="J203" i="220"/>
  <c r="I203" i="220"/>
  <c r="J202" i="220"/>
  <c r="I202" i="220"/>
  <c r="J201" i="220"/>
  <c r="I201" i="220"/>
  <c r="J199" i="220"/>
  <c r="I199" i="220"/>
  <c r="J198" i="220"/>
  <c r="I198" i="220"/>
  <c r="J197" i="220"/>
  <c r="I197" i="220"/>
  <c r="J196" i="220"/>
  <c r="I196" i="220"/>
  <c r="J195" i="220"/>
  <c r="I195" i="220"/>
  <c r="J194" i="220"/>
  <c r="I194" i="220"/>
  <c r="J193" i="220"/>
  <c r="I193" i="220"/>
  <c r="J192" i="220"/>
  <c r="I192" i="220"/>
  <c r="J191" i="220"/>
  <c r="I191" i="220"/>
  <c r="J190" i="220"/>
  <c r="I190" i="220"/>
  <c r="J189" i="220"/>
  <c r="I189" i="220"/>
  <c r="J188" i="220"/>
  <c r="I188" i="220"/>
  <c r="F187" i="220"/>
  <c r="G187" i="220"/>
  <c r="H187" i="220"/>
  <c r="E187" i="220"/>
  <c r="F156" i="220"/>
  <c r="G156" i="220"/>
  <c r="H156" i="220"/>
  <c r="E156" i="220"/>
  <c r="F139" i="220"/>
  <c r="G139" i="220"/>
  <c r="H139" i="220"/>
  <c r="E139" i="220"/>
  <c r="J186" i="220"/>
  <c r="I186" i="220"/>
  <c r="J185" i="220"/>
  <c r="I185" i="220"/>
  <c r="J184" i="220"/>
  <c r="I184" i="220"/>
  <c r="J183" i="220"/>
  <c r="I183" i="220"/>
  <c r="J182" i="220"/>
  <c r="I182" i="220"/>
  <c r="J181" i="220"/>
  <c r="I181" i="220"/>
  <c r="J180" i="220"/>
  <c r="I180" i="220"/>
  <c r="J179" i="220"/>
  <c r="I179" i="220"/>
  <c r="J178" i="220"/>
  <c r="I178" i="220"/>
  <c r="J177" i="220"/>
  <c r="I177" i="220"/>
  <c r="J176" i="220"/>
  <c r="I176" i="220"/>
  <c r="J175" i="220"/>
  <c r="I175" i="220"/>
  <c r="J174" i="220"/>
  <c r="I174" i="220"/>
  <c r="J173" i="220"/>
  <c r="I173" i="220"/>
  <c r="J172" i="220"/>
  <c r="I172" i="220"/>
  <c r="J171" i="220"/>
  <c r="I171" i="220"/>
  <c r="J170" i="220"/>
  <c r="I170" i="220"/>
  <c r="J169" i="220"/>
  <c r="I169" i="220"/>
  <c r="J168" i="220"/>
  <c r="I168" i="220"/>
  <c r="J167" i="220"/>
  <c r="I167" i="220"/>
  <c r="J166" i="220"/>
  <c r="I166" i="220"/>
  <c r="J165" i="220"/>
  <c r="I165" i="220"/>
  <c r="J164" i="220"/>
  <c r="I164" i="220"/>
  <c r="J163" i="220"/>
  <c r="I163" i="220"/>
  <c r="J162" i="220"/>
  <c r="I162" i="220"/>
  <c r="J161" i="220"/>
  <c r="I161" i="220"/>
  <c r="J160" i="220"/>
  <c r="I160" i="220"/>
  <c r="J159" i="220"/>
  <c r="I159" i="220"/>
  <c r="J158" i="220"/>
  <c r="I158" i="220"/>
  <c r="J157" i="220"/>
  <c r="I157" i="220"/>
  <c r="J155" i="220"/>
  <c r="I155" i="220"/>
  <c r="J154" i="220"/>
  <c r="I154" i="220"/>
  <c r="J153" i="220"/>
  <c r="I153" i="220"/>
  <c r="J152" i="220"/>
  <c r="I152" i="220"/>
  <c r="J151" i="220"/>
  <c r="I151" i="220"/>
  <c r="J150" i="220"/>
  <c r="I150" i="220"/>
  <c r="J149" i="220"/>
  <c r="I149" i="220"/>
  <c r="J148" i="220"/>
  <c r="I148" i="220"/>
  <c r="J147" i="220"/>
  <c r="I147" i="220"/>
  <c r="J146" i="220"/>
  <c r="I146" i="220"/>
  <c r="J145" i="220"/>
  <c r="I145" i="220"/>
  <c r="J144" i="220"/>
  <c r="I144" i="220"/>
  <c r="J143" i="220"/>
  <c r="I143" i="220"/>
  <c r="J142" i="220"/>
  <c r="I142" i="220"/>
  <c r="J141" i="220"/>
  <c r="I141" i="220"/>
  <c r="J140" i="220"/>
  <c r="I140" i="220"/>
  <c r="J138" i="220"/>
  <c r="I138" i="220"/>
  <c r="J137" i="220"/>
  <c r="I137" i="220"/>
  <c r="J136" i="220"/>
  <c r="I136" i="220"/>
  <c r="J135" i="220"/>
  <c r="I135" i="220"/>
  <c r="J134" i="220"/>
  <c r="I134" i="220"/>
  <c r="J133" i="220"/>
  <c r="I133" i="220"/>
  <c r="J132" i="220"/>
  <c r="I132" i="220"/>
  <c r="J131" i="220"/>
  <c r="I131" i="220"/>
  <c r="J130" i="220"/>
  <c r="I130" i="220"/>
  <c r="J129" i="220"/>
  <c r="I129" i="220"/>
  <c r="J128" i="220"/>
  <c r="I128" i="220"/>
  <c r="J127" i="220"/>
  <c r="I127" i="220"/>
  <c r="J126" i="220"/>
  <c r="I126" i="220"/>
  <c r="J125" i="220"/>
  <c r="I125" i="220"/>
  <c r="J124" i="220"/>
  <c r="I124" i="220"/>
  <c r="J123" i="220"/>
  <c r="I123" i="220"/>
  <c r="J122" i="220"/>
  <c r="I122" i="220"/>
  <c r="J121" i="220"/>
  <c r="I121" i="220"/>
  <c r="J120" i="220"/>
  <c r="I120" i="220"/>
  <c r="J119" i="220"/>
  <c r="I119" i="220"/>
  <c r="J118" i="220"/>
  <c r="I118" i="220"/>
  <c r="J117" i="220"/>
  <c r="I117" i="220"/>
  <c r="J116" i="220"/>
  <c r="I116" i="220"/>
  <c r="J115" i="220"/>
  <c r="I115" i="220"/>
  <c r="J114" i="220"/>
  <c r="I114" i="220"/>
  <c r="J113" i="220"/>
  <c r="I113" i="220"/>
  <c r="J112" i="220"/>
  <c r="I112" i="220"/>
  <c r="J111" i="220"/>
  <c r="I111" i="220"/>
  <c r="J110" i="220"/>
  <c r="I110" i="220"/>
  <c r="J109" i="220"/>
  <c r="I109" i="220"/>
  <c r="J108" i="220"/>
  <c r="I108" i="220"/>
  <c r="J107" i="220"/>
  <c r="I107" i="220"/>
  <c r="J106" i="220"/>
  <c r="I106" i="220"/>
  <c r="J105" i="220"/>
  <c r="I105" i="220"/>
  <c r="J104" i="220"/>
  <c r="I104" i="220"/>
  <c r="J103" i="220"/>
  <c r="I103" i="220"/>
  <c r="J102" i="220"/>
  <c r="I102" i="220"/>
  <c r="J101" i="220"/>
  <c r="I101" i="220"/>
  <c r="J100" i="220"/>
  <c r="I100" i="220"/>
  <c r="J99" i="220"/>
  <c r="I99" i="220"/>
  <c r="J98" i="220"/>
  <c r="I98" i="220"/>
  <c r="J97" i="220"/>
  <c r="I97" i="220"/>
  <c r="J96" i="220"/>
  <c r="I96" i="220"/>
  <c r="J95" i="220"/>
  <c r="I95" i="220"/>
  <c r="J94" i="220"/>
  <c r="I94" i="220"/>
  <c r="J93" i="220"/>
  <c r="I93" i="220"/>
  <c r="I73" i="220"/>
  <c r="J73" i="220"/>
  <c r="I74" i="220"/>
  <c r="J74" i="220"/>
  <c r="I75" i="220"/>
  <c r="J75" i="220"/>
  <c r="I76" i="220"/>
  <c r="J76" i="220"/>
  <c r="I77" i="220"/>
  <c r="J77" i="220"/>
  <c r="I78" i="220"/>
  <c r="J78" i="220"/>
  <c r="I79" i="220"/>
  <c r="J79" i="220"/>
  <c r="I80" i="220"/>
  <c r="J80" i="220"/>
  <c r="I81" i="220"/>
  <c r="J81" i="220"/>
  <c r="I82" i="220"/>
  <c r="J82" i="220"/>
  <c r="I83" i="220"/>
  <c r="J83" i="220"/>
  <c r="I84" i="220"/>
  <c r="J84" i="220"/>
  <c r="I85" i="220"/>
  <c r="J85" i="220"/>
  <c r="I86" i="220"/>
  <c r="J86" i="220"/>
  <c r="I87" i="220"/>
  <c r="J87" i="220"/>
  <c r="I88" i="220"/>
  <c r="J88" i="220"/>
  <c r="I89" i="220"/>
  <c r="J89" i="220"/>
  <c r="I90" i="220"/>
  <c r="J90" i="220"/>
  <c r="I91" i="220"/>
  <c r="J91" i="220"/>
  <c r="I92" i="220"/>
  <c r="J92" i="220"/>
  <c r="I842" i="220" l="1"/>
  <c r="I892" i="220"/>
  <c r="J901" i="220"/>
  <c r="J996" i="220"/>
  <c r="I798" i="220"/>
  <c r="J967" i="220"/>
  <c r="J918" i="220"/>
  <c r="I811" i="220"/>
  <c r="I895" i="220"/>
  <c r="J899" i="220"/>
  <c r="I996" i="220"/>
  <c r="I967" i="220"/>
  <c r="I901" i="220"/>
  <c r="J858" i="220"/>
  <c r="I918" i="220"/>
  <c r="I858" i="220"/>
  <c r="J798" i="220"/>
  <c r="J892" i="220"/>
  <c r="I806" i="220"/>
  <c r="I899" i="220"/>
  <c r="J865" i="220"/>
  <c r="I792" i="220"/>
  <c r="J806" i="220"/>
  <c r="J842" i="220"/>
  <c r="J783" i="220"/>
  <c r="J895" i="220"/>
  <c r="J811" i="220"/>
  <c r="I865" i="220"/>
  <c r="J685" i="220"/>
  <c r="J770" i="220"/>
  <c r="I783" i="220"/>
  <c r="J792" i="220"/>
  <c r="I685" i="220"/>
  <c r="I633" i="220"/>
  <c r="I759" i="220"/>
  <c r="I500" i="220"/>
  <c r="I561" i="220"/>
  <c r="J677" i="220"/>
  <c r="I724" i="220"/>
  <c r="J759" i="220"/>
  <c r="I770" i="220"/>
  <c r="J590" i="220"/>
  <c r="J724" i="220"/>
  <c r="I718" i="220"/>
  <c r="J718" i="220"/>
  <c r="I677" i="220"/>
  <c r="J633" i="220"/>
  <c r="J200" i="220"/>
  <c r="J524" i="220"/>
  <c r="I139" i="220"/>
  <c r="J319" i="220"/>
  <c r="J652" i="220"/>
  <c r="J156" i="220"/>
  <c r="J500" i="220"/>
  <c r="J561" i="220"/>
  <c r="I200" i="220"/>
  <c r="J187" i="220"/>
  <c r="J371" i="220"/>
  <c r="I652" i="220"/>
  <c r="I360" i="220"/>
  <c r="J532" i="220"/>
  <c r="I319" i="220"/>
  <c r="I532" i="220"/>
  <c r="I187" i="220"/>
  <c r="J432" i="220"/>
  <c r="I590" i="220"/>
  <c r="J360" i="220"/>
  <c r="I371" i="220"/>
  <c r="I432" i="220"/>
  <c r="I156" i="220"/>
  <c r="I524" i="220"/>
  <c r="J139" i="220"/>
  <c r="F63" i="220"/>
  <c r="G63" i="220"/>
  <c r="H63" i="220"/>
  <c r="E63" i="220"/>
  <c r="F60" i="220"/>
  <c r="G60" i="220"/>
  <c r="H60" i="220"/>
  <c r="E60" i="220"/>
  <c r="F55" i="220"/>
  <c r="G55" i="220"/>
  <c r="H55" i="220"/>
  <c r="E55" i="220"/>
  <c r="F52" i="220"/>
  <c r="G52" i="220"/>
  <c r="H52" i="220"/>
  <c r="E52" i="220"/>
  <c r="F49" i="220"/>
  <c r="G49" i="220"/>
  <c r="H49" i="220"/>
  <c r="E49" i="220"/>
  <c r="F45" i="220"/>
  <c r="G45" i="220"/>
  <c r="H45" i="220"/>
  <c r="E45" i="220"/>
  <c r="F41" i="220"/>
  <c r="G41" i="220"/>
  <c r="H41" i="220"/>
  <c r="E41" i="220"/>
  <c r="F38" i="220"/>
  <c r="G38" i="220"/>
  <c r="H38" i="220"/>
  <c r="E38" i="220"/>
  <c r="F35" i="220"/>
  <c r="G35" i="220"/>
  <c r="H35" i="220"/>
  <c r="E35" i="220"/>
  <c r="F32" i="220"/>
  <c r="G32" i="220"/>
  <c r="H32" i="220"/>
  <c r="E32" i="220"/>
  <c r="F29" i="220"/>
  <c r="G29" i="220"/>
  <c r="H29" i="220"/>
  <c r="E29" i="220"/>
  <c r="F24" i="220"/>
  <c r="G24" i="220"/>
  <c r="H24" i="220"/>
  <c r="E24" i="220"/>
  <c r="F19" i="220"/>
  <c r="G19" i="220"/>
  <c r="H19" i="220"/>
  <c r="E19" i="220"/>
  <c r="F16" i="220"/>
  <c r="G16" i="220"/>
  <c r="H16" i="220"/>
  <c r="E16" i="220"/>
  <c r="F12" i="220"/>
  <c r="G12" i="220"/>
  <c r="H12" i="220"/>
  <c r="E12" i="220"/>
  <c r="E9" i="220" l="1"/>
  <c r="H9" i="220"/>
  <c r="G9" i="220"/>
  <c r="F9" i="220"/>
  <c r="J9" i="220" s="1"/>
  <c r="J63" i="220"/>
  <c r="J29" i="220"/>
  <c r="I19" i="220"/>
  <c r="J49" i="220"/>
  <c r="J284" i="220"/>
  <c r="J24" i="220"/>
  <c r="J32" i="220"/>
  <c r="I12" i="220"/>
  <c r="I24" i="220"/>
  <c r="I29" i="220"/>
  <c r="I38" i="220"/>
  <c r="I49" i="220"/>
  <c r="J12" i="220"/>
  <c r="I35" i="220"/>
  <c r="J19" i="220"/>
  <c r="I32" i="220"/>
  <c r="I41" i="220"/>
  <c r="I52" i="220"/>
  <c r="I63" i="220"/>
  <c r="I284" i="220"/>
  <c r="J55" i="220"/>
  <c r="J16" i="220"/>
  <c r="I16" i="220"/>
  <c r="J60" i="220"/>
  <c r="J35" i="220"/>
  <c r="I45" i="220"/>
  <c r="I55" i="220"/>
  <c r="J52" i="220"/>
  <c r="J45" i="220"/>
  <c r="J38" i="220"/>
  <c r="J41" i="220"/>
  <c r="I60" i="220"/>
  <c r="J62" i="220"/>
  <c r="I62" i="220"/>
  <c r="J61" i="220"/>
  <c r="I61" i="220"/>
  <c r="J59" i="220"/>
  <c r="I59" i="220"/>
  <c r="J58" i="220"/>
  <c r="I58" i="220"/>
  <c r="J57" i="220"/>
  <c r="I57" i="220"/>
  <c r="J56" i="220"/>
  <c r="I56" i="220"/>
  <c r="J54" i="220"/>
  <c r="I54" i="220"/>
  <c r="J53" i="220"/>
  <c r="I53" i="220"/>
  <c r="J51" i="220"/>
  <c r="I51" i="220"/>
  <c r="J50" i="220"/>
  <c r="I50" i="220"/>
  <c r="J48" i="220"/>
  <c r="I48" i="220"/>
  <c r="J47" i="220"/>
  <c r="I47" i="220"/>
  <c r="J46" i="220"/>
  <c r="I46" i="220"/>
  <c r="J44" i="220"/>
  <c r="I44" i="220"/>
  <c r="J43" i="220"/>
  <c r="I43" i="220"/>
  <c r="J42" i="220"/>
  <c r="I42" i="220"/>
  <c r="J40" i="220"/>
  <c r="I40" i="220"/>
  <c r="J39" i="220"/>
  <c r="I39" i="220"/>
  <c r="J37" i="220"/>
  <c r="I37" i="220"/>
  <c r="J36" i="220"/>
  <c r="I36" i="220"/>
  <c r="J34" i="220"/>
  <c r="I34" i="220"/>
  <c r="J33" i="220"/>
  <c r="I33" i="220"/>
  <c r="J31" i="220"/>
  <c r="I31" i="220"/>
  <c r="J30" i="220"/>
  <c r="I30" i="220"/>
  <c r="J28" i="220"/>
  <c r="I28" i="220"/>
  <c r="J27" i="220"/>
  <c r="I27" i="220"/>
  <c r="J26" i="220"/>
  <c r="I26" i="220"/>
  <c r="J25" i="220"/>
  <c r="I25" i="220"/>
  <c r="J14" i="220"/>
  <c r="J15" i="220"/>
  <c r="J17" i="220"/>
  <c r="J18" i="220"/>
  <c r="J20" i="220"/>
  <c r="J21" i="220"/>
  <c r="J22" i="220"/>
  <c r="J23" i="220"/>
  <c r="I20" i="220"/>
  <c r="I21" i="220"/>
  <c r="I22" i="220"/>
  <c r="I23" i="220"/>
  <c r="I18" i="220"/>
  <c r="I15" i="220"/>
  <c r="I14" i="220"/>
  <c r="I17" i="220"/>
  <c r="I13" i="220"/>
  <c r="J13" i="220"/>
  <c r="J11" i="220"/>
  <c r="I11" i="220"/>
  <c r="J10" i="220"/>
  <c r="I10" i="220"/>
  <c r="D8" i="229"/>
  <c r="C8" i="229"/>
  <c r="D11" i="228"/>
  <c r="C11" i="228"/>
  <c r="I9" i="220" l="1"/>
  <c r="H45" i="227"/>
  <c r="H46" i="227" s="1"/>
  <c r="H41" i="227"/>
  <c r="D41" i="227"/>
  <c r="E41" i="227" s="1"/>
  <c r="C41" i="227"/>
  <c r="H40" i="227"/>
  <c r="E40" i="227"/>
  <c r="C40" i="227"/>
  <c r="H39" i="227"/>
  <c r="D39" i="227"/>
  <c r="E39" i="227" s="1"/>
  <c r="H38" i="227"/>
  <c r="D38" i="227"/>
  <c r="D42" i="227" s="1"/>
  <c r="D53" i="227" s="1"/>
  <c r="C38" i="227"/>
  <c r="H37" i="227"/>
  <c r="C37" i="227"/>
  <c r="E37" i="227" s="1"/>
  <c r="H36" i="227"/>
  <c r="E35" i="227"/>
  <c r="H34" i="227"/>
  <c r="E34" i="227"/>
  <c r="H33" i="227"/>
  <c r="H42" i="227" s="1"/>
  <c r="F53" i="227" s="1"/>
  <c r="E33" i="227"/>
  <c r="H31" i="227"/>
  <c r="D31" i="227"/>
  <c r="E31" i="227" s="1"/>
  <c r="H30" i="227"/>
  <c r="E30" i="227"/>
  <c r="H29" i="227"/>
  <c r="E29" i="227"/>
  <c r="D29" i="227"/>
  <c r="H28" i="227"/>
  <c r="D28" i="227"/>
  <c r="E28" i="227" s="1"/>
  <c r="H27" i="227"/>
  <c r="D27" i="227"/>
  <c r="D32" i="227" s="1"/>
  <c r="D52" i="227" s="1"/>
  <c r="C27" i="227"/>
  <c r="H26" i="227"/>
  <c r="H32" i="227" s="1"/>
  <c r="F52" i="227" s="1"/>
  <c r="E26" i="227"/>
  <c r="H17" i="227"/>
  <c r="D17" i="227"/>
  <c r="D51" i="227" s="1"/>
  <c r="H16" i="227"/>
  <c r="E16" i="227"/>
  <c r="H15" i="227"/>
  <c r="H14" i="227"/>
  <c r="H13" i="227"/>
  <c r="H12" i="227"/>
  <c r="H11" i="227"/>
  <c r="H10" i="227"/>
  <c r="E10" i="227"/>
  <c r="H9" i="227"/>
  <c r="E9" i="227"/>
  <c r="K61" i="226"/>
  <c r="H61" i="226"/>
  <c r="J59" i="226"/>
  <c r="K57" i="226"/>
  <c r="K56" i="226"/>
  <c r="K55" i="226"/>
  <c r="K54" i="226"/>
  <c r="K53" i="226"/>
  <c r="G53" i="226"/>
  <c r="K52" i="226"/>
  <c r="G52" i="226"/>
  <c r="K51" i="226"/>
  <c r="G51" i="226"/>
  <c r="K50" i="226"/>
  <c r="K49" i="226" s="1"/>
  <c r="G50" i="226"/>
  <c r="H49" i="226"/>
  <c r="K48" i="226"/>
  <c r="G48" i="226"/>
  <c r="K47" i="226"/>
  <c r="K46" i="226"/>
  <c r="K45" i="226"/>
  <c r="H45" i="226"/>
  <c r="F45" i="226"/>
  <c r="G45" i="226" s="1"/>
  <c r="K44" i="226"/>
  <c r="H44" i="226"/>
  <c r="G44" i="226"/>
  <c r="F44" i="226"/>
  <c r="K43" i="226"/>
  <c r="G43" i="226"/>
  <c r="K42" i="226"/>
  <c r="K41" i="226"/>
  <c r="K40" i="226"/>
  <c r="H40" i="226"/>
  <c r="F40" i="226"/>
  <c r="G40" i="226" s="1"/>
  <c r="K39" i="226"/>
  <c r="H39" i="226"/>
  <c r="G39" i="226"/>
  <c r="K38" i="226"/>
  <c r="G38" i="226"/>
  <c r="K37" i="226"/>
  <c r="K36" i="226"/>
  <c r="G36" i="226"/>
  <c r="K35" i="226"/>
  <c r="H35" i="226"/>
  <c r="G35" i="226"/>
  <c r="K34" i="226"/>
  <c r="G34" i="226"/>
  <c r="K33" i="226"/>
  <c r="G33" i="226"/>
  <c r="K32" i="226"/>
  <c r="G32" i="226"/>
  <c r="K31" i="226"/>
  <c r="K30" i="226"/>
  <c r="K29" i="226"/>
  <c r="K28" i="226"/>
  <c r="K27" i="226"/>
  <c r="G27" i="226"/>
  <c r="K26" i="226"/>
  <c r="G26" i="226"/>
  <c r="K25" i="226"/>
  <c r="H25" i="226"/>
  <c r="G25" i="226" s="1"/>
  <c r="K24" i="226"/>
  <c r="G24" i="226"/>
  <c r="K23" i="226"/>
  <c r="H23" i="226"/>
  <c r="F23" i="226"/>
  <c r="G23" i="226" s="1"/>
  <c r="K22" i="226"/>
  <c r="H22" i="226"/>
  <c r="G22" i="226"/>
  <c r="F22" i="226"/>
  <c r="K21" i="226"/>
  <c r="H21" i="226"/>
  <c r="G21" i="226" s="1"/>
  <c r="K20" i="226"/>
  <c r="H20" i="226"/>
  <c r="G20" i="226"/>
  <c r="K19" i="226"/>
  <c r="H19" i="226"/>
  <c r="F19" i="226"/>
  <c r="G19" i="226" s="1"/>
  <c r="K18" i="226"/>
  <c r="H18" i="226"/>
  <c r="G18" i="226"/>
  <c r="K17" i="226"/>
  <c r="H17" i="226"/>
  <c r="G17" i="226" s="1"/>
  <c r="K16" i="226"/>
  <c r="G16" i="226"/>
  <c r="K15" i="226"/>
  <c r="G15" i="226"/>
  <c r="K14" i="226"/>
  <c r="G14" i="226"/>
  <c r="K13" i="226"/>
  <c r="G13" i="226"/>
  <c r="K12" i="226"/>
  <c r="K11" i="226"/>
  <c r="H11" i="226"/>
  <c r="G11" i="226" s="1"/>
  <c r="K10" i="226"/>
  <c r="H10" i="226"/>
  <c r="G10" i="226"/>
  <c r="K9" i="226"/>
  <c r="G9" i="226"/>
  <c r="K8" i="226"/>
  <c r="K7" i="226"/>
  <c r="K6" i="226" s="1"/>
  <c r="K76" i="226" s="1"/>
  <c r="G7" i="226"/>
  <c r="F51" i="227" l="1"/>
  <c r="F54" i="227" s="1"/>
  <c r="E27" i="227"/>
  <c r="E38" i="227"/>
  <c r="H6" i="226"/>
  <c r="H76" i="226" s="1"/>
  <c r="C2" i="225" l="1"/>
  <c r="C1" i="225"/>
  <c r="P14" i="213"/>
  <c r="O14" i="213"/>
  <c r="N14" i="213"/>
  <c r="M14" i="213"/>
  <c r="P13" i="213"/>
  <c r="O13" i="213"/>
  <c r="N13" i="213"/>
  <c r="M13" i="213"/>
  <c r="P12" i="213"/>
  <c r="O12" i="213"/>
  <c r="N12" i="213"/>
  <c r="M12" i="213"/>
  <c r="P11" i="213"/>
  <c r="O11" i="213"/>
  <c r="N11" i="213"/>
  <c r="M11" i="213"/>
  <c r="G18" i="208"/>
  <c r="F18" i="208"/>
  <c r="E18" i="208"/>
  <c r="D18" i="208"/>
  <c r="C18" i="208"/>
  <c r="E18" i="197"/>
  <c r="D18" i="197"/>
  <c r="C18" i="197"/>
  <c r="G18" i="197"/>
  <c r="F18" i="197"/>
  <c r="H35" i="225"/>
  <c r="L35" i="225" s="1"/>
  <c r="G35" i="225"/>
  <c r="K35" i="225" s="1"/>
  <c r="F35" i="225"/>
  <c r="E35" i="225"/>
  <c r="D35" i="225"/>
  <c r="L34" i="225"/>
  <c r="K34" i="225"/>
  <c r="J34" i="225"/>
  <c r="H34" i="225"/>
  <c r="G34" i="225"/>
  <c r="I34" i="225" s="1"/>
  <c r="F34" i="225"/>
  <c r="E34" i="225"/>
  <c r="D34" i="225"/>
  <c r="I33" i="225"/>
  <c r="H33" i="225"/>
  <c r="L33" i="225" s="1"/>
  <c r="G33" i="225"/>
  <c r="K33" i="225" s="1"/>
  <c r="F33" i="225"/>
  <c r="E33" i="225"/>
  <c r="D33" i="225"/>
  <c r="K32" i="225"/>
  <c r="H32" i="225"/>
  <c r="L32" i="225" s="1"/>
  <c r="G32" i="225"/>
  <c r="I32" i="225" s="1"/>
  <c r="F32" i="225"/>
  <c r="E32" i="225"/>
  <c r="D32" i="225"/>
  <c r="L31" i="225"/>
  <c r="K31" i="225"/>
  <c r="J31" i="225"/>
  <c r="I31" i="225"/>
  <c r="L30" i="225"/>
  <c r="K30" i="225"/>
  <c r="J30" i="225"/>
  <c r="I30" i="225"/>
  <c r="L29" i="225"/>
  <c r="K29" i="225"/>
  <c r="J29" i="225"/>
  <c r="I29" i="225"/>
  <c r="L28" i="225"/>
  <c r="K28" i="225"/>
  <c r="J28" i="225"/>
  <c r="I28" i="225"/>
  <c r="L27" i="225"/>
  <c r="K27" i="225"/>
  <c r="J27" i="225"/>
  <c r="I27" i="225"/>
  <c r="L26" i="225"/>
  <c r="K26" i="225"/>
  <c r="J26" i="225"/>
  <c r="I26" i="225"/>
  <c r="L25" i="225"/>
  <c r="K25" i="225"/>
  <c r="J25" i="225"/>
  <c r="I25" i="225"/>
  <c r="L24" i="225"/>
  <c r="K24" i="225"/>
  <c r="J24" i="225"/>
  <c r="I24" i="225"/>
  <c r="L23" i="225"/>
  <c r="K23" i="225"/>
  <c r="J23" i="225"/>
  <c r="I23" i="225"/>
  <c r="L22" i="225"/>
  <c r="K22" i="225"/>
  <c r="J22" i="225"/>
  <c r="I22" i="225"/>
  <c r="L21" i="225"/>
  <c r="K21" i="225"/>
  <c r="J21" i="225"/>
  <c r="I21" i="225"/>
  <c r="L20" i="225"/>
  <c r="K20" i="225"/>
  <c r="J20" i="225"/>
  <c r="I20" i="225"/>
  <c r="L19" i="225"/>
  <c r="K19" i="225"/>
  <c r="J19" i="225"/>
  <c r="I19" i="225"/>
  <c r="L18" i="225"/>
  <c r="K18" i="225"/>
  <c r="J18" i="225"/>
  <c r="I18" i="225"/>
  <c r="L17" i="225"/>
  <c r="K17" i="225"/>
  <c r="J17" i="225"/>
  <c r="I17" i="225"/>
  <c r="L16" i="225"/>
  <c r="K16" i="225"/>
  <c r="J16" i="225"/>
  <c r="I16" i="225"/>
  <c r="L15" i="225"/>
  <c r="K15" i="225"/>
  <c r="J15" i="225"/>
  <c r="I15" i="225"/>
  <c r="L14" i="225"/>
  <c r="K14" i="225"/>
  <c r="J14" i="225"/>
  <c r="I14" i="225"/>
  <c r="L13" i="225"/>
  <c r="K13" i="225"/>
  <c r="J13" i="225"/>
  <c r="I13" i="225"/>
  <c r="L12" i="225"/>
  <c r="K12" i="225"/>
  <c r="J12" i="225"/>
  <c r="I12" i="225"/>
  <c r="L11" i="225"/>
  <c r="K11" i="225"/>
  <c r="J11" i="225"/>
  <c r="I11" i="225"/>
  <c r="L10" i="225"/>
  <c r="K10" i="225"/>
  <c r="J10" i="225"/>
  <c r="I10" i="225"/>
  <c r="L9" i="225"/>
  <c r="K9" i="225"/>
  <c r="J9" i="225"/>
  <c r="I9" i="225"/>
  <c r="L8" i="225"/>
  <c r="K8" i="225"/>
  <c r="J8" i="225"/>
  <c r="I8" i="225"/>
  <c r="J14" i="174"/>
  <c r="I14" i="174"/>
  <c r="H14" i="174"/>
  <c r="F14" i="174"/>
  <c r="D14" i="174"/>
  <c r="K13" i="174"/>
  <c r="G13" i="174"/>
  <c r="E13" i="174"/>
  <c r="K12" i="174"/>
  <c r="G12" i="174"/>
  <c r="E12" i="174"/>
  <c r="K11" i="174"/>
  <c r="G11" i="174"/>
  <c r="E11" i="174"/>
  <c r="K10" i="174"/>
  <c r="K9" i="174"/>
  <c r="G9" i="174"/>
  <c r="E9" i="174"/>
  <c r="K8" i="174"/>
  <c r="G8" i="174"/>
  <c r="E8" i="174"/>
  <c r="J33" i="225" l="1"/>
  <c r="J32" i="225"/>
  <c r="I35" i="225"/>
  <c r="J35" i="225"/>
  <c r="E10" i="174"/>
  <c r="E14" i="174" s="1"/>
  <c r="C14" i="174"/>
  <c r="K14" i="174" s="1"/>
  <c r="G10" i="174"/>
  <c r="G14" i="174" s="1"/>
  <c r="I23" i="169" l="1"/>
  <c r="H23" i="169"/>
  <c r="F23" i="169"/>
  <c r="E23" i="169"/>
  <c r="G23" i="169" s="1"/>
  <c r="C23" i="169"/>
  <c r="B23" i="169"/>
  <c r="D23" i="169" s="1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W23" i="192"/>
  <c r="V23" i="192"/>
  <c r="U23" i="192"/>
  <c r="T23" i="192"/>
  <c r="R23" i="192"/>
  <c r="Q23" i="192"/>
  <c r="N23" i="192"/>
  <c r="M23" i="192"/>
  <c r="L23" i="192"/>
  <c r="I23" i="192"/>
  <c r="H23" i="192"/>
  <c r="G23" i="192"/>
  <c r="F23" i="192"/>
  <c r="E23" i="192"/>
  <c r="D23" i="192"/>
  <c r="S22" i="192"/>
  <c r="P22" i="192"/>
  <c r="O22" i="192"/>
  <c r="K22" i="192"/>
  <c r="J22" i="192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O11" i="192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J23" i="192" s="1"/>
  <c r="S8" i="192"/>
  <c r="S23" i="192" s="1"/>
  <c r="P8" i="192"/>
  <c r="P23" i="192" s="1"/>
  <c r="O8" i="192"/>
  <c r="O23" i="192" s="1"/>
  <c r="K8" i="192"/>
  <c r="K23" i="192" s="1"/>
  <c r="J8" i="192"/>
  <c r="R18" i="191"/>
  <c r="Q18" i="191"/>
  <c r="P18" i="191"/>
  <c r="N18" i="191"/>
  <c r="M18" i="191"/>
  <c r="K18" i="191"/>
  <c r="J18" i="191"/>
  <c r="H18" i="191"/>
  <c r="G18" i="191"/>
  <c r="F18" i="191"/>
  <c r="E18" i="191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I18" i="191" s="1"/>
  <c r="O10" i="191"/>
  <c r="L10" i="191"/>
  <c r="I10" i="191"/>
  <c r="O9" i="191"/>
  <c r="L9" i="191"/>
  <c r="I9" i="191"/>
  <c r="O8" i="191"/>
  <c r="O18" i="191" s="1"/>
  <c r="L8" i="191"/>
  <c r="L18" i="191" s="1"/>
  <c r="I8" i="191"/>
  <c r="AF25" i="189"/>
  <c r="AE25" i="189"/>
  <c r="AD25" i="189"/>
  <c r="AC25" i="189"/>
  <c r="AB25" i="189"/>
  <c r="AA25" i="189"/>
  <c r="Z25" i="189"/>
  <c r="W25" i="189"/>
  <c r="V25" i="189"/>
  <c r="U25" i="189"/>
  <c r="T25" i="189"/>
  <c r="S25" i="189"/>
  <c r="X25" i="189" s="1"/>
  <c r="R25" i="189"/>
  <c r="Y25" i="189" s="1"/>
  <c r="O25" i="189"/>
  <c r="N25" i="189"/>
  <c r="M25" i="189"/>
  <c r="L25" i="189"/>
  <c r="P25" i="189" s="1"/>
  <c r="Q25" i="189" s="1"/>
  <c r="K25" i="189"/>
  <c r="J25" i="189"/>
  <c r="I25" i="189"/>
  <c r="G25" i="189"/>
  <c r="F25" i="189"/>
  <c r="E25" i="189"/>
  <c r="H25" i="189" s="1"/>
  <c r="AC24" i="189"/>
  <c r="Y24" i="189"/>
  <c r="X24" i="189"/>
  <c r="Q24" i="189"/>
  <c r="P24" i="189"/>
  <c r="H24" i="189"/>
  <c r="AC23" i="189"/>
  <c r="Y23" i="189"/>
  <c r="X23" i="189"/>
  <c r="P23" i="189"/>
  <c r="Q23" i="189" s="1"/>
  <c r="H23" i="189"/>
  <c r="AC22" i="189"/>
  <c r="Y22" i="189"/>
  <c r="X22" i="189"/>
  <c r="Q22" i="189"/>
  <c r="P22" i="189"/>
  <c r="H22" i="189"/>
  <c r="AC21" i="189"/>
  <c r="Y21" i="189"/>
  <c r="X21" i="189"/>
  <c r="P21" i="189"/>
  <c r="Q21" i="189" s="1"/>
  <c r="H21" i="189"/>
  <c r="AC20" i="189"/>
  <c r="Y20" i="189"/>
  <c r="X20" i="189"/>
  <c r="Q20" i="189"/>
  <c r="P20" i="189"/>
  <c r="H20" i="189"/>
  <c r="AC19" i="189"/>
  <c r="Y19" i="189"/>
  <c r="X19" i="189"/>
  <c r="P19" i="189"/>
  <c r="Q19" i="189" s="1"/>
  <c r="H19" i="189"/>
  <c r="AC18" i="189"/>
  <c r="Y18" i="189"/>
  <c r="X18" i="189"/>
  <c r="Q18" i="189"/>
  <c r="P18" i="189"/>
  <c r="H18" i="189"/>
  <c r="AC17" i="189"/>
  <c r="Y17" i="189"/>
  <c r="X17" i="189"/>
  <c r="P17" i="189"/>
  <c r="Q17" i="189" s="1"/>
  <c r="H17" i="189"/>
  <c r="AC16" i="189"/>
  <c r="Y16" i="189"/>
  <c r="X16" i="189"/>
  <c r="Q16" i="189"/>
  <c r="P16" i="189"/>
  <c r="H16" i="189"/>
  <c r="AC15" i="189"/>
  <c r="Y15" i="189"/>
  <c r="X15" i="189"/>
  <c r="P15" i="189"/>
  <c r="Q15" i="189" s="1"/>
  <c r="H15" i="189"/>
  <c r="AC14" i="189"/>
  <c r="Y14" i="189"/>
  <c r="X14" i="189"/>
  <c r="Q14" i="189"/>
  <c r="P14" i="189"/>
  <c r="H14" i="189"/>
  <c r="AC13" i="189"/>
  <c r="Y13" i="189"/>
  <c r="X13" i="189"/>
  <c r="P13" i="189"/>
  <c r="Q13" i="189" s="1"/>
  <c r="H13" i="189"/>
  <c r="AC12" i="189"/>
  <c r="Y12" i="189"/>
  <c r="X12" i="189"/>
  <c r="Q12" i="189"/>
  <c r="P12" i="189"/>
  <c r="H12" i="189"/>
  <c r="AC11" i="189"/>
  <c r="Y11" i="189"/>
  <c r="X11" i="189"/>
  <c r="P11" i="189"/>
  <c r="Q11" i="189" s="1"/>
  <c r="H11" i="189"/>
  <c r="AC10" i="189"/>
  <c r="Y10" i="189"/>
  <c r="X10" i="189"/>
  <c r="Q10" i="189"/>
  <c r="P10" i="189"/>
  <c r="H10" i="189"/>
  <c r="AC9" i="189"/>
  <c r="Y9" i="189"/>
  <c r="X9" i="189"/>
  <c r="P9" i="189"/>
  <c r="Q9" i="189" s="1"/>
  <c r="H9" i="189"/>
  <c r="J1799" i="220" l="1"/>
  <c r="I1799" i="220"/>
  <c r="J1797" i="220"/>
  <c r="I1797" i="220"/>
  <c r="J1796" i="220"/>
  <c r="I1796" i="220"/>
  <c r="J1794" i="220"/>
  <c r="I1794" i="220"/>
  <c r="J1793" i="220"/>
  <c r="I1793" i="220"/>
  <c r="J1785" i="220"/>
  <c r="I1785" i="220"/>
  <c r="J1784" i="220"/>
  <c r="I1784" i="220"/>
  <c r="J1783" i="220"/>
  <c r="I1783" i="220"/>
  <c r="J1779" i="220"/>
  <c r="I1779" i="220"/>
  <c r="J1778" i="220"/>
  <c r="I1778" i="220"/>
  <c r="J1777" i="220"/>
  <c r="I1777" i="220"/>
  <c r="J1776" i="220"/>
  <c r="I1776" i="220"/>
  <c r="J1772" i="220"/>
  <c r="I1772" i="220"/>
  <c r="J1771" i="220"/>
  <c r="I1771" i="220"/>
  <c r="J1770" i="220"/>
  <c r="I1770" i="220"/>
  <c r="J1766" i="220"/>
  <c r="I1766" i="220"/>
  <c r="J1765" i="220"/>
  <c r="I1765" i="220"/>
  <c r="J1764" i="220"/>
  <c r="I1764" i="220"/>
  <c r="J1763" i="220"/>
  <c r="I1763" i="220"/>
  <c r="J1762" i="220"/>
  <c r="I1762" i="220"/>
  <c r="J1758" i="220"/>
  <c r="I1758" i="220"/>
  <c r="J1757" i="220"/>
  <c r="I1757" i="220"/>
  <c r="J1756" i="220"/>
  <c r="I1756" i="220"/>
  <c r="J1755" i="220"/>
  <c r="I1755" i="220"/>
  <c r="J1672" i="220"/>
  <c r="I1672" i="220"/>
  <c r="J1671" i="220"/>
  <c r="I1671" i="220"/>
  <c r="J1670" i="220"/>
  <c r="I1670" i="220"/>
  <c r="J1552" i="220"/>
  <c r="I1552" i="220"/>
  <c r="J1551" i="220"/>
  <c r="I1551" i="220"/>
  <c r="J1550" i="220"/>
  <c r="I1550" i="220"/>
  <c r="J1549" i="220"/>
  <c r="I1549" i="220"/>
  <c r="J1548" i="220"/>
  <c r="I1548" i="220"/>
  <c r="J68" i="220"/>
  <c r="I68" i="220"/>
  <c r="J67" i="220"/>
  <c r="I67" i="220"/>
  <c r="J66" i="220"/>
  <c r="I66" i="220"/>
  <c r="J65" i="220"/>
  <c r="I65" i="220"/>
  <c r="C2" i="223" l="1"/>
  <c r="C1" i="223"/>
  <c r="C1" i="220" l="1"/>
  <c r="C2" i="220"/>
  <c r="C1" i="174" l="1"/>
  <c r="C2" i="174"/>
  <c r="C3" i="174"/>
  <c r="H17" i="159" l="1"/>
  <c r="H16" i="159"/>
  <c r="H15" i="159"/>
  <c r="H14" i="159"/>
  <c r="H13" i="159"/>
  <c r="H12" i="159"/>
  <c r="H11" i="159"/>
  <c r="H10" i="159"/>
  <c r="F17" i="159"/>
  <c r="F16" i="159"/>
  <c r="F15" i="159"/>
  <c r="F14" i="159"/>
  <c r="F13" i="159"/>
  <c r="F12" i="159"/>
  <c r="F11" i="159"/>
  <c r="F10" i="159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C3" i="213" l="1"/>
  <c r="C2" i="213"/>
  <c r="C1" i="213"/>
  <c r="P21" i="213"/>
  <c r="O21" i="213"/>
  <c r="N21" i="213"/>
  <c r="M21" i="213"/>
  <c r="L21" i="213"/>
  <c r="K21" i="213"/>
  <c r="J21" i="213"/>
  <c r="I21" i="213"/>
  <c r="H21" i="213"/>
  <c r="G21" i="213"/>
  <c r="F21" i="213"/>
  <c r="E21" i="213"/>
  <c r="D21" i="213"/>
  <c r="C21" i="213"/>
  <c r="C3" i="212" l="1"/>
  <c r="C2" i="212"/>
  <c r="C1" i="212"/>
  <c r="D8" i="212"/>
  <c r="C8" i="212"/>
  <c r="C3" i="169" l="1"/>
  <c r="C3" i="192"/>
  <c r="C3" i="191"/>
  <c r="C2" i="200"/>
  <c r="C2" i="159"/>
  <c r="C2" i="211"/>
  <c r="C2" i="183"/>
  <c r="C2" i="208"/>
  <c r="C2" i="197"/>
  <c r="C2" i="169"/>
  <c r="C2" i="192"/>
  <c r="C2" i="191"/>
  <c r="C1" i="200"/>
  <c r="C1" i="159"/>
  <c r="C1" i="211"/>
  <c r="C1" i="183"/>
  <c r="C1" i="208"/>
  <c r="C1" i="169"/>
  <c r="C1" i="192"/>
  <c r="C1" i="191"/>
  <c r="F45" i="159"/>
  <c r="H45" i="159"/>
  <c r="B8" i="183"/>
  <c r="C8" i="183"/>
  <c r="D8" i="183"/>
  <c r="E8" i="183"/>
  <c r="F8" i="183"/>
  <c r="C25" i="189"/>
  <c r="B25" i="189"/>
  <c r="D24" i="189"/>
  <c r="D23" i="189"/>
  <c r="D22" i="189"/>
  <c r="D21" i="189"/>
  <c r="D20" i="189"/>
  <c r="D19" i="189"/>
  <c r="D18" i="189"/>
  <c r="D17" i="189"/>
  <c r="D16" i="189"/>
  <c r="D15" i="189"/>
  <c r="D14" i="189"/>
  <c r="D13" i="189"/>
  <c r="D12" i="189"/>
  <c r="D11" i="189"/>
  <c r="D10" i="189"/>
  <c r="D9" i="189"/>
  <c r="H44" i="159"/>
  <c r="H43" i="159"/>
  <c r="H42" i="159"/>
  <c r="H41" i="159"/>
  <c r="H40" i="159"/>
  <c r="H39" i="159"/>
  <c r="H38" i="159"/>
  <c r="H37" i="159"/>
  <c r="H36" i="159"/>
  <c r="H35" i="159"/>
  <c r="H34" i="159"/>
  <c r="H33" i="159"/>
  <c r="H32" i="159"/>
  <c r="H31" i="159"/>
  <c r="H30" i="159"/>
  <c r="H29" i="159"/>
  <c r="H28" i="159"/>
  <c r="H27" i="159"/>
  <c r="H26" i="159"/>
  <c r="H25" i="159"/>
  <c r="H24" i="159"/>
  <c r="H23" i="159"/>
  <c r="H22" i="159"/>
  <c r="H21" i="159"/>
  <c r="H20" i="159"/>
  <c r="H19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D25" i="189" l="1"/>
  <c r="J1478" i="220" l="1"/>
</calcChain>
</file>

<file path=xl/sharedStrings.xml><?xml version="1.0" encoding="utf-8"?>
<sst xmlns="http://schemas.openxmlformats.org/spreadsheetml/2006/main" count="9241" uniqueCount="4203">
  <si>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</si>
  <si>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</si>
  <si>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</si>
  <si>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</si>
  <si>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</si>
  <si>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</si>
  <si>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</si>
  <si>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</si>
  <si>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</si>
  <si>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</si>
  <si>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</si>
  <si>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</si>
  <si>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</si>
  <si>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</si>
  <si>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</si>
  <si>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</si>
  <si>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</si>
  <si>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</si>
  <si>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</si>
  <si>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</si>
  <si>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</si>
  <si>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</si>
  <si>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</si>
  <si>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</si>
  <si>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</si>
  <si>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</si>
  <si>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</si>
  <si>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</si>
  <si>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</si>
  <si>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</si>
  <si>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</si>
  <si>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</si>
  <si>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</si>
  <si>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</si>
  <si>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</si>
  <si>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</si>
  <si>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</si>
  <si>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</si>
  <si>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</si>
  <si>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</si>
  <si>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</si>
  <si>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</si>
  <si>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</si>
  <si>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</si>
  <si>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</si>
  <si>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</si>
  <si>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</si>
  <si>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</si>
  <si>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</si>
  <si>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</si>
  <si>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</si>
  <si>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ДИЈАЛИЗА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</si>
  <si>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</si>
  <si>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</si>
  <si>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</si>
  <si>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</si>
  <si>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</si>
  <si>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</si>
  <si>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</si>
  <si>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</si>
  <si>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</si>
  <si>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</si>
  <si>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</si>
  <si>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</si>
  <si>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</si>
  <si>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</si>
  <si>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</si>
  <si>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</si>
  <si>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</si>
  <si>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</si>
  <si>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</si>
  <si>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</si>
  <si>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</si>
  <si>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</si>
  <si>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</si>
  <si>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</si>
  <si>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</si>
  <si>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</si>
  <si>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</si>
  <si>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</si>
  <si>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</si>
  <si>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</si>
  <si>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</si>
  <si>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</si>
  <si>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</si>
  <si>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</si>
  <si>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</si>
  <si>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</si>
  <si>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</si>
  <si>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</si>
  <si>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</si>
  <si>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</si>
  <si>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</si>
  <si>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</si>
  <si>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</si>
  <si>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</si>
  <si>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</si>
  <si>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</si>
  <si>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</si>
  <si>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</si>
  <si>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</si>
  <si>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</si>
  <si>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</si>
  <si>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</si>
  <si>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</si>
  <si>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</si>
  <si>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</si>
  <si>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</si>
  <si>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</si>
  <si>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</si>
  <si>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</si>
  <si>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</si>
  <si>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</si>
  <si>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</si>
  <si>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</si>
  <si>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</si>
  <si>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</si>
  <si>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</si>
  <si>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</si>
  <si>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</si>
  <si>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</si>
  <si>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</si>
  <si>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</si>
  <si>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</si>
  <si>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</si>
  <si>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</si>
  <si>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</si>
  <si>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</si>
  <si>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</si>
  <si>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</si>
  <si>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</si>
  <si>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</si>
  <si>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</si>
  <si>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</si>
  <si>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</si>
  <si>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</si>
  <si>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</si>
  <si>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</si>
  <si>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</si>
  <si>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</si>
  <si>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</si>
  <si>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</si>
  <si>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</si>
  <si>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35618-01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</si>
  <si>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</si>
  <si>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</si>
  <si>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</si>
  <si>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</si>
  <si>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</si>
  <si>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</si>
  <si>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</si>
  <si>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</si>
  <si>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</si>
  <si>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</si>
  <si>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</si>
  <si>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</si>
  <si>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</si>
  <si>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</si>
  <si>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</si>
  <si>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*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</si>
  <si>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</si>
  <si>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</si>
  <si>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</si>
  <si>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</si>
  <si>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</si>
  <si>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</si>
  <si>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</si>
  <si>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</si>
  <si>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</si>
  <si>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</si>
  <si>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</si>
  <si>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</si>
  <si>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</si>
  <si>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</si>
  <si>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</si>
  <si>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</si>
  <si>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</si>
  <si>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</si>
  <si>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</si>
  <si>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</si>
  <si>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</si>
  <si>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</si>
  <si>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</si>
  <si>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</si>
  <si>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</si>
  <si>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</si>
  <si>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</si>
  <si>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</si>
  <si>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</si>
  <si>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</si>
  <si>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</si>
  <si>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</si>
  <si>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</si>
  <si>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</si>
  <si>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</si>
  <si>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</si>
  <si>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</si>
  <si>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</si>
  <si>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</si>
  <si>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</si>
  <si>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</si>
  <si>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</si>
  <si>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</si>
  <si>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</si>
  <si>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</si>
  <si>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</si>
  <si>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</si>
  <si>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</si>
  <si>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</si>
  <si>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</si>
  <si>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</si>
  <si>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</si>
  <si>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</si>
  <si>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</si>
  <si>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</si>
  <si>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</si>
  <si>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</si>
  <si>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</si>
  <si>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</si>
  <si>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Сви прегледи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</si>
  <si>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</si>
  <si>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</si>
  <si>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</si>
  <si>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</si>
  <si>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</si>
  <si>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</si>
  <si>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</si>
  <si>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</si>
  <si>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</si>
  <si>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</si>
  <si>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</si>
  <si>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</si>
  <si>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</si>
  <si>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</si>
  <si>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</si>
  <si>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</si>
  <si>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</si>
  <si>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</si>
  <si>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</si>
  <si>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</si>
  <si>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</si>
  <si>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</si>
  <si>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</si>
  <si>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</si>
  <si>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</si>
  <si>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</si>
  <si>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</si>
  <si>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</si>
  <si>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</si>
  <si>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</si>
  <si>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11,20+цена филтера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</si>
  <si>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</si>
  <si>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</si>
  <si>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</si>
  <si>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</si>
  <si>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</si>
  <si>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</si>
  <si>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760,94+цена филтера</t>
  </si>
  <si>
    <t>Тромбоцити из buffu coat</t>
  </si>
  <si>
    <t>27,55+цена филтера</t>
  </si>
  <si>
    <t>Тромбоцити Pul.</t>
  </si>
  <si>
    <t>23,61+цена филтера</t>
  </si>
  <si>
    <t>Тромбоцити аферезни</t>
  </si>
  <si>
    <t>2.072,31+цена сета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</si>
  <si>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</si>
  <si>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</si>
  <si>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</si>
  <si>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</si>
  <si>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</si>
  <si>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</si>
  <si>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9.018,85+цена сета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</si>
  <si>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</si>
  <si>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</si>
  <si>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</si>
  <si>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</si>
  <si>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</si>
  <si>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</si>
  <si>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</si>
  <si>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</si>
  <si>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</si>
  <si>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</si>
  <si>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</si>
  <si>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</si>
  <si>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</si>
  <si>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</si>
  <si>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</si>
  <si>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</si>
  <si>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</si>
  <si>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</si>
  <si>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</si>
  <si>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</si>
  <si>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</si>
  <si>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</si>
  <si>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</si>
  <si>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</si>
  <si>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</si>
  <si>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</si>
  <si>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</si>
  <si>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</si>
  <si>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</si>
  <si>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</si>
  <si>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</si>
  <si>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</si>
  <si>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</si>
  <si>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</si>
  <si>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</si>
  <si>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</si>
  <si>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</si>
  <si>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</si>
  <si>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</si>
  <si>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</si>
  <si>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</si>
  <si>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</si>
  <si>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</si>
  <si>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</si>
  <si>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</si>
  <si>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</si>
  <si>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>Ђ.   ОСТАЛЕ ЛАБОРАТОРИЈЕ ____________________   (навести које)</t>
  </si>
  <si>
    <t>Унети матични број здравствене установе</t>
  </si>
  <si>
    <t>Унети назив здравствене установе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</si>
  <si>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</si>
  <si>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</si>
  <si>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</si>
  <si>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</si>
  <si>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</si>
  <si>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</si>
  <si>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</si>
  <si>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</si>
  <si>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</si>
  <si>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</si>
  <si>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</si>
  <si>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</si>
  <si>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</si>
  <si>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</si>
  <si>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</si>
  <si>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</si>
  <si>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</si>
  <si>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</si>
  <si>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</si>
  <si>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</si>
  <si>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</si>
  <si>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</si>
  <si>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</si>
  <si>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</si>
  <si>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</si>
  <si>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</si>
  <si>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</si>
  <si>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</si>
  <si>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</si>
  <si>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</si>
  <si>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</si>
  <si>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</si>
  <si>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</si>
  <si>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</si>
  <si>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</si>
  <si>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</si>
  <si>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</si>
  <si>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</si>
  <si>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</si>
  <si>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</si>
  <si>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</si>
  <si>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</si>
  <si>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</si>
  <si>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</si>
  <si>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</si>
  <si>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</si>
  <si>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</si>
  <si>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</si>
  <si>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</si>
  <si>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</si>
  <si>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</si>
  <si>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</si>
  <si>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</si>
  <si>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</si>
  <si>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</si>
  <si>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</si>
  <si>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</si>
  <si>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</si>
  <si>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</si>
  <si>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</si>
  <si>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</si>
  <si>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</si>
  <si>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</si>
  <si>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</si>
  <si>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</si>
  <si>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</si>
  <si>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</si>
  <si>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</si>
  <si>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</si>
  <si>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</si>
  <si>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</si>
  <si>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</si>
  <si>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</si>
  <si>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</si>
  <si>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</si>
  <si>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</si>
  <si>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</si>
  <si>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</si>
  <si>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</si>
  <si>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</si>
  <si>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</si>
  <si>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</si>
  <si>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</si>
  <si>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</si>
  <si>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</si>
  <si>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</si>
  <si>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</si>
  <si>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</si>
  <si>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</si>
  <si>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</si>
  <si>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</si>
  <si>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</si>
  <si>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</si>
  <si>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</si>
  <si>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</si>
  <si>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</si>
  <si>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</si>
  <si>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</si>
  <si>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</si>
  <si>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</si>
  <si>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</si>
  <si>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</si>
  <si>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</si>
  <si>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</si>
  <si>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</si>
  <si>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</si>
  <si>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</si>
  <si>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</si>
  <si>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</si>
  <si>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</si>
  <si>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</si>
  <si>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</si>
  <si>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</si>
  <si>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</si>
  <si>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</si>
  <si>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</si>
  <si>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</si>
  <si>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</si>
  <si>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</si>
  <si>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</si>
  <si>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</si>
  <si>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</si>
  <si>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</si>
  <si>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</si>
  <si>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</si>
  <si>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</si>
  <si>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</si>
  <si>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</si>
  <si>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</si>
  <si>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</si>
  <si>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</si>
  <si>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</si>
  <si>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</si>
  <si>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</si>
  <si>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</si>
  <si>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</si>
  <si>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</si>
  <si>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</si>
  <si>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</si>
  <si>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</si>
  <si>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</si>
  <si>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</si>
  <si>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</si>
  <si>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</si>
  <si>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</si>
  <si>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</si>
  <si>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</si>
  <si>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</si>
  <si>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</si>
  <si>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</si>
  <si>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</si>
  <si>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</si>
  <si>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</si>
  <si>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</si>
  <si>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</si>
  <si>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</si>
  <si>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</si>
  <si>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</si>
  <si>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</si>
  <si>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</si>
  <si>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</si>
  <si>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</si>
  <si>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</si>
  <si>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</si>
  <si>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</si>
  <si>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</si>
  <si>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</si>
  <si>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</si>
  <si>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</si>
  <si>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</si>
  <si>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</si>
  <si>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</si>
  <si>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</si>
  <si>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</si>
  <si>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</si>
  <si>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</si>
  <si>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</si>
  <si>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</si>
  <si>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</si>
  <si>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</si>
  <si>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</si>
  <si>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</si>
  <si>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</si>
  <si>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</si>
  <si>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</si>
  <si>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</si>
  <si>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</si>
  <si>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</si>
  <si>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</si>
  <si>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</si>
  <si>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</si>
  <si>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</si>
  <si>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</si>
  <si>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</si>
  <si>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</si>
  <si>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</si>
  <si>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</si>
  <si>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</si>
  <si>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</si>
  <si>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</si>
  <si>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</si>
  <si>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</si>
  <si>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</si>
  <si>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</si>
  <si>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</si>
  <si>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</si>
  <si>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</si>
  <si>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</si>
  <si>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</si>
  <si>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</si>
  <si>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</si>
  <si>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</si>
  <si>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</si>
  <si>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</si>
  <si>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</si>
  <si>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</si>
  <si>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</si>
  <si>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</si>
  <si>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</si>
  <si>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</si>
  <si>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</si>
  <si>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</si>
  <si>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</si>
  <si>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</si>
  <si>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</si>
  <si>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</si>
  <si>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</si>
  <si>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</si>
  <si>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</si>
  <si>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</si>
  <si>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</si>
  <si>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</si>
  <si>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</si>
  <si>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</si>
  <si>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</si>
  <si>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</si>
  <si>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</si>
  <si>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</si>
  <si>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</si>
  <si>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</si>
  <si>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</si>
  <si>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</si>
  <si>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</si>
  <si>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</si>
  <si>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</si>
  <si>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</si>
  <si>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</si>
  <si>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</si>
  <si>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</si>
  <si>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</si>
  <si>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</si>
  <si>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</si>
  <si>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</si>
  <si>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</si>
  <si>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</si>
  <si>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</si>
  <si>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</si>
  <si>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</si>
  <si>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</si>
  <si>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</si>
  <si>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</si>
  <si>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</si>
  <si>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</si>
  <si>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</si>
  <si>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</si>
  <si>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</si>
  <si>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</si>
  <si>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</si>
  <si>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</si>
  <si>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</si>
  <si>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</si>
  <si>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</si>
  <si>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</si>
  <si>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</si>
  <si>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</si>
  <si>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</si>
  <si>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</si>
  <si>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</si>
  <si>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</si>
  <si>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</si>
  <si>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</si>
  <si>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</si>
  <si>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</si>
  <si>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</si>
  <si>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</si>
  <si>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</si>
  <si>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</si>
  <si>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</si>
  <si>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</si>
  <si>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</si>
  <si>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</si>
  <si>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</si>
  <si>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</si>
  <si>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</si>
  <si>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</si>
  <si>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</si>
  <si>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</si>
  <si>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</si>
  <si>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</si>
  <si>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</si>
  <si>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</si>
  <si>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</si>
  <si>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</si>
  <si>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</si>
  <si>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</si>
  <si>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</si>
  <si>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</si>
  <si>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</si>
  <si>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</si>
  <si>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</si>
  <si>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</si>
  <si>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</si>
  <si>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</si>
  <si>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</si>
  <si>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</si>
  <si>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</si>
  <si>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</si>
  <si>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</si>
  <si>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</si>
  <si>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</si>
  <si>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</si>
  <si>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</si>
  <si>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</si>
  <si>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</si>
  <si>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</si>
  <si>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</si>
  <si>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</si>
  <si>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</si>
  <si>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</si>
  <si>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</si>
  <si>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</si>
  <si>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</si>
  <si>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</si>
  <si>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</si>
  <si>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</si>
  <si>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</si>
  <si>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</si>
  <si>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</si>
  <si>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</si>
  <si>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</si>
  <si>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</si>
  <si>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</si>
  <si>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</si>
  <si>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</si>
  <si>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</si>
  <si>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</si>
  <si>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</si>
  <si>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</si>
  <si>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</si>
  <si>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</si>
  <si>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</si>
  <si>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</si>
  <si>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</si>
  <si>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</si>
  <si>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</si>
  <si>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</si>
  <si>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</si>
  <si>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</si>
  <si>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</si>
  <si>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</si>
  <si>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</si>
  <si>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</si>
  <si>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</si>
  <si>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</si>
  <si>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</si>
  <si>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</si>
  <si>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</si>
  <si>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</si>
  <si>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</si>
  <si>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</si>
  <si>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</si>
  <si>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</si>
  <si>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</si>
  <si>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</si>
  <si>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</si>
  <si>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</si>
  <si>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</si>
  <si>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</si>
  <si>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</si>
  <si>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</si>
  <si>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</si>
  <si>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</si>
  <si>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</si>
  <si>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</si>
  <si>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</si>
  <si>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</si>
  <si>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</si>
  <si>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</si>
  <si>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</si>
  <si>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</si>
  <si>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</si>
  <si>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</si>
  <si>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</si>
  <si>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</si>
  <si>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</si>
  <si>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</si>
  <si>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</si>
  <si>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</si>
  <si>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</si>
  <si>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</si>
  <si>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</si>
  <si>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</si>
  <si>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</si>
  <si>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</si>
  <si>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</si>
  <si>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</si>
  <si>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</si>
  <si>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</si>
  <si>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</si>
  <si>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</si>
  <si>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</si>
  <si>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</si>
  <si>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</si>
  <si>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</si>
  <si>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</si>
  <si>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</si>
  <si>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</si>
  <si>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</si>
  <si>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</si>
  <si>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</si>
  <si>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</si>
  <si>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</si>
  <si>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</si>
  <si>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</si>
  <si>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</si>
  <si>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</si>
  <si>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</si>
  <si>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</si>
  <si>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</si>
  <si>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</si>
  <si>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</si>
  <si>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</si>
  <si>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</si>
  <si>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</si>
  <si>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</si>
  <si>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</si>
  <si>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</si>
  <si>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</si>
  <si>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</si>
  <si>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</si>
  <si>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</si>
  <si>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</si>
  <si>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</si>
  <si>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</si>
  <si>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</si>
  <si>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</si>
  <si>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</si>
  <si>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</si>
  <si>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</si>
  <si>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</si>
  <si>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</si>
  <si>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</si>
  <si>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</si>
  <si>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</si>
  <si>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</si>
  <si>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</si>
  <si>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</si>
  <si>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</si>
  <si>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</si>
  <si>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</si>
  <si>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</si>
  <si>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</si>
  <si>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</si>
  <si>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</si>
  <si>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</si>
  <si>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</si>
  <si>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</si>
  <si>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</si>
  <si>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</si>
  <si>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</si>
  <si>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</si>
  <si>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</si>
  <si>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</si>
  <si>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</si>
  <si>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</si>
  <si>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</si>
  <si>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</si>
  <si>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</si>
  <si>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</si>
  <si>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</si>
  <si>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</si>
  <si>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</si>
  <si>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</si>
  <si>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</si>
  <si>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</si>
  <si>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</si>
  <si>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</si>
  <si>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</si>
  <si>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</si>
  <si>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</si>
  <si>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</si>
  <si>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</si>
  <si>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</si>
  <si>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</si>
  <si>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</si>
  <si>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</si>
  <si>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</si>
  <si>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</si>
  <si>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</si>
  <si>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</si>
  <si>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</si>
  <si>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</si>
  <si>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</si>
  <si>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</si>
  <si>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</si>
  <si>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</si>
  <si>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</si>
  <si>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</si>
  <si>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</si>
  <si>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</si>
  <si>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</si>
  <si>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</si>
  <si>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</si>
  <si>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</si>
  <si>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</si>
  <si>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</si>
  <si>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</si>
  <si>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</si>
  <si>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</si>
  <si>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</si>
  <si>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</si>
  <si>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</si>
  <si>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</si>
  <si>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</si>
  <si>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</si>
  <si>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</si>
  <si>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</si>
  <si>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</si>
  <si>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</si>
  <si>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</si>
  <si>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</si>
  <si>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</si>
  <si>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</si>
  <si>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</si>
  <si>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</si>
  <si>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</si>
  <si>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</si>
  <si>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</si>
  <si>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</si>
  <si>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</si>
  <si>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</si>
  <si>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</si>
  <si>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</si>
  <si>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</si>
  <si>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</si>
  <si>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</si>
  <si>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</si>
  <si>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</si>
  <si>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</si>
  <si>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</si>
  <si>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</si>
  <si>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</si>
  <si>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</si>
  <si>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</si>
  <si>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</si>
  <si>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</si>
  <si>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</si>
  <si>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</si>
  <si>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</si>
  <si>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</si>
  <si>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</si>
  <si>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</si>
  <si>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</si>
  <si>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</si>
  <si>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</si>
  <si>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</si>
  <si>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</si>
  <si>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</si>
  <si>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</si>
  <si>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</si>
  <si>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</si>
  <si>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</si>
  <si>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</si>
  <si>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</si>
  <si>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</si>
  <si>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</si>
  <si>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</si>
  <si>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</si>
  <si>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</si>
  <si>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</si>
  <si>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</si>
  <si>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</si>
  <si>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</si>
  <si>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</si>
  <si>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</si>
  <si>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</si>
  <si>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</si>
  <si>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</si>
  <si>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</si>
  <si>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</si>
  <si>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</si>
  <si>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</si>
  <si>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</si>
  <si>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</si>
  <si>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</si>
  <si>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</si>
  <si>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</si>
  <si>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</si>
  <si>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</si>
  <si>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</si>
  <si>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</si>
  <si>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</si>
  <si>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</si>
  <si>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</si>
  <si>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</si>
  <si>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</si>
  <si>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</si>
  <si>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</si>
  <si>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</si>
  <si>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</si>
  <si>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</si>
  <si>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</si>
  <si>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</si>
  <si>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</si>
  <si>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</si>
  <si>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</si>
  <si>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</si>
  <si>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</si>
  <si>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</si>
  <si>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</si>
  <si>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</si>
  <si>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</si>
  <si>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</si>
  <si>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</si>
  <si>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</si>
  <si>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</si>
  <si>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</si>
  <si>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</si>
  <si>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</si>
  <si>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</si>
  <si>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</si>
  <si>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</si>
  <si>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</si>
  <si>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</si>
  <si>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</si>
  <si>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</si>
  <si>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</si>
  <si>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</si>
  <si>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</si>
  <si>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</si>
  <si>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</si>
  <si>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</si>
  <si>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</si>
  <si>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</si>
  <si>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</si>
  <si>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</si>
  <si>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</si>
  <si>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</si>
  <si>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</si>
  <si>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</si>
  <si>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</si>
  <si>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</si>
  <si>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</si>
  <si>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</si>
  <si>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</si>
  <si>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</si>
  <si>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</si>
  <si>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</si>
  <si>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</si>
  <si>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</si>
  <si>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</si>
  <si>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</si>
  <si>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</si>
  <si>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</si>
  <si>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</si>
  <si>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</si>
  <si>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</si>
  <si>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</si>
  <si>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</si>
  <si>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</si>
  <si>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</si>
  <si>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</si>
  <si>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</si>
  <si>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</si>
  <si>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</si>
  <si>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</si>
  <si>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</si>
  <si>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</si>
  <si>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</si>
  <si>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</si>
  <si>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</si>
  <si>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</si>
  <si>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</si>
  <si>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</si>
  <si>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</si>
  <si>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</si>
  <si>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</si>
  <si>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</si>
  <si>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</si>
  <si>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</si>
  <si>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</si>
  <si>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</si>
  <si>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</si>
  <si>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</si>
  <si>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</si>
  <si>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</si>
  <si>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</si>
  <si>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</si>
  <si>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</si>
  <si>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</si>
  <si>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</si>
  <si>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</si>
  <si>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</si>
  <si>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</si>
  <si>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</si>
  <si>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</si>
  <si>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</si>
  <si>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</si>
  <si>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</si>
  <si>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</si>
  <si>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</si>
  <si>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</si>
  <si>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</si>
  <si>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</si>
  <si>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</si>
  <si>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</si>
  <si>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</si>
  <si>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</si>
  <si>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</si>
  <si>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</si>
  <si>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</si>
  <si>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</si>
  <si>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</si>
  <si>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</si>
  <si>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</si>
  <si>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</si>
  <si>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</si>
  <si>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</si>
  <si>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</si>
  <si>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</si>
  <si>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</si>
  <si>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</si>
  <si>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</si>
  <si>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</si>
  <si>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</si>
  <si>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</si>
  <si>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</si>
  <si>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</si>
  <si>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</si>
  <si>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</si>
  <si>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</si>
  <si>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</si>
  <si>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</si>
  <si>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</si>
  <si>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</si>
  <si>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</si>
  <si>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</si>
  <si>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</si>
  <si>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</si>
  <si>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</si>
  <si>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</si>
  <si>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</si>
  <si>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</si>
  <si>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</si>
  <si>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</si>
  <si>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</si>
  <si>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</si>
  <si>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</si>
  <si>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</si>
  <si>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</si>
  <si>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</si>
  <si>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</si>
  <si>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</si>
  <si>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</si>
  <si>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</si>
  <si>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</si>
  <si>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</si>
  <si>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</si>
  <si>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</si>
  <si>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</si>
  <si>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</si>
  <si>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</si>
  <si>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</si>
  <si>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</si>
  <si>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</si>
  <si>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</si>
  <si>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</si>
  <si>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</si>
  <si>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</si>
  <si>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</si>
  <si>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</si>
  <si>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</si>
  <si>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</si>
  <si>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</si>
  <si>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</si>
  <si>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</si>
  <si>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</si>
  <si>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</si>
  <si>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</si>
  <si>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</si>
  <si>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</si>
  <si>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</si>
  <si>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</si>
  <si>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</si>
  <si>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</si>
  <si>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</si>
  <si>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</si>
  <si>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</si>
  <si>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</si>
  <si>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</si>
  <si>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</si>
  <si>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</si>
  <si>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</si>
  <si>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</si>
  <si>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</si>
  <si>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</si>
  <si>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</si>
  <si>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</si>
  <si>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</si>
  <si>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</si>
  <si>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</si>
  <si>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</si>
  <si>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</si>
  <si>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</si>
  <si>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</si>
  <si>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</si>
  <si>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</si>
  <si>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</si>
  <si>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</si>
  <si>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</si>
  <si>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</si>
  <si>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</si>
  <si>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</si>
  <si>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</si>
  <si>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</si>
  <si>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</si>
  <si>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</si>
  <si>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</si>
  <si>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</si>
  <si>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</si>
  <si>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</si>
  <si>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</si>
  <si>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</si>
  <si>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</si>
  <si>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</si>
  <si>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</si>
  <si>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</si>
  <si>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</si>
  <si>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</si>
  <si>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</si>
  <si>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</si>
  <si>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</si>
  <si>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</si>
  <si>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</si>
  <si>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</si>
  <si>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</si>
  <si>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</si>
  <si>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</si>
  <si>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</si>
  <si>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</si>
  <si>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</si>
  <si>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</si>
  <si>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</si>
  <si>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</si>
  <si>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</si>
  <si>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</si>
  <si>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</si>
  <si>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</si>
  <si>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</si>
  <si>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</si>
  <si>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</si>
  <si>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</si>
  <si>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</si>
  <si>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</si>
  <si>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</si>
  <si>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</si>
  <si>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</si>
  <si>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</si>
  <si>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</si>
  <si>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</si>
  <si>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</si>
  <si>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</si>
  <si>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</si>
  <si>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</si>
  <si>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</si>
  <si>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</si>
  <si>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</si>
  <si>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</si>
  <si>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</si>
  <si>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</si>
  <si>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</si>
  <si>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</si>
  <si>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</si>
  <si>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</si>
  <si>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</si>
  <si>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</si>
  <si>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</si>
  <si>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</si>
  <si>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</si>
  <si>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</si>
  <si>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</si>
  <si>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</si>
  <si>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</si>
  <si>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</si>
  <si>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</si>
  <si>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</si>
  <si>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</si>
  <si>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</si>
  <si>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</si>
  <si>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</si>
  <si>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</si>
  <si>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</si>
  <si>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</si>
  <si>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</si>
  <si>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</si>
  <si>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</si>
  <si>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</si>
  <si>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</si>
  <si>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</si>
  <si>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</si>
  <si>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</si>
  <si>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</si>
  <si>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</si>
  <si>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</si>
  <si>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</si>
  <si>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</si>
  <si>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</si>
  <si>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</si>
  <si>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</si>
  <si>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</si>
  <si>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</si>
  <si>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</si>
  <si>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</si>
  <si>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</si>
  <si>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</si>
  <si>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</si>
  <si>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</si>
  <si>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</si>
  <si>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</si>
  <si>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</si>
  <si>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</si>
  <si>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</si>
  <si>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</si>
  <si>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</si>
  <si>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</si>
  <si>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</si>
  <si>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</si>
  <si>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</si>
  <si>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</si>
  <si>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</si>
  <si>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</si>
  <si>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</si>
  <si>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</si>
  <si>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</si>
  <si>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</si>
  <si>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</si>
  <si>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</si>
  <si>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</si>
  <si>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</si>
  <si>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</si>
  <si>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</si>
  <si>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</si>
  <si>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</si>
  <si>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</si>
  <si>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</si>
  <si>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</si>
  <si>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</si>
  <si>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</si>
  <si>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</si>
  <si>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</si>
  <si>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</si>
  <si>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</si>
  <si>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</si>
  <si>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</si>
  <si>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</si>
  <si>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</si>
  <si>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</si>
  <si>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</si>
  <si>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</si>
  <si>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</si>
  <si>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</si>
  <si>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</si>
  <si>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</si>
  <si>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</si>
  <si>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</si>
  <si>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</si>
  <si>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</si>
  <si>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</si>
  <si>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</si>
  <si>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</si>
  <si>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</si>
  <si>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</si>
  <si>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</si>
  <si>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</si>
  <si>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</si>
  <si>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</si>
  <si>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</si>
  <si>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</si>
  <si>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</si>
  <si>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</si>
  <si>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</si>
  <si>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</si>
  <si>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</si>
  <si>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</si>
  <si>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</si>
  <si>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</si>
  <si>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</si>
  <si>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</si>
  <si>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</si>
  <si>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</si>
  <si>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</si>
  <si>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</si>
  <si>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</si>
  <si>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</si>
  <si>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</si>
  <si>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</si>
  <si>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</si>
  <si>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</si>
  <si>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</si>
  <si>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</si>
  <si>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</si>
  <si>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</si>
  <si>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</si>
  <si>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</si>
  <si>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</si>
  <si>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</si>
  <si>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</si>
  <si>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</si>
  <si>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</si>
  <si>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</si>
  <si>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</si>
  <si>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</si>
  <si>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</si>
  <si>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</si>
  <si>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</si>
  <si>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</si>
  <si>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</si>
  <si>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</si>
  <si>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</si>
  <si>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</si>
  <si>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</si>
  <si>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</si>
  <si>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</si>
  <si>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</si>
  <si>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</si>
  <si>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</si>
  <si>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</si>
  <si>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</si>
  <si>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</si>
  <si>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</si>
  <si>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</si>
  <si>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</si>
  <si>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</si>
  <si>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</si>
  <si>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</si>
  <si>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</si>
  <si>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</si>
  <si>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</si>
  <si>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</si>
  <si>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</si>
  <si>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</si>
  <si>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</si>
  <si>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</si>
  <si>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</si>
  <si>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</si>
  <si>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</si>
  <si>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</si>
  <si>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</si>
  <si>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</si>
  <si>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</si>
  <si>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</si>
  <si>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</si>
  <si>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</si>
  <si>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</si>
  <si>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</si>
  <si>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</si>
  <si>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</si>
  <si>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</si>
  <si>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</si>
  <si>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</si>
  <si>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</si>
  <si>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</si>
  <si>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</si>
  <si>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</si>
  <si>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</si>
  <si>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</si>
  <si>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</si>
  <si>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</si>
  <si>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</si>
  <si>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</si>
  <si>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</si>
  <si>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</si>
  <si>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</si>
  <si>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</si>
  <si>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</si>
  <si>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</si>
  <si>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</si>
  <si>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</si>
  <si>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</si>
  <si>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</si>
  <si>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</si>
  <si>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</si>
  <si>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</si>
  <si>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</si>
  <si>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</si>
  <si>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</si>
  <si>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</si>
  <si>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</si>
  <si>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</si>
  <si>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</si>
  <si>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</si>
  <si>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</si>
  <si>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</si>
  <si>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</si>
  <si>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</si>
  <si>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</si>
  <si>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</si>
  <si>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</si>
  <si>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</si>
  <si>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</si>
  <si>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</si>
  <si>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</si>
  <si>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</si>
  <si>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</si>
  <si>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</si>
  <si>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</si>
  <si>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</si>
  <si>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</si>
  <si>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</si>
  <si>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</si>
  <si>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</si>
  <si>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</si>
  <si>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</si>
  <si>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</si>
  <si>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</si>
  <si>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</si>
  <si>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</si>
  <si>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</si>
  <si>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</si>
  <si>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</si>
  <si>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</si>
  <si>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</si>
  <si>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</si>
  <si>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</si>
  <si>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</si>
  <si>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</si>
  <si>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</si>
  <si>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</si>
  <si>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</si>
  <si>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</si>
  <si>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</si>
  <si>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</si>
  <si>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</si>
  <si>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</si>
  <si>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</si>
  <si>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</si>
  <si>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</si>
  <si>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</si>
  <si>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</si>
  <si>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</si>
  <si>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</si>
  <si>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</si>
  <si>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</si>
  <si>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</si>
  <si>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</si>
  <si>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</si>
  <si>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</si>
  <si>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</si>
  <si>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</si>
  <si>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</si>
  <si>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</si>
  <si>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</si>
  <si>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</si>
  <si>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</si>
  <si>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</si>
  <si>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</si>
  <si>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</si>
  <si>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</si>
  <si>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</si>
  <si>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</si>
  <si>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</si>
  <si>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</si>
  <si>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</si>
  <si>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</si>
  <si>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</si>
  <si>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</si>
  <si>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</si>
  <si>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</si>
  <si>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</si>
  <si>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</si>
  <si>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</si>
  <si>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</si>
  <si>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</si>
  <si>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</si>
  <si>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</si>
  <si>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</si>
  <si>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</si>
  <si>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</si>
  <si>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</si>
  <si>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</si>
  <si>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</si>
  <si>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</si>
  <si>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</si>
  <si>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</si>
  <si>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</si>
  <si>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</si>
  <si>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</si>
  <si>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</si>
  <si>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</si>
  <si>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</si>
  <si>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</si>
  <si>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</si>
  <si>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</si>
  <si>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</si>
  <si>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</si>
  <si>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</si>
  <si>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</si>
  <si>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</si>
  <si>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</si>
  <si>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</si>
  <si>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</si>
  <si>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</si>
  <si>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</si>
  <si>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</si>
  <si>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</si>
  <si>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</si>
  <si>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</si>
  <si>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</si>
  <si>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</si>
  <si>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</si>
  <si>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</si>
  <si>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</si>
  <si>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</si>
  <si>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</si>
  <si>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</si>
  <si>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</si>
  <si>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</si>
  <si>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</si>
  <si>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</si>
  <si>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</si>
  <si>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</si>
  <si>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</si>
  <si>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</si>
  <si>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</si>
  <si>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</si>
  <si>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</si>
  <si>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</si>
  <si>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</si>
  <si>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</si>
  <si>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</si>
  <si>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</si>
  <si>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</si>
  <si>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</si>
  <si>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</si>
  <si>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</si>
  <si>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</si>
  <si>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</si>
  <si>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</si>
  <si>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</si>
  <si>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</si>
  <si>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</si>
  <si>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</si>
  <si>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</si>
  <si>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</si>
  <si>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</si>
  <si>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</si>
  <si>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</si>
  <si>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</si>
  <si>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</si>
  <si>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</si>
  <si>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</si>
  <si>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</si>
  <si>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</si>
  <si>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</si>
  <si>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</si>
  <si>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</si>
  <si>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</si>
  <si>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</si>
  <si>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</si>
  <si>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</si>
  <si>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</si>
  <si>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</si>
  <si>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</si>
  <si>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</si>
  <si>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</si>
  <si>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</si>
  <si>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</si>
  <si>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</si>
  <si>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</si>
  <si>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</si>
  <si>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</si>
  <si>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</si>
  <si>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</si>
  <si>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</si>
  <si>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</si>
  <si>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</si>
  <si>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</si>
  <si>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</si>
  <si>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</si>
  <si>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</si>
  <si>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</si>
  <si>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</si>
  <si>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</si>
  <si>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</si>
  <si>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</si>
  <si>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</si>
  <si>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</si>
  <si>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</si>
  <si>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</si>
  <si>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</si>
  <si>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</si>
  <si>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</si>
  <si>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</si>
  <si>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</si>
  <si>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</si>
  <si>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</si>
  <si>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</si>
  <si>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</si>
  <si>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</si>
  <si>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</si>
  <si>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</si>
  <si>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</si>
  <si>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</si>
  <si>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</si>
  <si>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</si>
  <si>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</si>
  <si>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</si>
  <si>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</si>
  <si>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</si>
  <si>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</si>
  <si>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</si>
  <si>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</si>
  <si>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</si>
  <si>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</si>
  <si>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</si>
  <si>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</si>
  <si>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</si>
  <si>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</si>
  <si>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</si>
  <si>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</si>
  <si>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</si>
  <si>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</si>
  <si>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</si>
  <si>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</si>
  <si>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</si>
  <si>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</si>
  <si>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</si>
  <si>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</si>
  <si>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</si>
  <si>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</si>
  <si>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</si>
  <si>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</si>
  <si>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</si>
  <si>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</si>
  <si>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</si>
  <si>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</si>
  <si>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</si>
  <si>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</si>
  <si>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</si>
  <si>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</si>
  <si>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</si>
  <si>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</si>
  <si>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</si>
  <si>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</si>
  <si>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</si>
  <si>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</si>
  <si>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</si>
  <si>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</si>
  <si>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</si>
  <si>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</si>
  <si>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</si>
  <si>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</si>
  <si>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</si>
  <si>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</si>
  <si>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</si>
  <si>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</si>
  <si>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</si>
  <si>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</si>
  <si>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</si>
  <si>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</si>
  <si>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</si>
  <si>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</si>
  <si>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</si>
  <si>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</si>
  <si>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</si>
  <si>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</si>
  <si>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</si>
  <si>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</si>
  <si>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</si>
  <si>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</si>
  <si>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</si>
  <si>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</si>
  <si>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</si>
  <si>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</si>
  <si>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</si>
  <si>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</si>
  <si>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</si>
  <si>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</si>
  <si>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</si>
  <si>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</si>
  <si>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</si>
  <si>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</si>
  <si>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</si>
  <si>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</si>
  <si>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</si>
  <si>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</si>
  <si>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</si>
  <si>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</si>
  <si>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</si>
  <si>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</si>
  <si>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</si>
  <si>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</si>
  <si>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</si>
  <si>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</si>
  <si>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</si>
  <si>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</si>
  <si>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</si>
  <si>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</si>
  <si>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</si>
  <si>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</si>
  <si>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</si>
  <si>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</si>
  <si>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</si>
  <si>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</si>
  <si>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</si>
  <si>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</si>
  <si>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</si>
  <si>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</si>
  <si>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</si>
  <si>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</si>
  <si>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</si>
  <si>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</si>
  <si>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</si>
  <si>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</si>
  <si>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</si>
  <si>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</si>
  <si>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</si>
  <si>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</si>
  <si>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</si>
  <si>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</si>
  <si>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</si>
  <si>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</si>
  <si>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</si>
  <si>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</si>
  <si>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</si>
  <si>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</si>
  <si>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</si>
  <si>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</si>
  <si>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</si>
  <si>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</si>
  <si>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</si>
  <si>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</si>
  <si>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</si>
  <si>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</si>
  <si>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</si>
  <si>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</si>
  <si>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</si>
  <si>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</si>
  <si>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 xml:space="preserve">Број пацијената </t>
  </si>
  <si>
    <t>6,38+цена филтера</t>
  </si>
  <si>
    <t>433,74+цена филтера</t>
  </si>
  <si>
    <t>15,71+цена филтера</t>
  </si>
  <si>
    <t>13,46+цена филтера</t>
  </si>
  <si>
    <t>1.181,22+цена сета</t>
  </si>
  <si>
    <t>5.140,75+цена сета</t>
  </si>
  <si>
    <t>Остале услуге</t>
  </si>
  <si>
    <t>Здравствене услуге</t>
  </si>
  <si>
    <t>Дијагностичке процедуре са снимањем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</si>
  <si>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</si>
  <si>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</si>
  <si>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</si>
  <si>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</si>
  <si>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</si>
  <si>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</si>
  <si>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</si>
  <si>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</si>
  <si>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</si>
  <si>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</si>
  <si>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</si>
  <si>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</si>
  <si>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</si>
  <si>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</si>
  <si>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</si>
  <si>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</si>
  <si>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</si>
  <si>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</si>
  <si>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</si>
  <si>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</si>
  <si>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</si>
  <si>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</si>
  <si>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</si>
  <si>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</si>
  <si>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</si>
  <si>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</si>
  <si>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</si>
  <si>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</si>
  <si>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</si>
  <si>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</si>
  <si>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</si>
  <si>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>Табела 19.</t>
  </si>
  <si>
    <t>Прво читање радиографског снимка дојке у оквиру организованог скрининга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</si>
  <si>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</si>
  <si>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</si>
  <si>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</si>
  <si>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</si>
  <si>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</si>
  <si>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</si>
  <si>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</si>
  <si>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</si>
  <si>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</si>
  <si>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</si>
  <si>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</si>
  <si>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</si>
  <si>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</si>
  <si>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</si>
  <si>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</si>
  <si>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</si>
  <si>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</si>
  <si>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</si>
  <si>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</si>
  <si>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</si>
  <si>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</si>
  <si>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</si>
  <si>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</si>
  <si>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</si>
  <si>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</si>
  <si>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</si>
  <si>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</si>
  <si>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Превенција и контрола болничких инфекција</t>
  </si>
  <si>
    <t>Број лица на акутној хемодијализи</t>
  </si>
  <si>
    <t>Број лица на хроничној хемодијализи</t>
  </si>
  <si>
    <t>Категорија</t>
  </si>
  <si>
    <t>280005</t>
  </si>
  <si>
    <t>280006</t>
  </si>
  <si>
    <t>280007</t>
  </si>
  <si>
    <t>280008</t>
  </si>
  <si>
    <t>Број прегледа у оквиру организованог скрининга рака*</t>
  </si>
  <si>
    <t>Број услуга пружених у оквиру организованог скрининга рака**</t>
  </si>
  <si>
    <t>Рендген дијагностика (уписати број апарата и број смена)</t>
  </si>
  <si>
    <t>Укупно свих дијагностичких процедура са снимањем</t>
  </si>
  <si>
    <t>Grand Total</t>
  </si>
  <si>
    <t>Напомена</t>
  </si>
  <si>
    <t>01.01.2025.</t>
  </si>
  <si>
    <t>Извршено у 2024.</t>
  </si>
  <si>
    <t>План за 2025.</t>
  </si>
  <si>
    <t>Амбулантни (Извршено у 2024.)</t>
  </si>
  <si>
    <t>Амбулантни (План за 2025.)</t>
  </si>
  <si>
    <t>Стационарни (Извршено у 2024.)</t>
  </si>
  <si>
    <t>Стационарни (План за 2025.)</t>
  </si>
  <si>
    <t>Укупно (Извршено у 2024.)</t>
  </si>
  <si>
    <t>Укупно (План за 2025.)</t>
  </si>
  <si>
    <t xml:space="preserve">Укупан број пацијената на листи чекања на дан 31.12.2024. </t>
  </si>
  <si>
    <t>Број пацијената са листе чекања којима је урађена  процедура/интервенција 2024</t>
  </si>
  <si>
    <t>Укупан број свих пацијената којима је урађена интервенција/процедура у ЗУ 2024</t>
  </si>
  <si>
    <t>Број нових пацијената на листи чекања у 2024.</t>
  </si>
  <si>
    <t>Просечна дужина чекања у данима 2024.</t>
  </si>
  <si>
    <t>Планиран укупан број процедура за које се воде листе чекања за 2025.</t>
  </si>
  <si>
    <t>Планиран број процедура за пацијенте који су на листи чекања за 2025.</t>
  </si>
  <si>
    <t>ЗА 2025. ГОДИНУ</t>
  </si>
  <si>
    <t>Број исписаних болесника 2024.</t>
  </si>
  <si>
    <t>Број бо  дана 2024.</t>
  </si>
  <si>
    <t>Просечна дневна заузетост постеља у 2024. (%)</t>
  </si>
  <si>
    <t>Табела 10.</t>
  </si>
  <si>
    <t>Табела 13.</t>
  </si>
  <si>
    <t>Табела 14.</t>
  </si>
  <si>
    <t>Табела 15.</t>
  </si>
  <si>
    <t>Збирна табела врсте здравствених услуга које се пружају у здравственој установи (Пивот)</t>
  </si>
  <si>
    <t>Табела 11.</t>
  </si>
  <si>
    <t xml:space="preserve">Табела 12. </t>
  </si>
  <si>
    <t>Број услуга - Извршење 2024.</t>
  </si>
  <si>
    <t>Број услуга - План 2025.</t>
  </si>
  <si>
    <t>Терапијска плазмафереза</t>
  </si>
  <si>
    <t>Хемодијализа</t>
  </si>
  <si>
    <t>Интермитентна хемодиафилтрација</t>
  </si>
  <si>
    <t>Континуирана перитонеална дијализа, дугорочна</t>
  </si>
  <si>
    <t>Интермитентна перитонеална диализа, дугорочна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</si>
  <si>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</si>
  <si>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</si>
  <si>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Реагенси који се набављају у поступку ЦЈН</t>
  </si>
  <si>
    <t>Реагенси - самостална набавка установе</t>
  </si>
  <si>
    <t>Реагенси</t>
  </si>
  <si>
    <t>РЕАГЕНСИ (УКУПНО)</t>
  </si>
  <si>
    <t>Табела 20.</t>
  </si>
  <si>
    <t>20.</t>
  </si>
  <si>
    <t>Здравствене услуге према организационој структури</t>
  </si>
  <si>
    <t>Конусна биопсија грлића материце ласером</t>
  </si>
  <si>
    <t>Радиографско снимање дојке, обострано</t>
  </si>
  <si>
    <t>Циљана биопсија грлића материце или ендоцервикална киретажа</t>
  </si>
  <si>
    <t>Преглед биоптата тумора дојке</t>
  </si>
  <si>
    <t>Преглед CORE биопсије дојке</t>
  </si>
  <si>
    <t>Извршено I-XII 2024</t>
  </si>
  <si>
    <t>План за 2025</t>
  </si>
  <si>
    <t>Извршено        I-XII 2024</t>
  </si>
  <si>
    <t>Извршено     I-XII 2024</t>
  </si>
  <si>
    <t>Интерно одељење</t>
  </si>
  <si>
    <t>Општа хирургија</t>
  </si>
  <si>
    <t>Гин. акуш. Одељење</t>
  </si>
  <si>
    <t>Дечије одељење</t>
  </si>
  <si>
    <t>Здравствени центар Алексинац</t>
  </si>
  <si>
    <t>Служба за педијатрију</t>
  </si>
  <si>
    <t>Сектор за интернистичке гране медицине</t>
  </si>
  <si>
    <t>Oпшта хирургија</t>
  </si>
  <si>
    <t>Гинекологија и акушерство</t>
  </si>
  <si>
    <t>Гинекологија</t>
  </si>
  <si>
    <t>121.9</t>
  </si>
  <si>
    <t>Табела</t>
  </si>
  <si>
    <t>Извршено у I-XII 2024.</t>
  </si>
  <si>
    <t xml:space="preserve">ЦИТОСТАТИЦИ СА Б ЛИСТЕ </t>
  </si>
  <si>
    <t>0037092</t>
  </si>
  <si>
    <t>L02AE04</t>
  </si>
  <si>
    <t>DIPHERELINE</t>
  </si>
  <si>
    <t>ampula</t>
  </si>
  <si>
    <t>1 po 11.25 mg</t>
  </si>
  <si>
    <t>0037093</t>
  </si>
  <si>
    <t>1 po 22,5mg</t>
  </si>
  <si>
    <t>0037091</t>
  </si>
  <si>
    <t>1 po 3.75mg</t>
  </si>
  <si>
    <t>N003608</t>
  </si>
  <si>
    <t>L03AX03</t>
  </si>
  <si>
    <t>BCG MEDAC, ONCO BCG</t>
  </si>
  <si>
    <t>-</t>
  </si>
  <si>
    <t>1039397, 1039114, 1039414</t>
  </si>
  <si>
    <t>L01XE01</t>
  </si>
  <si>
    <t>ALVOTINIB, GLIMATIN</t>
  </si>
  <si>
    <t>tableta</t>
  </si>
  <si>
    <t>30 po 400 mg</t>
  </si>
  <si>
    <t>1039392,1039394</t>
  </si>
  <si>
    <t>IMATINIB</t>
  </si>
  <si>
    <t>120 po 100 mg</t>
  </si>
  <si>
    <t>0034151, 0034338</t>
  </si>
  <si>
    <t>L01BA01</t>
  </si>
  <si>
    <t>METOJECT, METOTREKSAT</t>
  </si>
  <si>
    <t>inj.</t>
  </si>
  <si>
    <t>15mg/1.5ml</t>
  </si>
  <si>
    <t>L01AA01</t>
  </si>
  <si>
    <t>ENDOXAN</t>
  </si>
  <si>
    <t>prašak za rastvor za injekciju</t>
  </si>
  <si>
    <t>500 mg</t>
  </si>
  <si>
    <t>1000 mg</t>
  </si>
  <si>
    <t>0034326, 0034023</t>
  </si>
  <si>
    <t>L01BC02</t>
  </si>
  <si>
    <t>5-FLUOROURACIL "Ebewe"</t>
  </si>
  <si>
    <t>koncentrat za rastvor za injekciju/infuziju</t>
  </si>
  <si>
    <t xml:space="preserve">250 mg </t>
  </si>
  <si>
    <t>34024, N003137</t>
  </si>
  <si>
    <t>FLUOROURACIL - TEVA</t>
  </si>
  <si>
    <t>rastvor za injekciju/infuziju</t>
  </si>
  <si>
    <t>0034008, 0034551</t>
  </si>
  <si>
    <t>L01BC05</t>
  </si>
  <si>
    <t>GEMCITABIN</t>
  </si>
  <si>
    <t>prašak za rastvor za infuziju</t>
  </si>
  <si>
    <t>200 mg</t>
  </si>
  <si>
    <t>0034550, 0034431</t>
  </si>
  <si>
    <t>1034442, 1034343, 1034445</t>
  </si>
  <si>
    <t>L01BC06</t>
  </si>
  <si>
    <t xml:space="preserve">CAPECITABINE PHARMASWISS, KAPECITABIN </t>
  </si>
  <si>
    <t>film tableta</t>
  </si>
  <si>
    <t>0030111, 0030122, 0030121</t>
  </si>
  <si>
    <t>L01BC01</t>
  </si>
  <si>
    <t>ETOPOSID "Ebewe"</t>
  </si>
  <si>
    <t>koncentrat za rastvor za infuziju</t>
  </si>
  <si>
    <t>100 mg</t>
  </si>
  <si>
    <t>L01CD01</t>
  </si>
  <si>
    <t>Paclitaxel Kabi</t>
  </si>
  <si>
    <t>30 mg</t>
  </si>
  <si>
    <t>39727, 0039780</t>
  </si>
  <si>
    <t>L01CD02</t>
  </si>
  <si>
    <t>DOCETAXEL ◊</t>
  </si>
  <si>
    <t>20 mg</t>
  </si>
  <si>
    <t>39728, 0039781</t>
  </si>
  <si>
    <t>Docetaxel Actavis</t>
  </si>
  <si>
    <t>80 mg</t>
  </si>
  <si>
    <t>L01DB01</t>
  </si>
  <si>
    <t>DOXORUBICIN "Ebewe"</t>
  </si>
  <si>
    <t>10 mg</t>
  </si>
  <si>
    <t>50 mg</t>
  </si>
  <si>
    <t>L01DB03</t>
  </si>
  <si>
    <t>FARMORUBICIN R.D.</t>
  </si>
  <si>
    <t>injekcija</t>
  </si>
  <si>
    <t>EPIRUBICIN</t>
  </si>
  <si>
    <t>rastvor za injekciju/
infuziju</t>
  </si>
  <si>
    <t>0031223, 0031330</t>
  </si>
  <si>
    <t>L01XA01</t>
  </si>
  <si>
    <t xml:space="preserve">CISPLATIN "Ebewe" , SINPLATIN </t>
  </si>
  <si>
    <t>0031332, 0031224</t>
  </si>
  <si>
    <t>rastvor za infuziju</t>
  </si>
  <si>
    <t>0031306, 0031312, 0031320</t>
  </si>
  <si>
    <t>L01XA02</t>
  </si>
  <si>
    <t>CARBOPLASIN</t>
  </si>
  <si>
    <t>150 mg</t>
  </si>
  <si>
    <t>0031307, 0031313, 0031321</t>
  </si>
  <si>
    <t>450 mg</t>
  </si>
  <si>
    <t>30242, 0030241</t>
  </si>
  <si>
    <t>L01CA04</t>
  </si>
  <si>
    <t>VINORELBIN 50 MG</t>
  </si>
  <si>
    <t>30243, 0030240</t>
  </si>
  <si>
    <t>VINORELBIN 10 MG</t>
  </si>
  <si>
    <t>METOTREKSAT</t>
  </si>
  <si>
    <t>0039297, 0039306, 0039317</t>
  </si>
  <si>
    <t>L01XX19</t>
  </si>
  <si>
    <t>IRINOTEKAN</t>
  </si>
  <si>
    <t>40 mg</t>
  </si>
  <si>
    <t>L01AX04</t>
  </si>
  <si>
    <t>DAKARBAZIN</t>
  </si>
  <si>
    <t>500mg</t>
  </si>
  <si>
    <t>L02AE03</t>
  </si>
  <si>
    <t>ZOLADEX</t>
  </si>
  <si>
    <t>3,6 mg</t>
  </si>
  <si>
    <t>0031383, 0031364, 0031402</t>
  </si>
  <si>
    <t>L01XA03</t>
  </si>
  <si>
    <t>Oxaliplatin Kabi</t>
  </si>
  <si>
    <t>0031382, 0031365, 0031403</t>
  </si>
  <si>
    <t>L02BA03</t>
  </si>
  <si>
    <t>Fluvestrant</t>
  </si>
  <si>
    <t>250mg</t>
  </si>
  <si>
    <t>L02AE02</t>
  </si>
  <si>
    <t>ELIGARD</t>
  </si>
  <si>
    <t>45 mg</t>
  </si>
  <si>
    <t>V03AF03</t>
  </si>
  <si>
    <t>LEUCOVORIN Kalcijum</t>
  </si>
  <si>
    <t>rastvor za injekciju</t>
  </si>
  <si>
    <t xml:space="preserve">ЛЕКОВИ СА Ц ЛИСТЕ </t>
  </si>
  <si>
    <t>0039400</t>
  </si>
  <si>
    <t>L01XC07</t>
  </si>
  <si>
    <t>AVASTIN</t>
  </si>
  <si>
    <t>bočica</t>
  </si>
  <si>
    <t>400mg</t>
  </si>
  <si>
    <t>0039401</t>
  </si>
  <si>
    <t>100mg</t>
  </si>
  <si>
    <t>0039153</t>
  </si>
  <si>
    <t>L01XC06</t>
  </si>
  <si>
    <t>ERBITUX</t>
  </si>
  <si>
    <t>5mg</t>
  </si>
  <si>
    <t>0039505</t>
  </si>
  <si>
    <t>L01XC08</t>
  </si>
  <si>
    <t>VECTIBIX</t>
  </si>
  <si>
    <t>0039510</t>
  </si>
  <si>
    <t>L01FY01</t>
  </si>
  <si>
    <t>PHESGO</t>
  </si>
  <si>
    <t>1200mg+600mg</t>
  </si>
  <si>
    <t>0039511</t>
  </si>
  <si>
    <t>600mg+600mg</t>
  </si>
  <si>
    <t>B03XA..</t>
  </si>
  <si>
    <t>ERITROPOETIN</t>
  </si>
  <si>
    <t>ЛЕКОВИ ВАН ЛИСТЕ</t>
  </si>
  <si>
    <t>C01CA26</t>
  </si>
  <si>
    <t>EFEDRIN</t>
  </si>
  <si>
    <t>25mg/ml</t>
  </si>
  <si>
    <t>1328536</t>
  </si>
  <si>
    <t>J05AX25</t>
  </si>
  <si>
    <t>Baloksavir marboksil</t>
  </si>
  <si>
    <t>2 po 40mg</t>
  </si>
  <si>
    <t>ЛЕКОВИ ЗА ХЕМОФИЛИЈУ</t>
  </si>
  <si>
    <t xml:space="preserve">ЛЕКОВИ У ЗУ </t>
  </si>
  <si>
    <t>Извршенo у I - XII 2024.</t>
  </si>
  <si>
    <t>UM000009</t>
  </si>
  <si>
    <t>Полипропиленска мрежица за хернију 8x15 cm</t>
  </si>
  <si>
    <t>125</t>
  </si>
  <si>
    <t>110</t>
  </si>
  <si>
    <t>Полипропиленска мрежица за хернију 15x15 cm</t>
  </si>
  <si>
    <t>6</t>
  </si>
  <si>
    <t>15</t>
  </si>
  <si>
    <t>Полипропиленска мрежица за хернију 30x30 cm</t>
  </si>
  <si>
    <t>1</t>
  </si>
  <si>
    <t>2</t>
  </si>
  <si>
    <t>Полипропиленска мрежица, уролошка стандардна</t>
  </si>
  <si>
    <t>Полипропиленска мрежица за хернију стандардна</t>
  </si>
  <si>
    <t>UM000000</t>
  </si>
  <si>
    <t>Катетери перкутани</t>
  </si>
  <si>
    <t>UM000008</t>
  </si>
  <si>
    <t>Пунњач за стаплер</t>
  </si>
  <si>
    <t>UM000024</t>
  </si>
  <si>
    <t>Клипс</t>
  </si>
  <si>
    <t>3. Кардиологија</t>
  </si>
  <si>
    <t>KK21115 и  КК23</t>
  </si>
  <si>
    <t>Коштани цемент са антибиотиком</t>
  </si>
  <si>
    <t>КК23 У РАСПОНУ ВЕЛИЧИНА</t>
  </si>
  <si>
    <t>Тотална цементна ендопротеза кука</t>
  </si>
  <si>
    <t>12</t>
  </si>
  <si>
    <t>20</t>
  </si>
  <si>
    <t>Тотална бесцементна протеза кука</t>
  </si>
  <si>
    <t>Тотална хибридна ендопротеза кука</t>
  </si>
  <si>
    <t>KK23 у распону величина</t>
  </si>
  <si>
    <t>Парцијална биартикуларна протеза кука</t>
  </si>
  <si>
    <t>Тотална цементна ендопротеза колена</t>
  </si>
  <si>
    <t>ОR000117, BP21167 (STARA ŠIFRA OR000019)</t>
  </si>
  <si>
    <t>Унутрашњи фиксатор</t>
  </si>
  <si>
    <t>OR000151 ( STARA ŠIFRA OR000031),BP20138, BP22004</t>
  </si>
  <si>
    <t>Спољашњи фиксатор ( клинови за фиксацију кости)</t>
  </si>
  <si>
    <t>3</t>
  </si>
  <si>
    <t>OR000111 ( STARA ŠIFRA OR000013)</t>
  </si>
  <si>
    <t>Киршнер игле</t>
  </si>
  <si>
    <t>OR000147</t>
  </si>
  <si>
    <t>Остеокондуктивне грануле</t>
  </si>
  <si>
    <t>OM077999</t>
  </si>
  <si>
    <t>Кортикални шрафови, спонгиозни шрафови, малеоларни шрафови, антиротациони канулирани завртњи, интрамедуларни клинови</t>
  </si>
  <si>
    <t>Плочице ( л, т, заклјучавајуће, олучасте)</t>
  </si>
  <si>
    <t>Закључавајући шрафови</t>
  </si>
  <si>
    <t>Завртњи, са и без ушице</t>
  </si>
  <si>
    <t>Биоресорптивни завртњи са/без UHMWPE концима за лигаменте</t>
  </si>
  <si>
    <t>11. Урологија</t>
  </si>
  <si>
    <t>UM000001</t>
  </si>
  <si>
    <t>Слинг за СУИ жена</t>
  </si>
  <si>
    <t>5</t>
  </si>
  <si>
    <t>I-XII 2024.</t>
  </si>
  <si>
    <t>План 2025.</t>
  </si>
  <si>
    <t xml:space="preserve">Остали уградни материјал у хирургији </t>
  </si>
  <si>
    <t>Имплантати ( ендопротезе) у ортопедији</t>
  </si>
  <si>
    <t>Уградни материјал у ортопедији</t>
  </si>
  <si>
    <t>Oпшта болница Алексинац</t>
  </si>
  <si>
    <t>Извршено I - XII 2024.</t>
  </si>
  <si>
    <t>000001</t>
  </si>
  <si>
    <t>Специјалистички преглед први</t>
  </si>
  <si>
    <t>000002</t>
  </si>
  <si>
    <t>Специјалистички преглед контролни</t>
  </si>
  <si>
    <t>000005</t>
  </si>
  <si>
    <t>Специјалистички преглед примаријуса или доцента ПРВИ</t>
  </si>
  <si>
    <t>000006</t>
  </si>
  <si>
    <t>Специјалистички преглед примаријуса или доцента КОНТРОЛНИ</t>
  </si>
  <si>
    <t>009220</t>
  </si>
  <si>
    <t>Превентивни преглед</t>
  </si>
  <si>
    <t>090061</t>
  </si>
  <si>
    <t>Специјалистички психијатријски преглед</t>
  </si>
  <si>
    <t>Специјалистички психијатријски преглед поновни</t>
  </si>
  <si>
    <t>Специјалистички преглед физијатра</t>
  </si>
  <si>
    <t>Специјалистички преглед физијатра - контролни</t>
  </si>
  <si>
    <t>92001-00</t>
  </si>
  <si>
    <t>Општи физикални преглед</t>
  </si>
  <si>
    <t>Преглед новорођенчета</t>
  </si>
  <si>
    <t>(blank)</t>
  </si>
  <si>
    <t>30071-00</t>
  </si>
  <si>
    <t>Биопсија коже и поткожног ткива</t>
  </si>
  <si>
    <t>30075-27</t>
  </si>
  <si>
    <t xml:space="preserve">Биопсија промене на пенису </t>
  </si>
  <si>
    <t>30390-00</t>
  </si>
  <si>
    <t>Лапараскопија</t>
  </si>
  <si>
    <t>30614-02</t>
  </si>
  <si>
    <t>Репарација ингвиналне хенрије једнострано</t>
  </si>
  <si>
    <t>30628-00</t>
  </si>
  <si>
    <t>перкутана пункција и аспирација хидроцеле</t>
  </si>
  <si>
    <t>30631-00</t>
  </si>
  <si>
    <t>Операција хидроцеле и /или фуникулоцеле</t>
  </si>
  <si>
    <t>30635-00</t>
  </si>
  <si>
    <t xml:space="preserve">Операција варикоцеле (субингвинална) </t>
  </si>
  <si>
    <t>30641-00</t>
  </si>
  <si>
    <t>Орхидектомија, једнострана</t>
  </si>
  <si>
    <t>30641-01</t>
  </si>
  <si>
    <t xml:space="preserve">Орхидектомија, обострана </t>
  </si>
  <si>
    <t>30644-01</t>
  </si>
  <si>
    <t>Експлорација сператичне врпце</t>
  </si>
  <si>
    <t>30644-05</t>
  </si>
  <si>
    <t xml:space="preserve">Биопсија тестиса, обострана - отворена </t>
  </si>
  <si>
    <t>30653-00</t>
  </si>
  <si>
    <t xml:space="preserve">Циркумцизија (обрезивање) мушкарца </t>
  </si>
  <si>
    <t>35570-00</t>
  </si>
  <si>
    <t>Репарација предњег дела вагине, вагинални приступ</t>
  </si>
  <si>
    <t>35571-00</t>
  </si>
  <si>
    <t>Репарација заднјег дела вагине</t>
  </si>
  <si>
    <t>35595-01</t>
  </si>
  <si>
    <t>Репарација карличног дна абдоминалним приступом</t>
  </si>
  <si>
    <t>35597-00</t>
  </si>
  <si>
    <t>Лапараскопска сакрална колпопеkсија</t>
  </si>
  <si>
    <t>35596-01</t>
  </si>
  <si>
    <t>Корекција везиковагиналне фистуле вагиналним путем</t>
  </si>
  <si>
    <t>35599-00</t>
  </si>
  <si>
    <t>Слинг процедура код стрес инконтиненције код жена</t>
  </si>
  <si>
    <t>35680-00</t>
  </si>
  <si>
    <t>Лапараскопска реконструкција материце и потпорних структура</t>
  </si>
  <si>
    <t>35684-01</t>
  </si>
  <si>
    <t>Суспензија материце</t>
  </si>
  <si>
    <t>36528-00</t>
  </si>
  <si>
    <t>Лапараскопска радикална нефректомија</t>
  </si>
  <si>
    <t>36528-01</t>
  </si>
  <si>
    <t>Радикална нефректомија због тумора бубрежног паренхима - отворена хирургија</t>
  </si>
  <si>
    <t>36531-01</t>
  </si>
  <si>
    <t>Нефроуретероромија - отворена хирургија</t>
  </si>
  <si>
    <t>36549-00</t>
  </si>
  <si>
    <t>Уретеролитотомија - отворена хирургија (примарни рад)</t>
  </si>
  <si>
    <t>36564-01</t>
  </si>
  <si>
    <t>Пијелопластика – отворена хирургија (примарни рад)</t>
  </si>
  <si>
    <t>36585-01</t>
  </si>
  <si>
    <t>Формирање кутане уретеростомије (једнострано) - отворена хирургија</t>
  </si>
  <si>
    <t>36585-03</t>
  </si>
  <si>
    <t>Формирање кутане уретеростомије (обострано) - отворена хирургија</t>
  </si>
  <si>
    <t>36588-01</t>
  </si>
  <si>
    <t>Реимплатација уретера и мокраћне бешике (једнострана) - отворена хирургија</t>
  </si>
  <si>
    <t>37004-03</t>
  </si>
  <si>
    <t>Репарација руптуре моркаћне бешике - отворена хирургија</t>
  </si>
  <si>
    <t>37008-03</t>
  </si>
  <si>
    <t>Цистолитотомија – отворена хирургија</t>
  </si>
  <si>
    <t>37008-05</t>
  </si>
  <si>
    <t>Уклањање страног тела из мокраћне бешике - отворена хирургија</t>
  </si>
  <si>
    <t>37011-00</t>
  </si>
  <si>
    <t>Цистостомија са пласирањем супрапубичног катетера систофикса перкутана цистостомија</t>
  </si>
  <si>
    <t>37020-01</t>
  </si>
  <si>
    <t>ексцизија дивертикулума бешике</t>
  </si>
  <si>
    <t>37029-01</t>
  </si>
  <si>
    <t>Затварање везико-вагиналне фистуле-отворена хирургија</t>
  </si>
  <si>
    <t>37044-00</t>
  </si>
  <si>
    <t>Ретропубична процедура код стрес-инконтиненције код мушкарца</t>
  </si>
  <si>
    <t>37200-03</t>
  </si>
  <si>
    <t>Супрапубична простатектомија</t>
  </si>
  <si>
    <t>37211-00</t>
  </si>
  <si>
    <t>Радикална простактектомија са реконструкцијом врата мокраћне бешике и пелвичном лимфаденектомијом</t>
  </si>
  <si>
    <t>37212-00</t>
  </si>
  <si>
    <t>Биопсија простате</t>
  </si>
  <si>
    <t>37321-00</t>
  </si>
  <si>
    <t>Инцизија спољашњег отвора уретре (меатотомија )</t>
  </si>
  <si>
    <t>37340-00</t>
  </si>
  <si>
    <t>уклањање уретералног слинга-тот</t>
  </si>
  <si>
    <t>37342-00</t>
  </si>
  <si>
    <t>Пластика уретре - у једном акту</t>
  </si>
  <si>
    <t>37369-00</t>
  </si>
  <si>
    <t>Ексцизија пролапса уретре</t>
  </si>
  <si>
    <t>37393-00</t>
  </si>
  <si>
    <t>Декомпресија пријапизма - пункција и лаважа каверозних тела</t>
  </si>
  <si>
    <t>37393-01</t>
  </si>
  <si>
    <t>Декомпресија пријапизма - пункција и аспирација каверозних тела</t>
  </si>
  <si>
    <t>37396-00</t>
  </si>
  <si>
    <t>Шант процедуре код лечења пријапизма</t>
  </si>
  <si>
    <t>37402-00</t>
  </si>
  <si>
    <t>Парцијална ампутација пениса</t>
  </si>
  <si>
    <t>37408-01</t>
  </si>
  <si>
    <t>Сутура кавернозних тела код руптуре/фрактуре пениса</t>
  </si>
  <si>
    <t>37411-00</t>
  </si>
  <si>
    <t>Репарација алвузије пениса</t>
  </si>
  <si>
    <t>37417-00</t>
  </si>
  <si>
    <t>Корекција курватуре пениса</t>
  </si>
  <si>
    <t>37420-00</t>
  </si>
  <si>
    <t>Подвезивање вене ради заустављања рапидне пенилне дренаже</t>
  </si>
  <si>
    <t>37601-02</t>
  </si>
  <si>
    <t xml:space="preserve">Ексцизија цисте епидидимиса, једнострана </t>
  </si>
  <si>
    <t>37601-03</t>
  </si>
  <si>
    <t xml:space="preserve">Ексцизија цисте епидидимиса, обострана </t>
  </si>
  <si>
    <t>37604-00</t>
  </si>
  <si>
    <t xml:space="preserve">Експлорација скроталног садржаја, једнострано </t>
  </si>
  <si>
    <t>37604-04</t>
  </si>
  <si>
    <t>Експлорација скроталног садржаја, са фиксацијом тестиса - једнострано</t>
  </si>
  <si>
    <t>37604-05</t>
  </si>
  <si>
    <t>Експлорација скроталног садржаја, са фиксацијом тестиса - обострано</t>
  </si>
  <si>
    <t>37800-01</t>
  </si>
  <si>
    <t>Цистотомија са пласирањем супрапубићног катетера-отворена хирургија</t>
  </si>
  <si>
    <t>37812-00</t>
  </si>
  <si>
    <t>Експолорација препоне у циљу детекције</t>
  </si>
  <si>
    <t>90397-00</t>
  </si>
  <si>
    <t>Сутура лацерације скротума или тунике вагиналис</t>
  </si>
  <si>
    <t>90399-00</t>
  </si>
  <si>
    <t>Редукција торзије тестиса или семене врпце</t>
  </si>
  <si>
    <t>90402-01</t>
  </si>
  <si>
    <t>Уклањање адхезија препуцијума и гланса пениса</t>
  </si>
  <si>
    <t>90403-00</t>
  </si>
  <si>
    <t>Локална ексцизија лезије на пениса</t>
  </si>
  <si>
    <t>36624-00</t>
  </si>
  <si>
    <t>Перкутана нефростомија</t>
  </si>
  <si>
    <t>37219-00</t>
  </si>
  <si>
    <t>Трансректална биопсија простате иглом</t>
  </si>
  <si>
    <t>36845-05</t>
  </si>
  <si>
    <t>Ендоскопска ресекција мултипна лезија мокраћне бешике</t>
  </si>
  <si>
    <t>36845-04</t>
  </si>
  <si>
    <t>Ендоскопска ресекција појединачне лезије мокраћне бешике</t>
  </si>
  <si>
    <t>36840-02</t>
  </si>
  <si>
    <t>37203-00</t>
  </si>
  <si>
    <t>Трансуретерална ресекција простате</t>
  </si>
  <si>
    <t>30023-00</t>
  </si>
  <si>
    <t xml:space="preserve">Ексцизијски дебридман меког ткива </t>
  </si>
  <si>
    <t>30189-00</t>
  </si>
  <si>
    <t>Уклањање москуле</t>
  </si>
  <si>
    <t>30195-07</t>
  </si>
  <si>
    <t>Електро терапија лезија на кожи</t>
  </si>
  <si>
    <t>30666-00</t>
  </si>
  <si>
    <t xml:space="preserve">Редукција парафимозе </t>
  </si>
  <si>
    <t>35523-00</t>
  </si>
  <si>
    <t xml:space="preserve">Ексцизија карункула уретре </t>
  </si>
  <si>
    <t>35527-00</t>
  </si>
  <si>
    <t xml:space="preserve">Електрокаутеризација карункула уретре </t>
  </si>
  <si>
    <t>36812-00</t>
  </si>
  <si>
    <t>Цистоскопија</t>
  </si>
  <si>
    <t>37303-00</t>
  </si>
  <si>
    <t>Дилатација стенозе буржирање</t>
  </si>
  <si>
    <t>Инцизија спољашњег отвора уретре (меатотомија)</t>
  </si>
  <si>
    <t>37435-00</t>
  </si>
  <si>
    <t>Пластика френулума (френулотомија)</t>
  </si>
  <si>
    <t>90402-02</t>
  </si>
  <si>
    <t>Дорзална инцизија препуцијума</t>
  </si>
  <si>
    <t>92099-00</t>
  </si>
  <si>
    <t>Испирање нефростоме или пијелостоме</t>
  </si>
  <si>
    <t>92101-00</t>
  </si>
  <si>
    <t xml:space="preserve">Испирање осталих трајних катетера мокраћне бешике </t>
  </si>
  <si>
    <t>92102-00</t>
  </si>
  <si>
    <t>Испирање цистостоме</t>
  </si>
  <si>
    <t>92141-00</t>
  </si>
  <si>
    <t>Уклањање дрена из трбуха</t>
  </si>
  <si>
    <t>92195-00</t>
  </si>
  <si>
    <t>Испирање катетера, некласификовано на другом месту</t>
  </si>
  <si>
    <t>Пријава болничке инфекције</t>
  </si>
  <si>
    <t>30055-00</t>
  </si>
  <si>
    <t>Превијање ране</t>
  </si>
  <si>
    <t>36800-00</t>
  </si>
  <si>
    <t>Катетеризација мокраћне бешике – кроз уретру</t>
  </si>
  <si>
    <t>36800-02</t>
  </si>
  <si>
    <t>Замена супрапубичног катетера (цистостомског )</t>
  </si>
  <si>
    <t>36800-03</t>
  </si>
  <si>
    <t>Уклањање сталног уринарног катетера – кроз уретру (ендоскопски)</t>
  </si>
  <si>
    <t>90392-00</t>
  </si>
  <si>
    <t>Контрола постоперативног крварења из простате</t>
  </si>
  <si>
    <t>Мануелна детрозија тестиса</t>
  </si>
  <si>
    <t xml:space="preserve">92036-00 </t>
  </si>
  <si>
    <t>Пласирање назогастричне сонде</t>
  </si>
  <si>
    <t xml:space="preserve">92037-00 </t>
  </si>
  <si>
    <t>Испирање назогастричне сонде</t>
  </si>
  <si>
    <t xml:space="preserve">92044-00 </t>
  </si>
  <si>
    <t xml:space="preserve">Остале терапије обогаћивања кисеоника/ом </t>
  </si>
  <si>
    <t xml:space="preserve">92052-00 </t>
  </si>
  <si>
    <t>Кардиопулмонална реанимација</t>
  </si>
  <si>
    <t xml:space="preserve">92053-00 </t>
  </si>
  <si>
    <t xml:space="preserve">Затворена масажа срца </t>
  </si>
  <si>
    <t>Испирање нефростоме</t>
  </si>
  <si>
    <t>92131-00</t>
  </si>
  <si>
    <t xml:space="preserve">Масажа простате </t>
  </si>
  <si>
    <t>92200-00</t>
  </si>
  <si>
    <t xml:space="preserve">Скидање конца </t>
  </si>
  <si>
    <t>92513-10</t>
  </si>
  <si>
    <t>Инфилтрација локалног анестетика -АСА 10</t>
  </si>
  <si>
    <t>92513-19</t>
  </si>
  <si>
    <t>Инфилтрација локалног анестетика -АСА 19</t>
  </si>
  <si>
    <t>96158-00</t>
  </si>
  <si>
    <t>Поновно увежбавање контроле мокрења</t>
  </si>
  <si>
    <t>96171-00</t>
  </si>
  <si>
    <t>Пратња или транспорт клијента</t>
  </si>
  <si>
    <t>96197-00</t>
  </si>
  <si>
    <t>Интрамускуларно давање фармаколошког средства, антинеопластично средство</t>
  </si>
  <si>
    <t>96197-02</t>
  </si>
  <si>
    <t>Интрамускуларно давање фармаколошког средства, анти-инфективно средство</t>
  </si>
  <si>
    <t>96197-03</t>
  </si>
  <si>
    <t>Интрамускуларно давање фармаколошког средства, стероид</t>
  </si>
  <si>
    <t>96197-09</t>
  </si>
  <si>
    <t>Интрамускуларно давање фармаколошког средства, друго и неназначено средство</t>
  </si>
  <si>
    <t>96199-02</t>
  </si>
  <si>
    <t>Интравенско давање фармаколошког средства, анти-инфективно средство</t>
  </si>
  <si>
    <t>96199-03</t>
  </si>
  <si>
    <t>Интравенско давање фармаколошког средства, стероид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</si>
  <si>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</si>
  <si>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</si>
  <si>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</si>
  <si>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</si>
  <si>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</si>
  <si>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</si>
  <si>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96200-01</t>
  </si>
  <si>
    <t>Субкутано давање фармаколошког средства, тромболитичко средство</t>
  </si>
  <si>
    <t>96203-02</t>
  </si>
  <si>
    <t>Орално давање фармаколошког средства, анти-инфективно средство</t>
  </si>
  <si>
    <t xml:space="preserve">11713-00 </t>
  </si>
  <si>
    <t>Снимање просечног сигнала ЕКГ-а</t>
  </si>
  <si>
    <t xml:space="preserve">13839-00 </t>
  </si>
  <si>
    <t>Вађење крви у дијагностичке сврхе</t>
  </si>
  <si>
    <t>30663-00</t>
  </si>
  <si>
    <t>контрола крварења након циркумцизије</t>
  </si>
  <si>
    <t>32171-00</t>
  </si>
  <si>
    <t>Аноректални преглед</t>
  </si>
  <si>
    <t>55038-00</t>
  </si>
  <si>
    <t>Ултразвучни преглед уринарног система</t>
  </si>
  <si>
    <t>55048-00</t>
  </si>
  <si>
    <t>ултра звук скротума</t>
  </si>
  <si>
    <t>55084-00</t>
  </si>
  <si>
    <t>Ултразвучни преглед бешике</t>
  </si>
  <si>
    <t>58715-01</t>
  </si>
  <si>
    <t>Ретроградна пиjелографија</t>
  </si>
  <si>
    <t>58718-00</t>
  </si>
  <si>
    <t>Ретроградна цистографија</t>
  </si>
  <si>
    <t>L000034</t>
  </si>
  <si>
    <t>Узроковање других биолошких материјала у лабораторији</t>
  </si>
  <si>
    <t>L010421</t>
  </si>
  <si>
    <t>Мерење запремине 24 часа урина, дневног урина</t>
  </si>
  <si>
    <t>L020404</t>
  </si>
  <si>
    <t>Узимање биолошког материјала за микробиолошки преглед</t>
  </si>
  <si>
    <t>30075-00</t>
  </si>
  <si>
    <t xml:space="preserve">Биопсија лимфног чвора </t>
  </si>
  <si>
    <t>30075-37</t>
  </si>
  <si>
    <t>Биопсија перитонеума</t>
  </si>
  <si>
    <t>30329-00</t>
  </si>
  <si>
    <t xml:space="preserve">Ексцизија лимфног чвора препоне </t>
  </si>
  <si>
    <t>30373-00</t>
  </si>
  <si>
    <t>Експлоративна лапаротомија</t>
  </si>
  <si>
    <t>30375-00</t>
  </si>
  <si>
    <t xml:space="preserve">Цекостома </t>
  </si>
  <si>
    <t>30375-03</t>
  </si>
  <si>
    <t xml:space="preserve">Ентеротомија танког црева </t>
  </si>
  <si>
    <t>30375-06</t>
  </si>
  <si>
    <t xml:space="preserve">Гастротомија </t>
  </si>
  <si>
    <t>30375-10</t>
  </si>
  <si>
    <t xml:space="preserve">Шав перфорираног улкуса </t>
  </si>
  <si>
    <t>30375-17</t>
  </si>
  <si>
    <t>Редукција волвулуса дебелог црева</t>
  </si>
  <si>
    <t>30375-24</t>
  </si>
  <si>
    <t xml:space="preserve">Шав танког црева </t>
  </si>
  <si>
    <t>30375-25</t>
  </si>
  <si>
    <t xml:space="preserve">Шав лацерације дебелог црева </t>
  </si>
  <si>
    <t>30375-28</t>
  </si>
  <si>
    <t xml:space="preserve">Привремена колостома </t>
  </si>
  <si>
    <t>30375-29</t>
  </si>
  <si>
    <t>Privremena ileostoma</t>
  </si>
  <si>
    <t>30378-00</t>
  </si>
  <si>
    <t xml:space="preserve">Одвајање абдоминалних прираслица </t>
  </si>
  <si>
    <t>30394-00</t>
  </si>
  <si>
    <t xml:space="preserve">Дренажа интра-абдоминалног апсцеса, хематома или цисте </t>
  </si>
  <si>
    <t>30396-00</t>
  </si>
  <si>
    <t>Дебридман и лаважа перитонеалне шупљине</t>
  </si>
  <si>
    <t>30403-00</t>
  </si>
  <si>
    <t xml:space="preserve">Репарација инцизионе киле, без мрежице </t>
  </si>
  <si>
    <t>30403-03</t>
  </si>
  <si>
    <t xml:space="preserve">Поновно затварање постоперативне дисрупције трбушног зида </t>
  </si>
  <si>
    <t>30405-01</t>
  </si>
  <si>
    <t xml:space="preserve">Репарација инцизионе киле, мрежицом </t>
  </si>
  <si>
    <t>30405-02</t>
  </si>
  <si>
    <t xml:space="preserve">Репарација инцизионе киле са ресекцијом странгулисаних вијуга црева </t>
  </si>
  <si>
    <t xml:space="preserve">30405-05 </t>
  </si>
  <si>
    <t>Репарација осталих кила трбушног зида са ресекцијом странгулираних вијуга црева</t>
  </si>
  <si>
    <t>30406-00</t>
  </si>
  <si>
    <t>Абдоминоцентеза</t>
  </si>
  <si>
    <t>30414-00</t>
  </si>
  <si>
    <t>Екцизија промене  јетре</t>
  </si>
  <si>
    <t>30439-00</t>
  </si>
  <si>
    <t>Интраоперативна холангиографија</t>
  </si>
  <si>
    <t>30443-00</t>
  </si>
  <si>
    <t xml:space="preserve">Холецистектомија </t>
  </si>
  <si>
    <t>30445-00</t>
  </si>
  <si>
    <t>Лапараскопска холецистектомија</t>
  </si>
  <si>
    <t>30446-00</t>
  </si>
  <si>
    <t>Лапараскопска холецистектомија која претходи отвореној холецистектомији</t>
  </si>
  <si>
    <t>30454-01</t>
  </si>
  <si>
    <t xml:space="preserve">Холецистектомија са холедохотомијом </t>
  </si>
  <si>
    <t>30460-03</t>
  </si>
  <si>
    <t xml:space="preserve">Холедоходуоденостомија </t>
  </si>
  <si>
    <t>30460-04</t>
  </si>
  <si>
    <t xml:space="preserve">Холедохојејуностомија </t>
  </si>
  <si>
    <t>30460-08</t>
  </si>
  <si>
    <t xml:space="preserve">Билодигестивни бајпас помоћу Roux-en-Y вијуге </t>
  </si>
  <si>
    <t>30515-00</t>
  </si>
  <si>
    <t xml:space="preserve">Гастро-ентеростомија </t>
  </si>
  <si>
    <t>30515-02</t>
  </si>
  <si>
    <t>Ентероентеростомија</t>
  </si>
  <si>
    <t>30523-00</t>
  </si>
  <si>
    <t>Субтотална гастрецтомија</t>
  </si>
  <si>
    <t>30562-00</t>
  </si>
  <si>
    <t xml:space="preserve">Затварање биполарне илеостоме </t>
  </si>
  <si>
    <t>30562-01</t>
  </si>
  <si>
    <t xml:space="preserve">Затварање илеостоме са успостављањем континуитета црева, без ресекције </t>
  </si>
  <si>
    <t>30562-05</t>
  </si>
  <si>
    <t>Затварање стоме дебелог црева</t>
  </si>
  <si>
    <t>30563-00</t>
  </si>
  <si>
    <t>Ревизија стоме танког црева</t>
  </si>
  <si>
    <t>30563-02</t>
  </si>
  <si>
    <t>Репарација парастомалне киле</t>
  </si>
  <si>
    <t>30565-00</t>
  </si>
  <si>
    <t xml:space="preserve">Ресекција танког црева са формирањем стоме </t>
  </si>
  <si>
    <t>30566-00</t>
  </si>
  <si>
    <t xml:space="preserve">Ресекција танког црева са анастомозом </t>
  </si>
  <si>
    <t>30571-00</t>
  </si>
  <si>
    <t xml:space="preserve">Апендектомија </t>
  </si>
  <si>
    <t>30597-00</t>
  </si>
  <si>
    <t xml:space="preserve">Спленектомија </t>
  </si>
  <si>
    <t>30614-00</t>
  </si>
  <si>
    <t xml:space="preserve">Репарација феморалне херније, једнострано </t>
  </si>
  <si>
    <t xml:space="preserve">Репарација ингвиналне херније, једнострано </t>
  </si>
  <si>
    <t>30614-03</t>
  </si>
  <si>
    <t xml:space="preserve">Репарација ингвиналне херније, обострано </t>
  </si>
  <si>
    <t>30615-00</t>
  </si>
  <si>
    <t>Репарација инкарцериране, странгулисане и обструктивне херније</t>
  </si>
  <si>
    <t>30617-00</t>
  </si>
  <si>
    <t xml:space="preserve">Репарација умбиликалне херније </t>
  </si>
  <si>
    <t>30617-01</t>
  </si>
  <si>
    <t xml:space="preserve">Репарација епигастричне херније </t>
  </si>
  <si>
    <t>30617-02</t>
  </si>
  <si>
    <t xml:space="preserve">Репарација херније беле линије </t>
  </si>
  <si>
    <t>30676-01</t>
  </si>
  <si>
    <t xml:space="preserve">Ексцизија пилонидалног синуса или цисте </t>
  </si>
  <si>
    <t>31500-00</t>
  </si>
  <si>
    <t xml:space="preserve">Ексцизија лезија на дојкама </t>
  </si>
  <si>
    <t>31518-00</t>
  </si>
  <si>
    <t xml:space="preserve">Једноставна мастектомија, једнострана </t>
  </si>
  <si>
    <t>31551-00</t>
  </si>
  <si>
    <t xml:space="preserve">Инцизија и дренажа дојке </t>
  </si>
  <si>
    <t>32000-00</t>
  </si>
  <si>
    <t xml:space="preserve">Парцијална ресекција дебелог црева са формирањем стоме </t>
  </si>
  <si>
    <t>32003-01</t>
  </si>
  <si>
    <t xml:space="preserve">Десна хемиколектомија са анастомозом </t>
  </si>
  <si>
    <t>32006-00</t>
  </si>
  <si>
    <t xml:space="preserve">Лева хемиколектомија са анастомозом </t>
  </si>
  <si>
    <t>32030-00</t>
  </si>
  <si>
    <t xml:space="preserve">Ресекција ректума и/или сигме уз формирање терминалне колостоме </t>
  </si>
  <si>
    <t>32033-00</t>
  </si>
  <si>
    <t xml:space="preserve">Успостављање континуитета црева након Хартманове (Hartmann) операције </t>
  </si>
  <si>
    <t>32039-00</t>
  </si>
  <si>
    <t>Абдоминоперинеална ресекција ректума</t>
  </si>
  <si>
    <t>32138-00</t>
  </si>
  <si>
    <t>Хемороидектомија</t>
  </si>
  <si>
    <t>32142-01</t>
  </si>
  <si>
    <t>Ексцизија аналног полипа</t>
  </si>
  <si>
    <t xml:space="preserve">32159-00 </t>
  </si>
  <si>
    <t>Ексцизија аналне фистуле - фистулектомија</t>
  </si>
  <si>
    <t>32159-01</t>
  </si>
  <si>
    <t xml:space="preserve">Уградња сетона за ниске аналне фистуле </t>
  </si>
  <si>
    <t>32174-01</t>
  </si>
  <si>
    <t xml:space="preserve">Дренажа перианалног апсцеса </t>
  </si>
  <si>
    <t>33518-00</t>
  </si>
  <si>
    <t>38806-00</t>
  </si>
  <si>
    <t>Пласирање дрена кроз међуребарни простор</t>
  </si>
  <si>
    <t>44338-00</t>
  </si>
  <si>
    <t xml:space="preserve">Ампутација прста на нози </t>
  </si>
  <si>
    <t xml:space="preserve">44364-01 </t>
  </si>
  <si>
    <t>Трансметатарзална ампутација</t>
  </si>
  <si>
    <t>44367-00</t>
  </si>
  <si>
    <t xml:space="preserve">Ампутација изнад линије колена </t>
  </si>
  <si>
    <t>44367-02</t>
  </si>
  <si>
    <t xml:space="preserve">Ампутација испод колена </t>
  </si>
  <si>
    <t>45542-00</t>
  </si>
  <si>
    <t>Уклањање ткивног експандера дојке и инсерција перманентне протезе</t>
  </si>
  <si>
    <t>90720-00</t>
  </si>
  <si>
    <t>Остале процедуре на дојкама</t>
  </si>
  <si>
    <t>92208-00</t>
  </si>
  <si>
    <t>Ниска ресекција ректума</t>
  </si>
  <si>
    <t>30375-09</t>
  </si>
  <si>
    <t>Екцизија мекеловог дивертиклума</t>
  </si>
  <si>
    <t>32005-01</t>
  </si>
  <si>
    <t>проширена десна хемиколектомија</t>
  </si>
  <si>
    <t>30375-11</t>
  </si>
  <si>
    <t>редукција интусусцефиенције дебело црева</t>
  </si>
  <si>
    <t>32024-00</t>
  </si>
  <si>
    <t>висока предња ресекција ректума</t>
  </si>
  <si>
    <t>32159-00</t>
  </si>
  <si>
    <t>ексцизија аналне фистуле</t>
  </si>
  <si>
    <t>46465-00</t>
  </si>
  <si>
    <t>ампутација прста на руци</t>
  </si>
  <si>
    <t>90951-00</t>
  </si>
  <si>
    <t>фиксација дебелог црева</t>
  </si>
  <si>
    <t>Ексцизија дебриман меког ткива</t>
  </si>
  <si>
    <t>30026-00</t>
  </si>
  <si>
    <t xml:space="preserve">Репарација ране на кожи и поткожном ткиву осталих области, површинска </t>
  </si>
  <si>
    <t>30061-00</t>
  </si>
  <si>
    <t>Отклањање страног тела из поткожног ткива  без инцизије</t>
  </si>
  <si>
    <t>30064-00</t>
  </si>
  <si>
    <t xml:space="preserve">Уклањање страног тела из коже и поткожног ткива инцизијом </t>
  </si>
  <si>
    <t xml:space="preserve">Биопсија коже и поткожног ткива </t>
  </si>
  <si>
    <t>30189-01</t>
  </si>
  <si>
    <t>Уклањање осталих брадавица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</si>
  <si>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</si>
  <si>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</si>
  <si>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</si>
  <si>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</si>
  <si>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30216-02</t>
  </si>
  <si>
    <t>Остале аспирације из коже о поткожног ткива</t>
  </si>
  <si>
    <t>30223-00</t>
  </si>
  <si>
    <t xml:space="preserve">Инцизија и дренажа хематома коже и поткожног ткива </t>
  </si>
  <si>
    <t>30223-01</t>
  </si>
  <si>
    <t xml:space="preserve">Инцизија и дренажа апсцеса коже и поткожног ткива </t>
  </si>
  <si>
    <t>30223-02</t>
  </si>
  <si>
    <t>Остале инцизије и дренаже коже и поткожног ткива</t>
  </si>
  <si>
    <t>31205-00</t>
  </si>
  <si>
    <t xml:space="preserve">Ексцизија лезије(а) на кожи и поткожном ткиву осталих области </t>
  </si>
  <si>
    <t>31230-03</t>
  </si>
  <si>
    <t>Ексцизија лезије на кожи и поткожном ткиву усне</t>
  </si>
  <si>
    <t>31235-00</t>
  </si>
  <si>
    <t>Ексцизија лезије(а) на кожи и поткожном ткиву осталих области на глави</t>
  </si>
  <si>
    <t>31235-01</t>
  </si>
  <si>
    <t xml:space="preserve">Ексцизија лезије(а) на кожи и поткожном ткиву врата </t>
  </si>
  <si>
    <t>31235-02</t>
  </si>
  <si>
    <t>Ексцизија лезије(а) на кожи и поткожном ткиву шаке</t>
  </si>
  <si>
    <t>31235-03</t>
  </si>
  <si>
    <t>Ексцизија лезије(а) на кожи и поткожном ткиву ноге</t>
  </si>
  <si>
    <t>31350-00</t>
  </si>
  <si>
    <t xml:space="preserve">Ексцизија лезије меког ткива, некласификована на другом месту </t>
  </si>
  <si>
    <t>41677-00</t>
  </si>
  <si>
    <t>Тампонада епистаксе антериорно</t>
  </si>
  <si>
    <t xml:space="preserve">46465-00 </t>
  </si>
  <si>
    <t>Ампутација прста</t>
  </si>
  <si>
    <t>46516-01</t>
  </si>
  <si>
    <t>Уклањање нокта на прсту шаке</t>
  </si>
  <si>
    <t>47009-00</t>
  </si>
  <si>
    <t>Затворена репозиција исчашења рамена</t>
  </si>
  <si>
    <t>47360-00</t>
  </si>
  <si>
    <t>Имобилизација прелома радијуса</t>
  </si>
  <si>
    <t>47363-00</t>
  </si>
  <si>
    <t xml:space="preserve">Затворена репозиција прелома радијуса </t>
  </si>
  <si>
    <t>47906-01</t>
  </si>
  <si>
    <t xml:space="preserve">Уклањање нокта на прсту стопала </t>
  </si>
  <si>
    <t>47915-00</t>
  </si>
  <si>
    <t xml:space="preserve">Клинаста ресекција ураслог нокта на прсту стопала </t>
  </si>
  <si>
    <t>90545-00</t>
  </si>
  <si>
    <t>Инцизија меких ткива шаке</t>
  </si>
  <si>
    <t>92071-00</t>
  </si>
  <si>
    <t>Мануелна редукција херније</t>
  </si>
  <si>
    <t>92076-00</t>
  </si>
  <si>
    <t>Уклањање импактираног фецеса</t>
  </si>
  <si>
    <t>92090-00</t>
  </si>
  <si>
    <t>Уклањање страног тела из ректума или ануса без инцизије</t>
  </si>
  <si>
    <t>92097-00</t>
  </si>
  <si>
    <t>Уклањање Т-дрена, осталих дренова из билијарних канала или јетре</t>
  </si>
  <si>
    <t>Уклањање шавова, некласификованих на другом месту</t>
  </si>
  <si>
    <t>11600-03</t>
  </si>
  <si>
    <t>Праћење системског артеријског крвног притиска</t>
  </si>
  <si>
    <t xml:space="preserve">30014-00 </t>
  </si>
  <si>
    <t>Превијање опекотине, 10% и више посто површине тела је превијено</t>
  </si>
  <si>
    <t>30017-01</t>
  </si>
  <si>
    <t>Обрада опекотине са ексцизијом, мање од 10% површине тела је обрађено или ексцидирано</t>
  </si>
  <si>
    <t>30020-00</t>
  </si>
  <si>
    <t>Обрада опекотине са ексцизијом, 10% и више површине тела је обрађено или ексцидирано</t>
  </si>
  <si>
    <t>Уклањањењ сталног уринарнорног катетера</t>
  </si>
  <si>
    <t>47540-01</t>
  </si>
  <si>
    <t>Примена завоја рамена</t>
  </si>
  <si>
    <t>92061-00</t>
  </si>
  <si>
    <t>Трансфузија фактора коагулације</t>
  </si>
  <si>
    <t xml:space="preserve">92065-00 </t>
  </si>
  <si>
    <t>Тампонада ректума</t>
  </si>
  <si>
    <t>92066-00</t>
  </si>
  <si>
    <t>Пласирање цеви у ректум</t>
  </si>
  <si>
    <t>92067-00</t>
  </si>
  <si>
    <t>Дилатација ентеростоме</t>
  </si>
  <si>
    <t xml:space="preserve">92077-00 </t>
  </si>
  <si>
    <t>Остала испирања ректума</t>
  </si>
  <si>
    <t>92162-00</t>
  </si>
  <si>
    <t>Примена тетанусног антитоксина</t>
  </si>
  <si>
    <t>Инфилтрација локалног анестетика, АСА 10</t>
  </si>
  <si>
    <t>Инфилтрација локалног анестетика, АСА 19</t>
  </si>
  <si>
    <t>96072-00</t>
  </si>
  <si>
    <t>Саветовање или обучавање о прописаним лековима</t>
  </si>
  <si>
    <t xml:space="preserve">96072-00 </t>
  </si>
  <si>
    <t xml:space="preserve"> Саветовање или подучавање о прописаним/самоизабраним лековима</t>
  </si>
  <si>
    <t>96075-00</t>
  </si>
  <si>
    <t>Саветовање или подучавање о бризи о самом себи</t>
  </si>
  <si>
    <t xml:space="preserve">96076-00 </t>
  </si>
  <si>
    <t xml:space="preserve">Саветовање или подучавање о одржавању здравља и опоравку </t>
  </si>
  <si>
    <t>96091-00</t>
  </si>
  <si>
    <t>Израда уређаја или опреме за помоћ и прилагођавање</t>
  </si>
  <si>
    <t>Интрамускуларно давање фармаколошког средства, друго и неназначено фармаколошко средство</t>
  </si>
  <si>
    <t>Интравенско давање фарамаколошког средства, анти-инфективно средство</t>
  </si>
  <si>
    <t>Интравенско давање фарамаколошког средства, хранљива супстанца</t>
  </si>
  <si>
    <t>96203-08</t>
  </si>
  <si>
    <t>Орално давање фармаколошког средства, електролит</t>
  </si>
  <si>
    <t>96203-09</t>
  </si>
  <si>
    <t>Орално давање фармаколошког средства анти</t>
  </si>
  <si>
    <t>Мерење запремине 24 часа урина</t>
  </si>
  <si>
    <t>30473-00</t>
  </si>
  <si>
    <t>Панендоскопија до дуоденума</t>
  </si>
  <si>
    <t>30473-01</t>
  </si>
  <si>
    <t>Панендоскопија до дуоденума са биопсијом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</si>
  <si>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</si>
  <si>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</si>
  <si>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</si>
  <si>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</si>
  <si>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Експлоративна лапароскопија</t>
  </si>
  <si>
    <t xml:space="preserve">30023-00 </t>
  </si>
  <si>
    <t>Ексцизијски дебридман меког ткива</t>
  </si>
  <si>
    <t>30114-00</t>
  </si>
  <si>
    <t>Ексцизија Бекерове цисте</t>
  </si>
  <si>
    <t>30223-03</t>
  </si>
  <si>
    <t>Инцизија и дренажа апсцеса меког ткива</t>
  </si>
  <si>
    <t xml:space="preserve">44358-00 </t>
  </si>
  <si>
    <t>Ампутација прста на нози са метатарзалном кости</t>
  </si>
  <si>
    <t xml:space="preserve">44364-00 </t>
  </si>
  <si>
    <t>Медиотарзална ампутација</t>
  </si>
  <si>
    <t>Ампутација изнад линије колена</t>
  </si>
  <si>
    <t>46483-00</t>
  </si>
  <si>
    <t xml:space="preserve">Ревизија ампутационог партљка </t>
  </si>
  <si>
    <t>47066-01</t>
  </si>
  <si>
    <t>Отворена репозиција ишчашења скочног зглоба са унутрашњом фиксацијом</t>
  </si>
  <si>
    <t>47366-00</t>
  </si>
  <si>
    <t>Отворена репозиција прелома дисталног дела радијуса</t>
  </si>
  <si>
    <t>47366-01</t>
  </si>
  <si>
    <t>Отворена репозиција прелома дисталног дела улне</t>
  </si>
  <si>
    <t>47384-00</t>
  </si>
  <si>
    <t>Отворена репозиција прелома тела радијуса</t>
  </si>
  <si>
    <t>47384-01</t>
  </si>
  <si>
    <t>Отворена репозиција прелома тела улне</t>
  </si>
  <si>
    <t>47384-03</t>
  </si>
  <si>
    <t>Отворена репозиција прелома тела улне са унутрашњом фиксацијом</t>
  </si>
  <si>
    <t>47399-01</t>
  </si>
  <si>
    <t>Отворена репозиција прелома олекранона са унутрашњом фиксацијом</t>
  </si>
  <si>
    <t>47429-01</t>
  </si>
  <si>
    <t>Отворена репозиција прелома проксималног дела хумеруса са унутрашњом фиксацијом</t>
  </si>
  <si>
    <t>47465-01</t>
  </si>
  <si>
    <t>Отворена репозиција прелома кључне кости са унутрашњом фиксацијом</t>
  </si>
  <si>
    <t>47522-00</t>
  </si>
  <si>
    <t>Хемиартропластика кука униполарном ендопротезом</t>
  </si>
  <si>
    <t>47528-00</t>
  </si>
  <si>
    <t>Отворена репозиција прелома фемура</t>
  </si>
  <si>
    <t>47534-00</t>
  </si>
  <si>
    <t>Отворена репозиција и унутрашња фиксација зглобног прелома кондила фемура</t>
  </si>
  <si>
    <t>47537-00</t>
  </si>
  <si>
    <t>Отворена репозиција и унутрашња фиксација прелома кондила фемура</t>
  </si>
  <si>
    <t>47549-00</t>
  </si>
  <si>
    <t>Отворена репозиција прелома медијалног или латералног кондила тибије</t>
  </si>
  <si>
    <t>47558-00</t>
  </si>
  <si>
    <t>Отворена репозиција прелома медијалног и латералног кондила тибије</t>
  </si>
  <si>
    <t>47566-01</t>
  </si>
  <si>
    <t>Отворена репозиција прелома тела тибије са унутрашњом фиксацијом</t>
  </si>
  <si>
    <t>47566-03</t>
  </si>
  <si>
    <t>Отворена репозиција зглобног прелома тела тибије са унутрашњом фиксацијом</t>
  </si>
  <si>
    <t>47566-05</t>
  </si>
  <si>
    <t>Отворена репозиција фрактуре фибуле са унутрашњом фиксацијом</t>
  </si>
  <si>
    <t>47582-00</t>
  </si>
  <si>
    <t>Пателектомија са реконструкцијом екстензорног механизма</t>
  </si>
  <si>
    <t>47585-00</t>
  </si>
  <si>
    <t>Отворена репозиција и унутрашња фиксација прелома пателе</t>
  </si>
  <si>
    <t>47600-01</t>
  </si>
  <si>
    <t>Отворена репозиција прелома скочног зглоба са унутрашњом фиксацијом синдесмозе, фибуле или малеолуса</t>
  </si>
  <si>
    <t>47912-00</t>
  </si>
  <si>
    <t>Артродезе скочног зглоба</t>
  </si>
  <si>
    <t>47927-00</t>
  </si>
  <si>
    <t>Одстрањење клина, завртња или жице, некласификовано на другом месту</t>
  </si>
  <si>
    <t>47927-01</t>
  </si>
  <si>
    <t>Одстрањење клина, завртња или жице из кости</t>
  </si>
  <si>
    <t>47930-01</t>
  </si>
  <si>
    <t>Одстрањење плоче или интрамедуларног клина из кости</t>
  </si>
  <si>
    <t xml:space="preserve">47936-00 </t>
  </si>
  <si>
    <t>Аблација егзостозе велике кости</t>
  </si>
  <si>
    <t>48945-00</t>
  </si>
  <si>
    <t>Артроскопија рамена</t>
  </si>
  <si>
    <t>48948-00</t>
  </si>
  <si>
    <t>Артроскопски дебриман рамена</t>
  </si>
  <si>
    <t>48948-01</t>
  </si>
  <si>
    <t>Артроскопско одстрањење слободних тела у рамену</t>
  </si>
  <si>
    <t>48957-00</t>
  </si>
  <si>
    <t>Артроскопска стабилизација рамена</t>
  </si>
  <si>
    <t>49315-00</t>
  </si>
  <si>
    <t>Хемиартропластика зглоба кука биполарном ендопротезом</t>
  </si>
  <si>
    <t>49318-00</t>
  </si>
  <si>
    <t>Потпуна артропластика зглоба кука, једнострана</t>
  </si>
  <si>
    <t>49324-00</t>
  </si>
  <si>
    <t>Ревизија потпуне артропластике кука</t>
  </si>
  <si>
    <t>49346-00</t>
  </si>
  <si>
    <t xml:space="preserve">Ревизија хемиартропластике кука </t>
  </si>
  <si>
    <t>49503-00</t>
  </si>
  <si>
    <t>Менесектомија згкоба колена</t>
  </si>
  <si>
    <t>49518-00</t>
  </si>
  <si>
    <t>Потпуна артропластика колена</t>
  </si>
  <si>
    <t>49542-00</t>
  </si>
  <si>
    <t>Артроскопска реконструкција лигамента колена</t>
  </si>
  <si>
    <t>49557-00</t>
  </si>
  <si>
    <t>Артроскопија колена</t>
  </si>
  <si>
    <t>49560-00</t>
  </si>
  <si>
    <t>Артроскопско одстрањење слободних тела из колена</t>
  </si>
  <si>
    <t>49560-01</t>
  </si>
  <si>
    <t>Артроскопска обрада лигамента колена</t>
  </si>
  <si>
    <t>49560-03</t>
  </si>
  <si>
    <t>Артроскопска менисектомија лигамента колена</t>
  </si>
  <si>
    <t>49563-00</t>
  </si>
  <si>
    <t>Артроскопска репарација менискуса колена</t>
  </si>
  <si>
    <t>49566-00</t>
  </si>
  <si>
    <t>Артроскопска синовијектомија зглоба колена</t>
  </si>
  <si>
    <t xml:space="preserve">49569-00 </t>
  </si>
  <si>
    <t>Квадрицепспластика колена</t>
  </si>
  <si>
    <t>49718-01</t>
  </si>
  <si>
    <t>Репарација Ахилове тетиве</t>
  </si>
  <si>
    <t xml:space="preserve">49724-01 </t>
  </si>
  <si>
    <t>Реконструкција Ахилове тетиве</t>
  </si>
  <si>
    <t>49821-00</t>
  </si>
  <si>
    <t>Исправљање Халус Валгус - једнострано</t>
  </si>
  <si>
    <t>50303-00</t>
  </si>
  <si>
    <t>Продужење екстремитета</t>
  </si>
  <si>
    <t xml:space="preserve">90568-01 </t>
  </si>
  <si>
    <t>Инцизија бурзе, некласификована на другом месту</t>
  </si>
  <si>
    <t xml:space="preserve">90580-00 </t>
  </si>
  <si>
    <t>Дебридман места отвореног прелома</t>
  </si>
  <si>
    <t>90582-00</t>
  </si>
  <si>
    <t>Ушивање лигамента, некласификовано на другом месту</t>
  </si>
  <si>
    <t xml:space="preserve">90598-00 </t>
  </si>
  <si>
    <t>Остале репарације колена</t>
  </si>
  <si>
    <t>Уклањање страног тела из коже и поткожног ткива без инцизије</t>
  </si>
  <si>
    <t>46420-00</t>
  </si>
  <si>
    <t>Примарна репарација тетиве екстензора шаке</t>
  </si>
  <si>
    <t>Ампутација прста на нози</t>
  </si>
  <si>
    <t>47003-00</t>
  </si>
  <si>
    <t>Затворена репозиција исчашења кључне кости</t>
  </si>
  <si>
    <t>Затворена репозиција ишчашења рамена</t>
  </si>
  <si>
    <t>47018-00</t>
  </si>
  <si>
    <t>Затворена репозиција ишчашења лакта са спољашњом фиксацијом</t>
  </si>
  <si>
    <t>47024-00</t>
  </si>
  <si>
    <t>Затворена репозиција ишчашења проксималног радио-улнарног зглоба</t>
  </si>
  <si>
    <t>47036-00</t>
  </si>
  <si>
    <t>затворна репозиција прста шаке</t>
  </si>
  <si>
    <t>47048-00</t>
  </si>
  <si>
    <t>Затворена репозиција ишчашења зглоба кука</t>
  </si>
  <si>
    <t>47054-00</t>
  </si>
  <si>
    <t>Затворена репозиција ишчашења зглоба колена</t>
  </si>
  <si>
    <t>47057-00</t>
  </si>
  <si>
    <t>затворена репозиција пателе</t>
  </si>
  <si>
    <t>47063-00</t>
  </si>
  <si>
    <t>Затворена репозиција ишчашења скочног зглоба</t>
  </si>
  <si>
    <t>47069-00</t>
  </si>
  <si>
    <t>Затворена репозиција ишчашења прста на нози</t>
  </si>
  <si>
    <t>47300-00</t>
  </si>
  <si>
    <t>затворена репозиција прелома прста шаке</t>
  </si>
  <si>
    <t>47324-00</t>
  </si>
  <si>
    <t>Затворена репозиција прелома проксималног чланка прста на руци</t>
  </si>
  <si>
    <t>Имобилизација прелома дисталног дела радијуса</t>
  </si>
  <si>
    <t>47360-01</t>
  </si>
  <si>
    <t>Имобилизација прелома дисталног дела улне</t>
  </si>
  <si>
    <t>Затворена репозиција прелома дисталног дела радијуса</t>
  </si>
  <si>
    <t>47363-02</t>
  </si>
  <si>
    <t>Затворена репозиција прелома дисталног дела радијуса са унутрашњом фиксацијом</t>
  </si>
  <si>
    <t>47363-03</t>
  </si>
  <si>
    <t>Затворена репозиција прелома дисталног дела улне са унутрашњом фиксацијом</t>
  </si>
  <si>
    <t>47378-00</t>
  </si>
  <si>
    <t>Имобилизација прелома тела радијуса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</si>
  <si>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</si>
  <si>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</si>
  <si>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</si>
  <si>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</si>
  <si>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47381-02</t>
  </si>
  <si>
    <t>Затворена репозиција прелома тела радијуса са унутрашњом фиксацијом</t>
  </si>
  <si>
    <t>47387-00</t>
  </si>
  <si>
    <t>Имобилизација прелома тела радијуса и улне</t>
  </si>
  <si>
    <t>47390-00</t>
  </si>
  <si>
    <t>Затворена репозиција прелома тела радијуса и улне</t>
  </si>
  <si>
    <t>47405-00</t>
  </si>
  <si>
    <t>Затворена репозиција прелома главе или врата радијуса</t>
  </si>
  <si>
    <t>47423-00</t>
  </si>
  <si>
    <t>Имобилизација прелома проксималног дела хумеруса</t>
  </si>
  <si>
    <t>47426-00</t>
  </si>
  <si>
    <t>Затворена репозиција прелома проксималног дела хумеруса</t>
  </si>
  <si>
    <t>47444-00</t>
  </si>
  <si>
    <t>Имобилизација прелома тела хумеруса</t>
  </si>
  <si>
    <t>47456-00</t>
  </si>
  <si>
    <t>Затворена репозиција прелома дисталног дела хумеруса</t>
  </si>
  <si>
    <t>47462-00</t>
  </si>
  <si>
    <t>Затворена репозиција прелома кључне кости</t>
  </si>
  <si>
    <t>47495-00</t>
  </si>
  <si>
    <t>Тракција због прелома ацетабулума</t>
  </si>
  <si>
    <t>47516-01</t>
  </si>
  <si>
    <t>Затворена репозиција прелома фемура</t>
  </si>
  <si>
    <t>47519-00</t>
  </si>
  <si>
    <t>Фиксација прелома трохантерног или субкапиталног дела фемура</t>
  </si>
  <si>
    <t>47543-00</t>
  </si>
  <si>
    <t>Имобилизација прелома медијалног или латералног кондила тибије</t>
  </si>
  <si>
    <t>47546-00</t>
  </si>
  <si>
    <t>Затворена репозиција прелома медијалног или латералног кондила тибије</t>
  </si>
  <si>
    <t>47555-00</t>
  </si>
  <si>
    <t>Затворена репозиција прелома медијалног и латералног кондила тибије</t>
  </si>
  <si>
    <t>47564-00</t>
  </si>
  <si>
    <t>Затворена репозиција прелома тела тибије</t>
  </si>
  <si>
    <t>47567-00</t>
  </si>
  <si>
    <t>Затворена репозиција унутарзглобног прелома тела тибије</t>
  </si>
  <si>
    <t>47576-00</t>
  </si>
  <si>
    <t>Имобилизација прелома фибуле</t>
  </si>
  <si>
    <t>47579-00</t>
  </si>
  <si>
    <t>Имобилизација прелома пателе</t>
  </si>
  <si>
    <t>47594-00</t>
  </si>
  <si>
    <t>Имобилизација прелома скочног зглоба, некласификовано на другом месту</t>
  </si>
  <si>
    <t>47597-00</t>
  </si>
  <si>
    <t>Затворена репозиција прелома скочног зглоба</t>
  </si>
  <si>
    <t>47603-00</t>
  </si>
  <si>
    <t>Затворена репозиција прелома скочног зглоба са унутрашњом фиксацијом ≥ 2 синдесмозе фибуле или малеолуса</t>
  </si>
  <si>
    <t>47606-00</t>
  </si>
  <si>
    <t>Имобилизација прелома петне кости</t>
  </si>
  <si>
    <t>47606-02</t>
  </si>
  <si>
    <t>Имобилизација прелома талуса</t>
  </si>
  <si>
    <t>47609-00</t>
  </si>
  <si>
    <t>Затворена репозиција прелома петне кости</t>
  </si>
  <si>
    <t>47609-02</t>
  </si>
  <si>
    <t>Затворена репозиција прелома талуса</t>
  </si>
  <si>
    <t>47627-00</t>
  </si>
  <si>
    <t>Имобилизација прелома тарзуса</t>
  </si>
  <si>
    <t>47633-00</t>
  </si>
  <si>
    <t>Имобилизација прелома метатарзуса</t>
  </si>
  <si>
    <t>47636-00</t>
  </si>
  <si>
    <t>Затворена репозиција прелома метатарзуса</t>
  </si>
  <si>
    <t>47663-00</t>
  </si>
  <si>
    <t>Затворена репозиција прелома чланка палца на нози</t>
  </si>
  <si>
    <t>47948-00</t>
  </si>
  <si>
    <t>Одстрањење средства за имобилизацију</t>
  </si>
  <si>
    <t>49721-00</t>
  </si>
  <si>
    <t>Имобилизација код повреда, обољења и стања Ахилове тетиве</t>
  </si>
  <si>
    <t>50124-00</t>
  </si>
  <si>
    <t>Аспирација зглоба или неке друге синовијске шупљине, није на другом месту класификована</t>
  </si>
  <si>
    <t>90531-00</t>
  </si>
  <si>
    <t>Тракција, некласификована на другом месту</t>
  </si>
  <si>
    <t>90665-00</t>
  </si>
  <si>
    <t>Обрада коже и поткожног ткива са ексцизијом</t>
  </si>
  <si>
    <t>90686-01</t>
  </si>
  <si>
    <t>Обрада коже и поткожног ткива без ексцизије</t>
  </si>
  <si>
    <t>30010-00</t>
  </si>
  <si>
    <t>Превијање опекотине, мање од 10% површине тела</t>
  </si>
  <si>
    <t>50124-01</t>
  </si>
  <si>
    <t>Инјекција у зглоб или неку другу синовијску шупљину, није на другом месту класификована</t>
  </si>
  <si>
    <t>90560-00</t>
  </si>
  <si>
    <t>Инјекција другог средства у меко ткиво, некласификована на другом месту</t>
  </si>
  <si>
    <t xml:space="preserve"> Кардиопулмонална реанимација</t>
  </si>
  <si>
    <t xml:space="preserve">92162-00 </t>
  </si>
  <si>
    <t>Инфилтрација локалног анестетика АСА-10</t>
  </si>
  <si>
    <t>Инфилтрација локалног анестетика АСА -19</t>
  </si>
  <si>
    <t>Интрамускуларно давање фармаколошког средства, стероид средство</t>
  </si>
  <si>
    <t>Интрамускуларно давање фармаколошког средства, друго и неозначено средство</t>
  </si>
  <si>
    <t>Давање интравенског фармаколошког средства, анти-инфективно</t>
  </si>
  <si>
    <t>Давање интравенског фармаколошког средства, стероид</t>
  </si>
  <si>
    <t>Давање интравенског фармаколошког средства, хранљива супстанца</t>
  </si>
  <si>
    <t>Давање интравенског фармаколошког средства, електролит</t>
  </si>
  <si>
    <t>Давање интравенског фармаколошког средства, друго и некласификовано</t>
  </si>
  <si>
    <t>Праћење системског артеријског притиска</t>
  </si>
  <si>
    <t>Катетеризација мокраћне бешике кроз уретру</t>
  </si>
  <si>
    <t>Meрење запремине 24х-урина, дневног урина</t>
  </si>
  <si>
    <t xml:space="preserve">16511-00 </t>
  </si>
  <si>
    <t>Примена серклажа на грлић материце</t>
  </si>
  <si>
    <t>16512-00</t>
  </si>
  <si>
    <t>Скидање конца серклажа</t>
  </si>
  <si>
    <t xml:space="preserve">16520-00 </t>
  </si>
  <si>
    <t>Елективни класични царски рез</t>
  </si>
  <si>
    <t>16520-01</t>
  </si>
  <si>
    <t>Хитан класични царски рез</t>
  </si>
  <si>
    <t xml:space="preserve">16520-02 </t>
  </si>
  <si>
    <t>Елективни царски рез са резом на доњем сегменту материце</t>
  </si>
  <si>
    <t>16520-03</t>
  </si>
  <si>
    <t>Хитан царски рез на доњем сегменту материце</t>
  </si>
  <si>
    <t>Одвајање абдоминалних прираслица</t>
  </si>
  <si>
    <t xml:space="preserve">30385-00 </t>
  </si>
  <si>
    <t xml:space="preserve">Постоперативно поновно отварање места лапаротомије </t>
  </si>
  <si>
    <t xml:space="preserve">30394-00 </t>
  </si>
  <si>
    <t>Репарација задњег дела вагине, вагинални приступ</t>
  </si>
  <si>
    <t xml:space="preserve">35618-00 </t>
  </si>
  <si>
    <t>Конизација грлића материце</t>
  </si>
  <si>
    <t>35649-00</t>
  </si>
  <si>
    <t xml:space="preserve">Хистеротомија </t>
  </si>
  <si>
    <t xml:space="preserve">35649-03 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</si>
  <si>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</si>
  <si>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</si>
  <si>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</si>
  <si>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</si>
  <si>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</si>
  <si>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</si>
  <si>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</si>
  <si>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35657-00</t>
  </si>
  <si>
    <t>Вагинална хистеректомија</t>
  </si>
  <si>
    <t xml:space="preserve">35677-05 </t>
  </si>
  <si>
    <t>Салпингектомија са уклањањем трудноће у јајоводу</t>
  </si>
  <si>
    <t>Суспензија материце (лапаротомија)</t>
  </si>
  <si>
    <t xml:space="preserve">35688-02 </t>
  </si>
  <si>
    <t>Стерилизација отвореним абдоминалним приступом</t>
  </si>
  <si>
    <t xml:space="preserve">35713-04 </t>
  </si>
  <si>
    <t>Оваријална цистектомија, једнострана</t>
  </si>
  <si>
    <t xml:space="preserve">35713-05 </t>
  </si>
  <si>
    <t>Клинаста ресекција јајника (лапаротомија)</t>
  </si>
  <si>
    <t>35713-09</t>
  </si>
  <si>
    <t>Салпингектомија, једнострана</t>
  </si>
  <si>
    <t xml:space="preserve">35713-11 </t>
  </si>
  <si>
    <t>Салпингоовариектомија, једнострана</t>
  </si>
  <si>
    <t xml:space="preserve">35726-01 </t>
  </si>
  <si>
    <t>Стејџинг лапаротомија због одређивања степена проширености болести</t>
  </si>
  <si>
    <t>90440-00</t>
  </si>
  <si>
    <t xml:space="preserve">Ексцизија лезија вулве </t>
  </si>
  <si>
    <t>35647-00</t>
  </si>
  <si>
    <t>Лооп ексцизија</t>
  </si>
  <si>
    <t xml:space="preserve">16567-00 </t>
  </si>
  <si>
    <t xml:space="preserve">Остали поступци заустављања постпарталног крварења </t>
  </si>
  <si>
    <t xml:space="preserve">16571-00 </t>
  </si>
  <si>
    <t>Сутура руптуре грлића материце након порођаја</t>
  </si>
  <si>
    <t xml:space="preserve">16573-00 </t>
  </si>
  <si>
    <t>Сутура расцепа перинеума трећег или четвртог степена</t>
  </si>
  <si>
    <t xml:space="preserve">35503-00 </t>
  </si>
  <si>
    <t>Убацивање интраутериног уређаја (IUD)</t>
  </si>
  <si>
    <t xml:space="preserve">35506-02 </t>
  </si>
  <si>
    <t>Уклањање интраутериног уређаја</t>
  </si>
  <si>
    <t>35513-00</t>
  </si>
  <si>
    <t>Лечење цисте Бартолинијеве жлезде</t>
  </si>
  <si>
    <t xml:space="preserve">35520-00 </t>
  </si>
  <si>
    <t xml:space="preserve">Лечење апсцеса Бартолинијеве жлезде </t>
  </si>
  <si>
    <t>35539-03</t>
  </si>
  <si>
    <t>Биопсија вагине</t>
  </si>
  <si>
    <t>35608-00</t>
  </si>
  <si>
    <t>Каутеризација промена на грлићу материце</t>
  </si>
  <si>
    <t>Биопсија грлића материце</t>
  </si>
  <si>
    <t>35611-00</t>
  </si>
  <si>
    <t>Полипектомија грлића материце</t>
  </si>
  <si>
    <t>35615-00</t>
  </si>
  <si>
    <t>Биопсија вулве</t>
  </si>
  <si>
    <t>35618-03</t>
  </si>
  <si>
    <t>Остале процедуре на грлићу материце</t>
  </si>
  <si>
    <t xml:space="preserve">35640-00 </t>
  </si>
  <si>
    <t xml:space="preserve">Дилатација цервикалног канала и киретажа материце </t>
  </si>
  <si>
    <t>35643-03</t>
  </si>
  <si>
    <t xml:space="preserve">Дилатација и евакуација садржаја материце </t>
  </si>
  <si>
    <t xml:space="preserve">90438-00 </t>
  </si>
  <si>
    <t>Остале процедуре на вагини</t>
  </si>
  <si>
    <t>90439-00</t>
  </si>
  <si>
    <t>Остале деструкције лезија вулве</t>
  </si>
  <si>
    <t xml:space="preserve">90465-00 </t>
  </si>
  <si>
    <t>Индукција порођаја окситоцином</t>
  </si>
  <si>
    <t>90465-01</t>
  </si>
  <si>
    <t>Индукција порођаја простагландином</t>
  </si>
  <si>
    <t xml:space="preserve">90467-00 </t>
  </si>
  <si>
    <t>Спонтани порођај код теменог положаја</t>
  </si>
  <si>
    <t>90469-00</t>
  </si>
  <si>
    <t>Довршавање порођаја вакуум екстракцијом</t>
  </si>
  <si>
    <t>90469-01</t>
  </si>
  <si>
    <t>Неуспело завршавање порођаја вакуум екстракцијом</t>
  </si>
  <si>
    <t xml:space="preserve">90470-01 </t>
  </si>
  <si>
    <t>Карлични порођај уз ручну помоћ</t>
  </si>
  <si>
    <t>90472-00</t>
  </si>
  <si>
    <t>Епизиотомија</t>
  </si>
  <si>
    <t xml:space="preserve">90479-00 </t>
  </si>
  <si>
    <t>Сутура лацерације вагине након порођаја</t>
  </si>
  <si>
    <t xml:space="preserve">90481-00 </t>
  </si>
  <si>
    <t>Сутура повреда перинеума првог или другог степена</t>
  </si>
  <si>
    <t xml:space="preserve">90482-00 </t>
  </si>
  <si>
    <t>Мануелна екстракција постељице</t>
  </si>
  <si>
    <t xml:space="preserve">90483-00 </t>
  </si>
  <si>
    <t xml:space="preserve">Постпартална мануелна ревизија материчне шупљине </t>
  </si>
  <si>
    <t>13939-02</t>
  </si>
  <si>
    <t>Одржавање уређаја за васкуларни приступ</t>
  </si>
  <si>
    <t>Уклањање сталног уринарног катетера кроз уретру</t>
  </si>
  <si>
    <t>92025-00</t>
  </si>
  <si>
    <t>Испирање ока</t>
  </si>
  <si>
    <t>92058-01</t>
  </si>
  <si>
    <t xml:space="preserve">Одржавање катетера, пласираног ради администрације лека </t>
  </si>
  <si>
    <t>92077-00</t>
  </si>
  <si>
    <t xml:space="preserve">92103-00 </t>
  </si>
  <si>
    <t>Вагинално испирање</t>
  </si>
  <si>
    <t>92107-00</t>
  </si>
  <si>
    <t xml:space="preserve">Пласирање осталих вагиналних песара </t>
  </si>
  <si>
    <t xml:space="preserve">92110-00 </t>
  </si>
  <si>
    <t>Замена штрајфне или дрена вагине или вулве</t>
  </si>
  <si>
    <t>92145-00</t>
  </si>
  <si>
    <t>Вакцинација против туберкулозе</t>
  </si>
  <si>
    <t xml:space="preserve">92173-00 </t>
  </si>
  <si>
    <t>Пасивна имунизација са Rh(D) имуноглобулином</t>
  </si>
  <si>
    <t xml:space="preserve">92176-00 </t>
  </si>
  <si>
    <t>Пасивна имунизација хепатитис Б имуноглобулином</t>
  </si>
  <si>
    <t>92203-00</t>
  </si>
  <si>
    <t>Екстракција млека из дојке у лактацији</t>
  </si>
  <si>
    <t xml:space="preserve">96021-00 </t>
  </si>
  <si>
    <t>Процена самосталности</t>
  </si>
  <si>
    <t xml:space="preserve">96022-00 </t>
  </si>
  <si>
    <t xml:space="preserve">Процена одржавања здравља или опоравка </t>
  </si>
  <si>
    <t xml:space="preserve">96066-00 </t>
  </si>
  <si>
    <t xml:space="preserve">Превентивно саветовање или подучавање </t>
  </si>
  <si>
    <t>Саветовање или подучавање о прописаним/самоизабраним лековима</t>
  </si>
  <si>
    <t xml:space="preserve">96075-00 </t>
  </si>
  <si>
    <t xml:space="preserve">Саветовање или подучавање о бризи о самом себи </t>
  </si>
  <si>
    <t xml:space="preserve">96080-00 </t>
  </si>
  <si>
    <t>Саветовање или подучавање о планирању породице, припремању за родитељство</t>
  </si>
  <si>
    <t>96089-00</t>
  </si>
  <si>
    <t>Подучавање о правима и могућностима пацијента</t>
  </si>
  <si>
    <t>96156-00</t>
  </si>
  <si>
    <t>Терапијско затварање ока завојем</t>
  </si>
  <si>
    <t xml:space="preserve">96161-00 </t>
  </si>
  <si>
    <t>Фототерапија меких ткива</t>
  </si>
  <si>
    <t>96200-09</t>
  </si>
  <si>
    <t>субкутано давање фармаколошког средства, друго и неназначено фармаколошко средство</t>
  </si>
  <si>
    <t>Орално давање фармаколошког средства, антиинфективно</t>
  </si>
  <si>
    <t>96203-07</t>
  </si>
  <si>
    <t>Орално давање фармаколошког средства, хранљива супстанца</t>
  </si>
  <si>
    <t>Орално давање фармаколошког средства, друго и некласификовано</t>
  </si>
  <si>
    <t>Л010421</t>
  </si>
  <si>
    <t>Мерење запремине 24х урина, дневног урина</t>
  </si>
  <si>
    <t>11332-00</t>
  </si>
  <si>
    <t xml:space="preserve">Испитивање отоакустичке емисије изазване кликом ( ТЕОАЕ ) </t>
  </si>
  <si>
    <t>11506-00</t>
  </si>
  <si>
    <t>Остала мерења респираторне функције</t>
  </si>
  <si>
    <t>11615-00</t>
  </si>
  <si>
    <t>Мерење периферне температуре на прсту</t>
  </si>
  <si>
    <t>11700-00</t>
  </si>
  <si>
    <t>ЕКГ остале електрокардиографије</t>
  </si>
  <si>
    <t>11713-00</t>
  </si>
  <si>
    <t>13312-00</t>
  </si>
  <si>
    <t>Вађење крви у новорођенчету у дијагностичке сврхе</t>
  </si>
  <si>
    <t xml:space="preserve">16514-01 </t>
  </si>
  <si>
    <t>Екстерни ЦТГ мониторинг фетуса</t>
  </si>
  <si>
    <t>35614-00</t>
  </si>
  <si>
    <t>Kolposkopija</t>
  </si>
  <si>
    <t>55700-01</t>
  </si>
  <si>
    <t>Ултразвучни преглед због мерења раста фетуса</t>
  </si>
  <si>
    <t>55700-02</t>
  </si>
  <si>
    <t>Ултразвучни преглед абдомена или пелвиса због осталих стања повезаних са трудноћом</t>
  </si>
  <si>
    <t>55731-00</t>
  </si>
  <si>
    <t>Ултразвучни преглед женског пелвиса</t>
  </si>
  <si>
    <t>59712-00</t>
  </si>
  <si>
    <t>Хистеросалпингографија</t>
  </si>
  <si>
    <t xml:space="preserve">92130-00 </t>
  </si>
  <si>
    <t>Папаниколау (ПАП) тест</t>
  </si>
  <si>
    <t>L000349</t>
  </si>
  <si>
    <t>Глукоза у капиларној крви ПОЦТ методом</t>
  </si>
  <si>
    <t>90344-01</t>
  </si>
  <si>
    <t>Примена другог терапеутског средства у аноректалном подручју</t>
  </si>
  <si>
    <t>92043-00</t>
  </si>
  <si>
    <t>Примена лека за респираторни систем помоћу небулизатора</t>
  </si>
  <si>
    <t>92044-00</t>
  </si>
  <si>
    <t>Остале терапије обогаћивања кисеоником</t>
  </si>
  <si>
    <t>96067-00</t>
  </si>
  <si>
    <t>Саветовање или подучавање о исхрани/дневном уносу хране</t>
  </si>
  <si>
    <t xml:space="preserve">96073-00 </t>
  </si>
  <si>
    <t>Саветовање или подучавање о штетности супстанци које узрокују зависност</t>
  </si>
  <si>
    <t>96076-00</t>
  </si>
  <si>
    <t>Саветовање или подучавање о одржавању здравља и опоравку</t>
  </si>
  <si>
    <t>96157-00</t>
  </si>
  <si>
    <t>Дренажа респираторног система без инхалације</t>
  </si>
  <si>
    <t>Пратња и транспорт</t>
  </si>
  <si>
    <t>96203-01</t>
  </si>
  <si>
    <t>Орално давање фармаколошког средстава, антиинфективно</t>
  </si>
  <si>
    <t>96203-03</t>
  </si>
  <si>
    <t>Орално давање фармаколошког средства, стероид</t>
  </si>
  <si>
    <t>Орално давање фармаколошлог средства -електролит</t>
  </si>
  <si>
    <t>Орално давање фармаколошког средстава, друго и некласификовано</t>
  </si>
  <si>
    <t>96205-02</t>
  </si>
  <si>
    <t>Неки други начин давања средства, анти-инфективно</t>
  </si>
  <si>
    <t>96205-03</t>
  </si>
  <si>
    <t>Неки други начин давања средства, стероид</t>
  </si>
  <si>
    <t xml:space="preserve">Субкутано давање фармаколошког средства другои </t>
  </si>
  <si>
    <t xml:space="preserve">11600-03 </t>
  </si>
  <si>
    <t>13839-00</t>
  </si>
  <si>
    <t>Узорковање других биолошких материјала у лабораторији</t>
  </si>
  <si>
    <t>L000695</t>
  </si>
  <si>
    <t>Сатурација у крви</t>
  </si>
  <si>
    <t>U8184901</t>
  </si>
  <si>
    <t>Oксиметрија</t>
  </si>
  <si>
    <t>13815-00</t>
  </si>
  <si>
    <t xml:space="preserve">Централна венска катетеризација </t>
  </si>
  <si>
    <t>13815-01</t>
  </si>
  <si>
    <t xml:space="preserve">Перкутана централна венска катетеризација </t>
  </si>
  <si>
    <t>13882-00</t>
  </si>
  <si>
    <t xml:space="preserve">Поступак одржавања континуиране вентилаторне подршке,≤ 24 сата </t>
  </si>
  <si>
    <t>13882-01</t>
  </si>
  <si>
    <t xml:space="preserve">Поступак одржавања континуиране вентилаторне подршке,&gt; 24 сати и &lt; 96 </t>
  </si>
  <si>
    <t>18216-00</t>
  </si>
  <si>
    <t xml:space="preserve">Епидурална инфузија локалног анестетика </t>
  </si>
  <si>
    <t>18216-31</t>
  </si>
  <si>
    <t xml:space="preserve">Спинална инјекција локалног анестетика </t>
  </si>
  <si>
    <t>22007-00</t>
  </si>
  <si>
    <t xml:space="preserve">Ендотрахеална интубација, једнолуменски тубус </t>
  </si>
  <si>
    <t>90179-06</t>
  </si>
  <si>
    <t xml:space="preserve">Поступак одржавања трахеостоме </t>
  </si>
  <si>
    <t>92046-00</t>
  </si>
  <si>
    <t xml:space="preserve">Замена каниле за трахеостомију </t>
  </si>
  <si>
    <t>92052-00</t>
  </si>
  <si>
    <t xml:space="preserve">Кардиопулмонална реанимација </t>
  </si>
  <si>
    <t>92053-00</t>
  </si>
  <si>
    <t>92500-00</t>
  </si>
  <si>
    <t xml:space="preserve">Рутинска преоперативна анестезиолошка процена </t>
  </si>
  <si>
    <t>92500-01</t>
  </si>
  <si>
    <t xml:space="preserve">Продужена преоперативна анестезиолошка процена </t>
  </si>
  <si>
    <t>92500-02</t>
  </si>
  <si>
    <t xml:space="preserve">Хитна преоперативна анестезиолошка процена </t>
  </si>
  <si>
    <t>92514-10</t>
  </si>
  <si>
    <t xml:space="preserve">Општа анестезија, АСА 10 </t>
  </si>
  <si>
    <t>92514-19</t>
  </si>
  <si>
    <t xml:space="preserve">Општа анестезија, АСА 19 </t>
  </si>
  <si>
    <t>92514-20</t>
  </si>
  <si>
    <t xml:space="preserve">Општа анестезија, АСА 20 </t>
  </si>
  <si>
    <t>92514-29</t>
  </si>
  <si>
    <t xml:space="preserve">Општа анестезија, АСА 29 </t>
  </si>
  <si>
    <t>92514-30</t>
  </si>
  <si>
    <t xml:space="preserve">Општа анестезија, АСА 30 </t>
  </si>
  <si>
    <t>92514-39</t>
  </si>
  <si>
    <t xml:space="preserve">Општа анестезија, АСА 39 </t>
  </si>
  <si>
    <t>92514-40</t>
  </si>
  <si>
    <t xml:space="preserve">Општа анестезија, АСА 40 </t>
  </si>
  <si>
    <t>92514-49</t>
  </si>
  <si>
    <t>Општа анестезија АСА 49</t>
  </si>
  <si>
    <t>92514-50</t>
  </si>
  <si>
    <t xml:space="preserve">Општа анестезија, АСА 50 </t>
  </si>
  <si>
    <t>92515-10</t>
  </si>
  <si>
    <t xml:space="preserve">Седација, АСА 10 </t>
  </si>
  <si>
    <t>92515-19</t>
  </si>
  <si>
    <t xml:space="preserve">Седација, АСА 19 </t>
  </si>
  <si>
    <t>92515-20</t>
  </si>
  <si>
    <t xml:space="preserve">Седација, АСА 20 </t>
  </si>
  <si>
    <t>92515-29</t>
  </si>
  <si>
    <t xml:space="preserve">Седација, АСА 29 </t>
  </si>
  <si>
    <t>92515-30</t>
  </si>
  <si>
    <t xml:space="preserve">Седација, АСА 30 </t>
  </si>
  <si>
    <t>92515-39</t>
  </si>
  <si>
    <t xml:space="preserve">Седација, АСА 39 </t>
  </si>
  <si>
    <t>92515-40</t>
  </si>
  <si>
    <t xml:space="preserve">Седација, АСА 40 </t>
  </si>
  <si>
    <t>92515-49</t>
  </si>
  <si>
    <t xml:space="preserve">Седација, АСА 49 </t>
  </si>
  <si>
    <t>92036-00</t>
  </si>
  <si>
    <t xml:space="preserve">Пласирање назогастричне сонде </t>
  </si>
  <si>
    <t>92037-00</t>
  </si>
  <si>
    <t xml:space="preserve">Пратња или транспорт клијента </t>
  </si>
  <si>
    <t>Интравенско давање фармаколошког средства - електролит</t>
  </si>
  <si>
    <t>13757-00</t>
  </si>
  <si>
    <t>Терапијска венесекција</t>
  </si>
  <si>
    <t>Појединачна пријава заразне болести</t>
  </si>
  <si>
    <t>Пријава сумње на заразно обољење</t>
  </si>
  <si>
    <t xml:space="preserve">92054-00 </t>
  </si>
  <si>
    <t xml:space="preserve">Стимулација каротидног синуса </t>
  </si>
  <si>
    <t>95550-14</t>
  </si>
  <si>
    <t>Удружене здравствене процедуре, едукација о дијабетесу</t>
  </si>
  <si>
    <t xml:space="preserve">96027-00 </t>
  </si>
  <si>
    <t xml:space="preserve">Процена узимања прописаних лекова </t>
  </si>
  <si>
    <t>96066-00</t>
  </si>
  <si>
    <t>Превентивно саветовање или подучавање</t>
  </si>
  <si>
    <t>Интрамускуларно давње антинеопластичног средства</t>
  </si>
  <si>
    <t>96197-04</t>
  </si>
  <si>
    <t>Интрамускуларно давање фармаколошког средства, антидот</t>
  </si>
  <si>
    <t>96199-06</t>
  </si>
  <si>
    <t>Интравенско давање фармаколошког средства, инсулин</t>
  </si>
  <si>
    <t>96200-06</t>
  </si>
  <si>
    <t>Субкутано давање фармаколошког средства, инсулин</t>
  </si>
  <si>
    <t>Субкутано давање фармаколошког средства, друго и некласификовано фармакколошко средство</t>
  </si>
  <si>
    <t>96203-00</t>
  </si>
  <si>
    <t>Орално давање антинеопластичног средства</t>
  </si>
  <si>
    <t>Орално давање фармаколошког средства, друго и некласификовано фармаколошко средство</t>
  </si>
  <si>
    <t>11709-00</t>
  </si>
  <si>
    <t>Холтер амбулаторно континуирано ЕКГ снимање</t>
  </si>
  <si>
    <t xml:space="preserve">11712-00 </t>
  </si>
  <si>
    <t>Кардиоваскуларни стрес тест –тест оптерећења</t>
  </si>
  <si>
    <t>13400-00</t>
  </si>
  <si>
    <t>Кардиоверзија</t>
  </si>
  <si>
    <t>55032-00</t>
  </si>
  <si>
    <t>Ултразвучни преглед врата</t>
  </si>
  <si>
    <t>55113-00</t>
  </si>
  <si>
    <t>М-приказ и дводимензионални ултразвучни преглед срца у реалном времену</t>
  </si>
  <si>
    <t>Глукоза у капиларној крви - ПОЦТ методом</t>
  </si>
  <si>
    <t xml:space="preserve">96071-00 </t>
  </si>
  <si>
    <t xml:space="preserve">Саветовање или подучавање о помагалима или уређајима за прилагођавање </t>
  </si>
  <si>
    <t>96073-00</t>
  </si>
  <si>
    <t xml:space="preserve">Саветовање о штетности супстанци које узрокују зависност </t>
  </si>
  <si>
    <t>Саветовање о одржавању здравља и опоравку</t>
  </si>
  <si>
    <t>Oстале терапије обогаћене кисеоником</t>
  </si>
  <si>
    <t>Пратња или транспорт</t>
  </si>
  <si>
    <t>Интрамускуларно давање фармаколошког средства ,стереоид</t>
  </si>
  <si>
    <t>Интрамускуларно давање фармаколошког средства ,друго и неозначено фармаколошко средство</t>
  </si>
  <si>
    <t>Интравенскио давање фармаколошког средства ,анти инфективно средство</t>
  </si>
  <si>
    <t>Интравенско давање фармаколошког средства ,стереоид</t>
  </si>
  <si>
    <t>Интравенско давање фармаколошког средства ,храњива супстанца</t>
  </si>
  <si>
    <t>Интравенско давање фармаколошког средства ,електролит</t>
  </si>
  <si>
    <t>Интравенско давање фармаколошког средства ,друго и некласификовано фармаколошко средство</t>
  </si>
  <si>
    <t>11500-00</t>
  </si>
  <si>
    <t>Бронхоспирометрија</t>
  </si>
  <si>
    <t>12000-00</t>
  </si>
  <si>
    <t>Тест кожне осетљивости са 20 алергена</t>
  </si>
  <si>
    <t>Збирна пријава заразне болести</t>
  </si>
  <si>
    <t>Вођење картотеке носилаштва заразних болести</t>
  </si>
  <si>
    <t>Израда годишњег извештаја о заразним болестима</t>
  </si>
  <si>
    <t xml:space="preserve">Здравствени преглед одређених категорија запослених, других лица и </t>
  </si>
  <si>
    <t>Оксиметрија</t>
  </si>
  <si>
    <t>96024-00</t>
  </si>
  <si>
    <t xml:space="preserve">Процена потребе за уређајем или опремом која служи као помоћ </t>
  </si>
  <si>
    <t>96025-00</t>
  </si>
  <si>
    <t xml:space="preserve">Ревизија уређаја или опреме која служи као помоћ </t>
  </si>
  <si>
    <t xml:space="preserve">96026-00 </t>
  </si>
  <si>
    <t xml:space="preserve">Процена исхране/дневног уноса хране </t>
  </si>
  <si>
    <t>30061-02</t>
  </si>
  <si>
    <t>Уклањање површинског страног тела са рожњаче</t>
  </si>
  <si>
    <t>42650-00</t>
  </si>
  <si>
    <t>Дебридман (абразија) епитела рожњаче</t>
  </si>
  <si>
    <t xml:space="preserve">92025-00 </t>
  </si>
  <si>
    <t xml:space="preserve">96156-00 </t>
  </si>
  <si>
    <t xml:space="preserve">Терапијско затварање ока завојем </t>
  </si>
  <si>
    <t>Тумачење резултата лабораторијског испитивања по узорку</t>
  </si>
  <si>
    <t xml:space="preserve">11212-00 </t>
  </si>
  <si>
    <t xml:space="preserve">Преглед очног дна </t>
  </si>
  <si>
    <t xml:space="preserve">92016-00 </t>
  </si>
  <si>
    <t xml:space="preserve">Тонометрија </t>
  </si>
  <si>
    <t xml:space="preserve">92018-00 </t>
  </si>
  <si>
    <t>Испитивање колорног вида</t>
  </si>
  <si>
    <t>96037-00</t>
  </si>
  <si>
    <t>Остале процене, консултације или евалуације</t>
  </si>
  <si>
    <t xml:space="preserve">96038-00 </t>
  </si>
  <si>
    <t>Мерење оштрине вида</t>
  </si>
  <si>
    <t xml:space="preserve">96040-00 </t>
  </si>
  <si>
    <t>Мануална периметрија, једнострана</t>
  </si>
  <si>
    <t xml:space="preserve">96041-00 </t>
  </si>
  <si>
    <t>Мануална периметрија, обострана</t>
  </si>
  <si>
    <t>U8183218</t>
  </si>
  <si>
    <t>Друге врсте процене видног поља</t>
  </si>
  <si>
    <t>U8183220</t>
  </si>
  <si>
    <t>Процена (оптичких карактеристика) тренутно коришћених наочара</t>
  </si>
  <si>
    <t>U8183225</t>
  </si>
  <si>
    <t>Процена рефракције, објективна, ручна (ретиноскопија)</t>
  </si>
  <si>
    <t>U8183226</t>
  </si>
  <si>
    <t>Процена рефракције, субјективна</t>
  </si>
  <si>
    <t>U8183230</t>
  </si>
  <si>
    <t>Процена општег изгледа ока и аднекса</t>
  </si>
  <si>
    <t>U8183233</t>
  </si>
  <si>
    <t>Процена функције екстраокуларних мишића</t>
  </si>
  <si>
    <t>U8183235</t>
  </si>
  <si>
    <t>Процена конвергенције</t>
  </si>
  <si>
    <t>U8183241</t>
  </si>
  <si>
    <t>Процена покрета очију, конвергентно-дивергентних</t>
  </si>
  <si>
    <t>U8183251</t>
  </si>
  <si>
    <t>Процена диплопије</t>
  </si>
  <si>
    <t>U8183261</t>
  </si>
  <si>
    <t>Преглед/процена очног капка</t>
  </si>
  <si>
    <t>U8183262</t>
  </si>
  <si>
    <t>Преглед/процена очне јабучице</t>
  </si>
  <si>
    <t>U8183264</t>
  </si>
  <si>
    <t>Преглед/процена предњег сегмента, коњунктива</t>
  </si>
  <si>
    <t>U8183265</t>
  </si>
  <si>
    <t>Преглед/процена предњег сегмента, рожњача</t>
  </si>
  <si>
    <t>U8183266</t>
  </si>
  <si>
    <t>Преглед/процена предњег сегмента, предња комора</t>
  </si>
  <si>
    <t>U8183267</t>
  </si>
  <si>
    <t>Преглед/процена предњег сегмента, дужица</t>
  </si>
  <si>
    <t>U8183268</t>
  </si>
  <si>
    <t>Преглед/процена предњег сегмента, сочиво</t>
  </si>
  <si>
    <t>U8183271</t>
  </si>
  <si>
    <t>Преглед/процена задњег сегмента</t>
  </si>
  <si>
    <t>U8183273</t>
  </si>
  <si>
    <t>Преглед/процена зенице, изглед</t>
  </si>
  <si>
    <t>U8183274</t>
  </si>
  <si>
    <t>Преглед/процена зенице, реакције</t>
  </si>
  <si>
    <t>U8183301</t>
  </si>
  <si>
    <t>Офталмолошка оптичка интервенција, рецепт, наочаре</t>
  </si>
  <si>
    <t>U8183502</t>
  </si>
  <si>
    <t>Пупилометрија</t>
  </si>
  <si>
    <t>30061-01</t>
  </si>
  <si>
    <t>Уклањање страног тела из фаринкса без инцизије</t>
  </si>
  <si>
    <t>30278-02</t>
  </si>
  <si>
    <t>Лингвална френотомија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</si>
  <si>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</si>
  <si>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</si>
  <si>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</si>
  <si>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</si>
  <si>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</si>
  <si>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</si>
  <si>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41650-01</t>
  </si>
  <si>
    <t>Инспекција бубне опне, обострано</t>
  </si>
  <si>
    <t>41653-00</t>
  </si>
  <si>
    <t>Предња риноскопија и/или задња риноскопија</t>
  </si>
  <si>
    <t>Хемостаза епистаксе предњом тампонадом и/или каутеризацијом</t>
  </si>
  <si>
    <t>90119-00</t>
  </si>
  <si>
    <t>Отоскопија</t>
  </si>
  <si>
    <t xml:space="preserve">92027-00 </t>
  </si>
  <si>
    <t xml:space="preserve">Тампонада спољашњег слушног канала </t>
  </si>
  <si>
    <t xml:space="preserve">92030-00 </t>
  </si>
  <si>
    <t>Ретампонада носа</t>
  </si>
  <si>
    <t xml:space="preserve">92031-00 </t>
  </si>
  <si>
    <t>Детампонада носа</t>
  </si>
  <si>
    <t xml:space="preserve">96068-00 </t>
  </si>
  <si>
    <t xml:space="preserve">Саветовање или подучавање о губитку слуха или поремаћајима слуха </t>
  </si>
  <si>
    <t>U8188704</t>
  </si>
  <si>
    <t>Аспирација секрета из носа методом по Прецу (Проетз)</t>
  </si>
  <si>
    <t xml:space="preserve">11309-00 </t>
  </si>
  <si>
    <t xml:space="preserve">Аудиометрија, ваздушна спроводљивост, стандардна техника </t>
  </si>
  <si>
    <t>41849-00</t>
  </si>
  <si>
    <t>Ларингоскопија</t>
  </si>
  <si>
    <t xml:space="preserve">96009-00 </t>
  </si>
  <si>
    <t>Процена функције слуха</t>
  </si>
  <si>
    <t>U8183601</t>
  </si>
  <si>
    <t>Процентуални губитак слуха по Фаулеру (Фоwлер)</t>
  </si>
  <si>
    <t>Тумачење резултатa лабораторије, испитивања по узорку</t>
  </si>
  <si>
    <t>Превијање опекотине,мање од 10% тела је превијено</t>
  </si>
  <si>
    <t>30186-00</t>
  </si>
  <si>
    <t>Уклањање брадавица са табана</t>
  </si>
  <si>
    <t>30186-01</t>
  </si>
  <si>
    <t>Уклањање брадавица са длана</t>
  </si>
  <si>
    <t>Уклањање молуске</t>
  </si>
  <si>
    <t>30195-00</t>
  </si>
  <si>
    <t>Киретажа лезије на кожи ,појединачна лезија</t>
  </si>
  <si>
    <t>30195-04</t>
  </si>
  <si>
    <t>Крио терапија лезија на кожи,појединачна лезија</t>
  </si>
  <si>
    <t>30195-05</t>
  </si>
  <si>
    <t>Крио терапија лезија на кожи,вишеструке лезије</t>
  </si>
  <si>
    <t>30195-06</t>
  </si>
  <si>
    <t>Електротарапија лезија на кожи ,појединачна лезија</t>
  </si>
  <si>
    <t>30207-00</t>
  </si>
  <si>
    <t>Примена средстава у лезијама на кожи</t>
  </si>
  <si>
    <t>31205-01</t>
  </si>
  <si>
    <t>Ексизија чира на кожи и поткожном ткиву</t>
  </si>
  <si>
    <t>32177-00</t>
  </si>
  <si>
    <t>Одстрањивање кондилома аналног канала и перианалне регије</t>
  </si>
  <si>
    <t>47906-00</t>
  </si>
  <si>
    <t>Обрада нокта на прсту стопала</t>
  </si>
  <si>
    <t>Обрада коже и поткожног ткива без екзиције</t>
  </si>
  <si>
    <t>96090-00</t>
  </si>
  <si>
    <t>Остала саветовања или подучавања</t>
  </si>
  <si>
    <t>Интрамускуларно давање фармаколошких средстава-стероид</t>
  </si>
  <si>
    <t>Интрамускуларно давање фармаколошког средства,друго и неозначено фармак.средство</t>
  </si>
  <si>
    <t>Интравенско давање фармаколошког средства ,стеродид</t>
  </si>
  <si>
    <t>Интравенско давање фармак.средства ,друго и некласификовано фармак.средство</t>
  </si>
  <si>
    <t>U8182000</t>
  </si>
  <si>
    <t>Дермоскопски преглед коже, једна лезија</t>
  </si>
  <si>
    <t>U8182001</t>
  </si>
  <si>
    <t>Дермоскопски преглед коже, више лезија</t>
  </si>
  <si>
    <t>Психолог</t>
  </si>
  <si>
    <t>090009</t>
  </si>
  <si>
    <t xml:space="preserve">Индивидуални рад психолога са родитељима </t>
  </si>
  <si>
    <t>Логопед</t>
  </si>
  <si>
    <t>ПРЕВЕНТИВНИ ПРЕГЛЕД</t>
  </si>
  <si>
    <t>96011-00</t>
  </si>
  <si>
    <t>ПРОЦЕНА ГЛАСА</t>
  </si>
  <si>
    <t>96012-00</t>
  </si>
  <si>
    <t>ПРОЦЕНА ГОВОРА</t>
  </si>
  <si>
    <t>96013-00</t>
  </si>
  <si>
    <t>ПРОЦЕНА РЕЧИТОСТИ</t>
  </si>
  <si>
    <t>96014-00</t>
  </si>
  <si>
    <t>ПРОЦЕНА ЈЕЗИЧКИХ СПОСОБНОСТИ</t>
  </si>
  <si>
    <t>96070-00</t>
  </si>
  <si>
    <t>САВЕТОДАВАЊЕ ИЛИ ПОДУЧАВАЊЕ О ГЛАСУ,ГОВОРУ, РЕЧИТОСТИ</t>
  </si>
  <si>
    <t>96134-00</t>
  </si>
  <si>
    <t>УВЕЖБАВАЊЕ ГЛАСА</t>
  </si>
  <si>
    <t>96135-00</t>
  </si>
  <si>
    <t>УВЕЖБАВАЊЕ ВЕШТИНЕ ГОВОРЕЊА</t>
  </si>
  <si>
    <t>96136-00</t>
  </si>
  <si>
    <t>УВЕЖБАВАЊЕ ВЕШТИНЕ ТЕЧНОГ ГОВОРА</t>
  </si>
  <si>
    <t>96137-00</t>
  </si>
  <si>
    <t>УВЕЖБАВАЊЕ ЈЕЗИЧКИХ ВЕШТИНА</t>
  </si>
  <si>
    <t>U8187401</t>
  </si>
  <si>
    <t>РЕХАБИЛИТАЦИЈА РИНОЛАЛИЈА</t>
  </si>
  <si>
    <t>U8187408</t>
  </si>
  <si>
    <t>АРТИКУЛАЦИОНИ ТРЕТМАН</t>
  </si>
  <si>
    <t>U8187409</t>
  </si>
  <si>
    <t>КОРЕКТИВНИ ТРЕТМАН ПОРЕМЕЋАЈА ГОВОРА</t>
  </si>
  <si>
    <t>U8187413</t>
  </si>
  <si>
    <t>УПУТСТВА И САВЕТ РОДИТЕЊИМА ОШТЕЋЕНОГ ГЛАСА</t>
  </si>
  <si>
    <t>U9601201</t>
  </si>
  <si>
    <t>ДЕФЕКТОЛОГ АНАМНЕЗА И ОПСЕРВАЦИЈА</t>
  </si>
  <si>
    <t>U9601202</t>
  </si>
  <si>
    <t>КОНТРОЛНИ ПРЕГЛЕД ЛОГОПЕДА</t>
  </si>
  <si>
    <t>22065-00</t>
  </si>
  <si>
    <t>Терапија хладноћом</t>
  </si>
  <si>
    <t>Електротерапија у новорођенчета и одојчета</t>
  </si>
  <si>
    <t xml:space="preserve">Кинезитерапија у новорођенчета и одојчета </t>
  </si>
  <si>
    <t>Електростимулација</t>
  </si>
  <si>
    <t>Интерферентне струје</t>
  </si>
  <si>
    <t>Стабилна галванизација</t>
  </si>
  <si>
    <t>Дијадинамичке струје</t>
  </si>
  <si>
    <t>Високофреквентне струје (краткоталасна дијаметрија-радар)</t>
  </si>
  <si>
    <t>Субаквални ултразвук</t>
  </si>
  <si>
    <t>Сонофореза</t>
  </si>
  <si>
    <t>Електромагнетно поље</t>
  </si>
  <si>
    <t>Апликација парафина по сегменту</t>
  </si>
  <si>
    <t>Позиционирање</t>
  </si>
  <si>
    <t>Вежбе хода у разбоју</t>
  </si>
  <si>
    <t>Активне вежбе са помагалима</t>
  </si>
  <si>
    <t>Корективне вежбе пред огледалом</t>
  </si>
  <si>
    <t>Обука заштитним покретима и положајима тела код дископатичара</t>
  </si>
  <si>
    <t>Активне сегментне вежбе са отпором</t>
  </si>
  <si>
    <t>Пасивне сегментне вежбе</t>
  </si>
  <si>
    <t>Индивидуални рад са децом (јувенилни артритис, церебрала и сл.)</t>
  </si>
  <si>
    <t>Вежбе на справама или ергобициклу</t>
  </si>
  <si>
    <t>Функционална радна терапија - групна</t>
  </si>
  <si>
    <t>Вежбе пацијената са параплегијом или хемиплегијом</t>
  </si>
  <si>
    <t>Електрофореза лека</t>
  </si>
  <si>
    <t>Превенција декубитуса у рехабилитацији</t>
  </si>
  <si>
    <t>Вежбе код деформитета кичменог стуба код деце</t>
  </si>
  <si>
    <t>Индивидуални рад са геријатријским ортопедским болесницима</t>
  </si>
  <si>
    <t xml:space="preserve">96024-00 </t>
  </si>
  <si>
    <t xml:space="preserve">96025-00 </t>
  </si>
  <si>
    <t>96115-00</t>
  </si>
  <si>
    <t>Терапија мисица темпомандибуларног зглоба везбањем</t>
  </si>
  <si>
    <t>96116-00</t>
  </si>
  <si>
    <t>Терапија оцних мисица везбањем</t>
  </si>
  <si>
    <t>96118-00</t>
  </si>
  <si>
    <t>Терапија раменог зглоба вежбањем</t>
  </si>
  <si>
    <t>96119-00</t>
  </si>
  <si>
    <t>Терапија грудних и трбушних мишића вежбањем</t>
  </si>
  <si>
    <t>96120-00</t>
  </si>
  <si>
    <t>Терапија мишића леђа 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</si>
  <si>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</si>
  <si>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</si>
  <si>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</si>
  <si>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</si>
  <si>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</si>
  <si>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руку,ручног зглоба или прстију вежбањем</t>
  </si>
  <si>
    <t>96124-00</t>
  </si>
  <si>
    <t>Терапија зглоба кука вежбањем</t>
  </si>
  <si>
    <t>96126-00</t>
  </si>
  <si>
    <t>Терапија мишића ногу вежбањем</t>
  </si>
  <si>
    <t>96127-00</t>
  </si>
  <si>
    <t>Терапија зглоба колена вежбањем</t>
  </si>
  <si>
    <t>96128-00</t>
  </si>
  <si>
    <t>Терапија мишића стопала,ножног зглоба или зглоба прстију вежбањем</t>
  </si>
  <si>
    <t>96130-00</t>
  </si>
  <si>
    <t>Увежбавање вештина у активностима повезаним са положајем тела (моб.поретком)</t>
  </si>
  <si>
    <t xml:space="preserve">96131-00 </t>
  </si>
  <si>
    <t xml:space="preserve">Увежбавање вештина у активностима повезаним са премештањем </t>
  </si>
  <si>
    <t xml:space="preserve">96154-00 </t>
  </si>
  <si>
    <t>Терапијски ултразвук</t>
  </si>
  <si>
    <t>96161-00</t>
  </si>
  <si>
    <t>96155-00</t>
  </si>
  <si>
    <t>Терапија стимулацијом, некласификована на другом месту</t>
  </si>
  <si>
    <t>Ласер по акупунктурним тачкама</t>
  </si>
  <si>
    <t xml:space="preserve">13706-02 </t>
  </si>
  <si>
    <t xml:space="preserve">Трансфузија еритроцита </t>
  </si>
  <si>
    <t xml:space="preserve">13706-03 </t>
  </si>
  <si>
    <t>Tрансфузија тромбоцита</t>
  </si>
  <si>
    <t xml:space="preserve">13709-00 </t>
  </si>
  <si>
    <t>Скупљање крви за трансфузију</t>
  </si>
  <si>
    <t xml:space="preserve">92061-00 </t>
  </si>
  <si>
    <t xml:space="preserve">92062-00 </t>
  </si>
  <si>
    <t>Трансфузија крвних компоненти и деривата</t>
  </si>
  <si>
    <t>L014332</t>
  </si>
  <si>
    <t>Активно парцијално тромбопластинско време у плазми-коагулација</t>
  </si>
  <si>
    <t>L015040</t>
  </si>
  <si>
    <t>Протобинско  време (ПТ и ИНР вредност) у плазми -коагулометријски</t>
  </si>
  <si>
    <t>L015057</t>
  </si>
  <si>
    <t>Протобинско време (ПТ)</t>
  </si>
  <si>
    <t>L018168</t>
  </si>
  <si>
    <t>АБО крвна група -плочица</t>
  </si>
  <si>
    <t>L018192</t>
  </si>
  <si>
    <t>АБО РХД крвана група -епрувета</t>
  </si>
  <si>
    <t>L018242</t>
  </si>
  <si>
    <t>Елуција еритроцитних антитела</t>
  </si>
  <si>
    <t>L018259</t>
  </si>
  <si>
    <t>Елуција еритроцитних антитела-топлотна елуција</t>
  </si>
  <si>
    <t>L018275</t>
  </si>
  <si>
    <t>Интерреакција ,еритроцит даваоца и серум примаоца-епрувета</t>
  </si>
  <si>
    <t>L018309</t>
  </si>
  <si>
    <t>Испитивања пострансфузионе реакције-епрувете</t>
  </si>
  <si>
    <t>L018432</t>
  </si>
  <si>
    <t>Монспецифицан директан Coombs-ov тест (ДАТ) епрувета</t>
  </si>
  <si>
    <t>L019026</t>
  </si>
  <si>
    <t>Индиректан Coombs-ov тест (ИАТ) епрувета</t>
  </si>
  <si>
    <t>L019091</t>
  </si>
  <si>
    <t>Скрининг тест еритрогирних антиттела (АХГ) епрувета</t>
  </si>
  <si>
    <t>L020388</t>
  </si>
  <si>
    <t>Трепонема палидум хемаглутинацијом(ТПХ)</t>
  </si>
  <si>
    <t>L020578</t>
  </si>
  <si>
    <t>Квалитативно одређивање анти ХЦВ антиттела -ЕЛИЗА</t>
  </si>
  <si>
    <t>L020602</t>
  </si>
  <si>
    <t>Квалитативно одређивање антигена и антитела за ХИВ -ЕЛИЗА</t>
  </si>
  <si>
    <t>L020636</t>
  </si>
  <si>
    <t>Квалитативно одређивање анти ХБС антиттела -Елиса</t>
  </si>
  <si>
    <t>L018218</t>
  </si>
  <si>
    <t>ABO/RHD Крвна група monoklonska antitela- mikroepruveta</t>
  </si>
  <si>
    <t>L018457</t>
  </si>
  <si>
    <t>polispecifičan direktan coombs-ov test (DAT)-mikroepruveta</t>
  </si>
  <si>
    <t>L019075</t>
  </si>
  <si>
    <t>Screening test eritrocitnih antitela  (AHG)-mikroepruveta</t>
  </si>
  <si>
    <t>L018176</t>
  </si>
  <si>
    <t>ABO podgrupa - epruveta</t>
  </si>
  <si>
    <t>L018911</t>
  </si>
  <si>
    <t>Tipizacija RhD weak antigena - epruveta</t>
  </si>
  <si>
    <t>L018812</t>
  </si>
  <si>
    <t>tipiozacija pojedinačnih specifičnosri Rh fenotipa (C,cE,e) - epruveta</t>
  </si>
  <si>
    <t>Интервенције</t>
  </si>
  <si>
    <t>Терапијске услуге</t>
  </si>
  <si>
    <t>Дијагностичке услуге</t>
  </si>
  <si>
    <t>Кабинет пнеумофтизиологије</t>
  </si>
  <si>
    <t>Кабинет неурологије</t>
  </si>
  <si>
    <t>Служба интерне медицине</t>
  </si>
  <si>
    <t>Служба опште хирургије</t>
  </si>
  <si>
    <t>Одељење ортопедије са трауматологијом</t>
  </si>
  <si>
    <t>Одсек урологије</t>
  </si>
  <si>
    <t>Одељење анестезиологије са реанимацијом</t>
  </si>
  <si>
    <t>Служба гин. и акуш. са неонатологијом</t>
  </si>
  <si>
    <t>Служба педијатрије</t>
  </si>
  <si>
    <t>Одсек офталмологија</t>
  </si>
  <si>
    <t>Кабинет ОРЛ</t>
  </si>
  <si>
    <t>Одсек за заштиту менталног здравља</t>
  </si>
  <si>
    <t>Одељење физикалне медицине и рехабилитације</t>
  </si>
  <si>
    <t>Одсек трансфузиологије - болничка банка крви</t>
  </si>
  <si>
    <t xml:space="preserve">Служба гин. и акуш. са неонатологијом </t>
  </si>
  <si>
    <t>Кабинет дерматовенеролог.</t>
  </si>
  <si>
    <t>Дневна болница - Одсек урологије</t>
  </si>
  <si>
    <t>Дневна болница - Служба опште хирургије</t>
  </si>
  <si>
    <t>32138-02</t>
  </si>
  <si>
    <t>Стаплерска хемороидопексија</t>
  </si>
  <si>
    <t>Биопсија дојке иглом</t>
  </si>
  <si>
    <t>Инфилтрација локалног анестетика, ASA-10</t>
  </si>
  <si>
    <t>Инфилтрација локалног анестетика, ASA-19</t>
  </si>
  <si>
    <t>11830-00</t>
  </si>
  <si>
    <t>Анална манометрија</t>
  </si>
  <si>
    <t>Дневна болница - Одељење ортопедије са трауматологијом</t>
  </si>
  <si>
    <t>Биопсција коже и поткожног ткива</t>
  </si>
  <si>
    <t>49503- 00</t>
  </si>
  <si>
    <t>Дневна болница - Служба гин. и акуш. са неонаталогијом</t>
  </si>
  <si>
    <t>Колпоскопија</t>
  </si>
  <si>
    <t>Дневна болница - Служба педијатрије</t>
  </si>
  <si>
    <t>Субкутано давање фармаколошког средства</t>
  </si>
  <si>
    <t>Дневна болница - Служба интерне медицине</t>
  </si>
  <si>
    <t>96199-00</t>
  </si>
  <si>
    <t>Интравенско давање антинеопластичног средства</t>
  </si>
  <si>
    <t>96200-00</t>
  </si>
  <si>
    <t>Субкутано давање фармаколошког средства антинеоплатично</t>
  </si>
  <si>
    <t>Служба радиолошке дијагностике</t>
  </si>
  <si>
    <t>Радиографија хумеруса-читање</t>
  </si>
  <si>
    <t>Радиографија лакта-читање</t>
  </si>
  <si>
    <t>Радиографија подлактице-читање</t>
  </si>
  <si>
    <t>Радиографија ручног зглоба-читање</t>
  </si>
  <si>
    <t>Радиографија шаке-читање</t>
  </si>
  <si>
    <t>Радиографско снимање фемура-читање</t>
  </si>
  <si>
    <t>Радиографија колена-читање</t>
  </si>
  <si>
    <t>Радиографија глежња-читање</t>
  </si>
  <si>
    <t>Радиографија стопало-читање</t>
  </si>
  <si>
    <t>Радиографија рамена или скапуле-читање</t>
  </si>
  <si>
    <t>Радиографија клавикуле-читање</t>
  </si>
  <si>
    <t>Радиографија зглоба кука-читање</t>
  </si>
  <si>
    <t>Радиографија пелвиса-читање</t>
  </si>
  <si>
    <t>Радиографија лобање-читање</t>
  </si>
  <si>
    <t>Радиографија параназалног синуса-читање</t>
  </si>
  <si>
    <t>Радиографија  мастоидне кости-читање</t>
  </si>
  <si>
    <t>Радиографија осталих фацијалних костију-читање</t>
  </si>
  <si>
    <t>Радиографија  носа-читање</t>
  </si>
  <si>
    <t>Радиографија темпоралномандибуларног зглоба-читање</t>
  </si>
  <si>
    <t>Радиографија цервикалног дела кичме-читање</t>
  </si>
  <si>
    <t>Радиографија троракалног дела кичме-читање</t>
  </si>
  <si>
    <t>Радиографија лумбалносакралног дела кичме-читање</t>
  </si>
  <si>
    <t>Радиографија грудног коша - читање</t>
  </si>
  <si>
    <t>Радиографија стернума-читање</t>
  </si>
  <si>
    <t>Радиографија уринарног система-читање</t>
  </si>
  <si>
    <t>Радиографија абдомена-читање</t>
  </si>
  <si>
    <t>Радиографија дојке,обострано-читање</t>
  </si>
  <si>
    <t>Радиографија дојке,једнострано-читање</t>
  </si>
  <si>
    <t>Хистеросалпингографија-читање</t>
  </si>
  <si>
    <t>А57506-00</t>
  </si>
  <si>
    <t>Радиографско снимање хумеруса</t>
  </si>
  <si>
    <t>57506-00</t>
  </si>
  <si>
    <t>А57506-01</t>
  </si>
  <si>
    <t>Радиографско снимање лакта</t>
  </si>
  <si>
    <t>57506-01</t>
  </si>
  <si>
    <t>А57506-02</t>
  </si>
  <si>
    <t>Радиографско снимање подлактице</t>
  </si>
  <si>
    <t>57506-02</t>
  </si>
  <si>
    <t>А57506-03</t>
  </si>
  <si>
    <t>Радиографско снимање ручног зглоба</t>
  </si>
  <si>
    <t>57506-03</t>
  </si>
  <si>
    <t>А57506-04</t>
  </si>
  <si>
    <t>Радиографско снимање шаке</t>
  </si>
  <si>
    <t>57506-04</t>
  </si>
  <si>
    <t>А57518-00</t>
  </si>
  <si>
    <t>Радиографско снимање фемура</t>
  </si>
  <si>
    <t>57518-00</t>
  </si>
  <si>
    <t>А57518-01</t>
  </si>
  <si>
    <t>Радиографско снимање колена</t>
  </si>
  <si>
    <t>57518-01</t>
  </si>
  <si>
    <t>А57518-03</t>
  </si>
  <si>
    <t>Радиографско снимање глежња</t>
  </si>
  <si>
    <t>57518-03</t>
  </si>
  <si>
    <t>А57518-04</t>
  </si>
  <si>
    <t>Радиографско снимање стопала</t>
  </si>
  <si>
    <t>57518-04</t>
  </si>
  <si>
    <t>А57700-00</t>
  </si>
  <si>
    <t>Радиографско снимање рамена или скапуле</t>
  </si>
  <si>
    <t>57700-00</t>
  </si>
  <si>
    <t>А57706-00</t>
  </si>
  <si>
    <t>Радиографско снимање клавикуле</t>
  </si>
  <si>
    <t>57706-00</t>
  </si>
  <si>
    <t>А57712-00</t>
  </si>
  <si>
    <t>Радиографско снимање зглоба кука</t>
  </si>
  <si>
    <t>57712-00</t>
  </si>
  <si>
    <t>А57715-00</t>
  </si>
  <si>
    <t>Радиографско снимање пелвиса</t>
  </si>
  <si>
    <t>57715-00</t>
  </si>
  <si>
    <t>А57901-00</t>
  </si>
  <si>
    <t>Радиографско снимање лобање</t>
  </si>
  <si>
    <t>57901-00</t>
  </si>
  <si>
    <t>А57903-00</t>
  </si>
  <si>
    <t>Радиографско снимање параназалног синуса</t>
  </si>
  <si>
    <t>57903-00</t>
  </si>
  <si>
    <t>А57906-00</t>
  </si>
  <si>
    <t>Радиографско снимање мастоидне кости</t>
  </si>
  <si>
    <t>57906-00</t>
  </si>
  <si>
    <t>А57912-00</t>
  </si>
  <si>
    <t>Радиографско снимање осталих фацијалних костију</t>
  </si>
  <si>
    <t>57912-00</t>
  </si>
  <si>
    <t>А57915-00</t>
  </si>
  <si>
    <t>Радиографско снимање мандибуле</t>
  </si>
  <si>
    <t>57915-00</t>
  </si>
  <si>
    <t>А57921-00</t>
  </si>
  <si>
    <t>Радиографско снимање носа</t>
  </si>
  <si>
    <t>57921-00</t>
  </si>
  <si>
    <t>А57927-00</t>
  </si>
  <si>
    <t>Радиографско снимање темпоралномандибуларног зглоба</t>
  </si>
  <si>
    <t>57927-00</t>
  </si>
  <si>
    <t>А58100-00</t>
  </si>
  <si>
    <t>Радиографско снимање цервикалног дела кичме</t>
  </si>
  <si>
    <t>58100-00</t>
  </si>
  <si>
    <t>А58103-00</t>
  </si>
  <si>
    <t>Радиографско снимање троракалног дела кичме</t>
  </si>
  <si>
    <t>58103-00</t>
  </si>
  <si>
    <t>А58106-00</t>
  </si>
  <si>
    <t>Радиографско снимање лумбалносакралног дела кичме</t>
  </si>
  <si>
    <t>58106-00</t>
  </si>
  <si>
    <t>А58500-00</t>
  </si>
  <si>
    <t>Радиографско снимање грудног коша</t>
  </si>
  <si>
    <t>58500-00</t>
  </si>
  <si>
    <t>А58521-00</t>
  </si>
  <si>
    <t>Радиографско снимање стернума</t>
  </si>
  <si>
    <t>58521-00</t>
  </si>
  <si>
    <t>А58521-01</t>
  </si>
  <si>
    <t>Радиографско снимање ребара, једнострано</t>
  </si>
  <si>
    <t>58521-01</t>
  </si>
  <si>
    <t>А58524-00</t>
  </si>
  <si>
    <t>Радиографско снимање ребара, обострано</t>
  </si>
  <si>
    <t>58524-00</t>
  </si>
  <si>
    <t>А58700-00</t>
  </si>
  <si>
    <t>Радиографско снимање уринарног система</t>
  </si>
  <si>
    <t>58700-00</t>
  </si>
  <si>
    <t>58706-00</t>
  </si>
  <si>
    <t>Интравенска пиjелографија</t>
  </si>
  <si>
    <t>А58715-00</t>
  </si>
  <si>
    <t>Антероградна пиjелографија</t>
  </si>
  <si>
    <t>58715-00</t>
  </si>
  <si>
    <t>А58715-01</t>
  </si>
  <si>
    <t>А58718-00</t>
  </si>
  <si>
    <t>А58718-01</t>
  </si>
  <si>
    <t>Ретроградна уретрографија</t>
  </si>
  <si>
    <t>58718-01</t>
  </si>
  <si>
    <t>А58721-00</t>
  </si>
  <si>
    <t>Ретроградна микциона цистоуретрографија</t>
  </si>
  <si>
    <t>58721-00</t>
  </si>
  <si>
    <t>А58900-00</t>
  </si>
  <si>
    <t>Радиографско снимање абдомена</t>
  </si>
  <si>
    <t>58900-00</t>
  </si>
  <si>
    <t>58924-00</t>
  </si>
  <si>
    <t>Холецистографија</t>
  </si>
  <si>
    <t>А58927-00</t>
  </si>
  <si>
    <t>Директна холангиографија, постоперативна</t>
  </si>
  <si>
    <t>58927-00</t>
  </si>
  <si>
    <t>А59300-00</t>
  </si>
  <si>
    <t>А59303-00</t>
  </si>
  <si>
    <t>Радиографско снимање дојке, једнострано</t>
  </si>
  <si>
    <t>59303-00</t>
  </si>
  <si>
    <t xml:space="preserve">А59712-00 </t>
  </si>
  <si>
    <t xml:space="preserve">59712-00 </t>
  </si>
  <si>
    <t>60100-00</t>
  </si>
  <si>
    <t>Томографија</t>
  </si>
  <si>
    <t>Ултразвучна дијагностика (број апарата и број смена)</t>
  </si>
  <si>
    <t>Ултразвучни преглед штитасте жлезде</t>
  </si>
  <si>
    <t>55036-00</t>
  </si>
  <si>
    <t>Ултразвучни преглед абдомена</t>
  </si>
  <si>
    <t>Ултразвучни преглед скротума</t>
  </si>
  <si>
    <t>55238-01</t>
  </si>
  <si>
    <t>Ултразвучни дуплекс преглед артерија или бајпаса доњих екстремитета, билатерални</t>
  </si>
  <si>
    <t>55244-01</t>
  </si>
  <si>
    <t>Ултразвучни дуплекс преглед вена доњих екстремитета, билатерални</t>
  </si>
  <si>
    <t>55248-01</t>
  </si>
  <si>
    <t>Ултразвучни дуплекс преглед артерија или бајпаса горњих екстремитетаи</t>
  </si>
  <si>
    <t>55252-01</t>
  </si>
  <si>
    <t>Ултразвучни дуплекс преглед вена горњих екстремитета, билатерални</t>
  </si>
  <si>
    <t>55274-00</t>
  </si>
  <si>
    <t>Ултразвучни дуплекс преглед екстракранијалних, каротидних и верт. Крвних судова (са или без контраста)</t>
  </si>
  <si>
    <t>55276-00</t>
  </si>
  <si>
    <t>Ултразвучни дуплекс преглед аорте интраабдоминалних и илијацних артерија или доње супље вене</t>
  </si>
  <si>
    <t>55278-00</t>
  </si>
  <si>
    <t>Ултразвучни дуплекс преглед реналних или висцералних крвих судова</t>
  </si>
  <si>
    <t>55812-00</t>
  </si>
  <si>
    <t>Ултразвучни преглед грудног коша или трбушног зида</t>
  </si>
  <si>
    <t>Ултразвучни преглед дојки</t>
  </si>
  <si>
    <t>55844-00</t>
  </si>
  <si>
    <t>Ултразвучни преглед коже и поткожних ткива</t>
  </si>
  <si>
    <t>55816-01</t>
  </si>
  <si>
    <t>Ултразвучни преглед препона</t>
  </si>
  <si>
    <t>55044-00</t>
  </si>
  <si>
    <t>Ултразвучни преглед мушког пелвиса</t>
  </si>
  <si>
    <t>Ултразвучна дијагностика</t>
  </si>
  <si>
    <t>ЦТ Скенер (број апарата и број смена)</t>
  </si>
  <si>
    <t>ЦТ дијагностика</t>
  </si>
  <si>
    <t>56001-00</t>
  </si>
  <si>
    <t>56007-00</t>
  </si>
  <si>
    <t>KT мозга са интравенском применом конт.средсва</t>
  </si>
  <si>
    <t>КТ мозга са интравенском променом кс -снимање</t>
  </si>
  <si>
    <t>56001002</t>
  </si>
  <si>
    <t>КТ мозга читање</t>
  </si>
  <si>
    <t>56307-00</t>
  </si>
  <si>
    <t>КТ грудног коша са и.в.применом контр. сретства</t>
  </si>
  <si>
    <t>56307001</t>
  </si>
  <si>
    <t>КТ грудног коша са и.в.применом кс -снимање</t>
  </si>
  <si>
    <t>56301002</t>
  </si>
  <si>
    <t>КТ грудног коша -читање</t>
  </si>
  <si>
    <t>56407-00</t>
  </si>
  <si>
    <t>КТ абдомена са и.в.применом контр.средства</t>
  </si>
  <si>
    <t>56407001</t>
  </si>
  <si>
    <t>КТ абдомена са и.в.применом контр.сред.-снимање</t>
  </si>
  <si>
    <t>56401002</t>
  </si>
  <si>
    <t>КТ абдомена - читање</t>
  </si>
  <si>
    <t>56220-00</t>
  </si>
  <si>
    <t>КТ кичме,цервикална регија</t>
  </si>
  <si>
    <t>56223-00</t>
  </si>
  <si>
    <t>КТ кичме,лумбосакрална регија</t>
  </si>
  <si>
    <t>56221-00</t>
  </si>
  <si>
    <t>КТ кичме,торакалне регије</t>
  </si>
  <si>
    <t>56234-00</t>
  </si>
  <si>
    <t>кт кичме са ив применом кс</t>
  </si>
  <si>
    <t>56412-00</t>
  </si>
  <si>
    <t>кт  карлице са ив применом кс</t>
  </si>
  <si>
    <t>кт карлице са ив применом кс – снимање</t>
  </si>
  <si>
    <t>кт абдомена и карлице – читање</t>
  </si>
  <si>
    <t>кт абдомена и карлице – снимање</t>
  </si>
  <si>
    <t>56507-00</t>
  </si>
  <si>
    <t>кт абдомена и карлице са ив. примрном кс</t>
  </si>
  <si>
    <t>56619-00</t>
  </si>
  <si>
    <t>кт екстремитета</t>
  </si>
  <si>
    <t>56625-00</t>
  </si>
  <si>
    <t>кт екстремитета са ив применом кс</t>
  </si>
  <si>
    <t>кт екстремитета – снимање</t>
  </si>
  <si>
    <t>кт екстремитета – читање</t>
  </si>
  <si>
    <t>кт екстремитета са ив кс – снимање</t>
  </si>
  <si>
    <t>кт циљаног зглоба екстремитета нативно</t>
  </si>
  <si>
    <t>кт циљаног зглоба екстремитета са кс</t>
  </si>
  <si>
    <t>кт урографија</t>
  </si>
  <si>
    <t>57007-01</t>
  </si>
  <si>
    <t>кт мозга,грудног коша и абдомена са ив кс</t>
  </si>
  <si>
    <t>57350-00</t>
  </si>
  <si>
    <t>спир ангиографија кт главе и/или врата са ив кс</t>
  </si>
  <si>
    <t>57350-02</t>
  </si>
  <si>
    <t>спир ангиографија кт грудног коша са ив кс</t>
  </si>
  <si>
    <t>спир ангиографија гр коша са ив кс – снимање</t>
  </si>
  <si>
    <t>спир ангиографија гр коша са ив кс – читање</t>
  </si>
  <si>
    <t>57350-03</t>
  </si>
  <si>
    <t>спир ангиографија кт абдомена са ив кс</t>
  </si>
  <si>
    <t>57350-04</t>
  </si>
  <si>
    <t>спир ангиографија кт абд. и илијофем. Аорте д.екс.</t>
  </si>
  <si>
    <t>спир ангиографија абдомена – снимање</t>
  </si>
  <si>
    <t>спир ангиографија абдомена – читање</t>
  </si>
  <si>
    <t>кт параназалних синуса-снимање</t>
  </si>
  <si>
    <t>кт параназалних синуса-снимање са ив применом конт. Средства-снимање</t>
  </si>
  <si>
    <t>кт параназалних синуса-читање</t>
  </si>
  <si>
    <t>57350-07</t>
  </si>
  <si>
    <t>спир анфиогтафија кт доњих екс са ив кс</t>
  </si>
  <si>
    <t>57350-08</t>
  </si>
  <si>
    <t>спир ангиографија кт осталих области са ив кс</t>
  </si>
  <si>
    <t>KТ мозга</t>
  </si>
  <si>
    <t>Скрининг</t>
  </si>
  <si>
    <t>Радиографско снимање дојке,једнострано</t>
  </si>
  <si>
    <t>Радиографско снимање дојке,обострано</t>
  </si>
  <si>
    <t>Радиографија дојке, једнострано-читање</t>
  </si>
  <si>
    <t>Радиографија дојке, обострано-читање</t>
  </si>
  <si>
    <t>До сада је служба радиолошке дијагностике радила опортуни скрининг</t>
  </si>
  <si>
    <t>Служба лабораторијске дијагностике</t>
  </si>
  <si>
    <t>Биохемијске и хематолошке анализе</t>
  </si>
  <si>
    <t>L000018</t>
  </si>
  <si>
    <t>узорковање крви (микроузорковање)</t>
  </si>
  <si>
    <t>L000026</t>
  </si>
  <si>
    <t>узорковање крви (венепункција)</t>
  </si>
  <si>
    <t>L014084</t>
  </si>
  <si>
    <t>Крвна слика са троделном леукоцитарном формулом</t>
  </si>
  <si>
    <t>L014100</t>
  </si>
  <si>
    <t>Крвна слика са петоделном леукоцитарном формулом</t>
  </si>
  <si>
    <t>L014118</t>
  </si>
  <si>
    <t>Леукоцитарна формула (Леф)-ручно</t>
  </si>
  <si>
    <t>L014142</t>
  </si>
  <si>
    <t xml:space="preserve"> Број еритроцита (ЕР) у крви, микроскопија</t>
  </si>
  <si>
    <t>L014159</t>
  </si>
  <si>
    <t xml:space="preserve"> Броја леукоцита (ЛЕ) у крви, микроскопија</t>
  </si>
  <si>
    <t>L014183</t>
  </si>
  <si>
    <t xml:space="preserve"> Броја тромбоцита (ТР) у крви, микроскопија</t>
  </si>
  <si>
    <t>L014209</t>
  </si>
  <si>
    <t>Седиментација еритроцита (СЕ)</t>
  </si>
  <si>
    <t>L014720</t>
  </si>
  <si>
    <t>Фибриноген у плазми, коагулометрија</t>
  </si>
  <si>
    <t>L015271</t>
  </si>
  <si>
    <t>Време крварења (дуке)</t>
  </si>
  <si>
    <t>L000414</t>
  </si>
  <si>
    <t>Хемоглобин А1Ц (глицерински хемоглобин ,ХБА1) у крви</t>
  </si>
  <si>
    <t>L001057</t>
  </si>
  <si>
    <t>Аланин амино трансфераза (АЛТ) у серуму - спектрофотометрија</t>
  </si>
  <si>
    <t>L001081</t>
  </si>
  <si>
    <t>Албумин у серуму-спектрофотометријом</t>
  </si>
  <si>
    <t>L001198</t>
  </si>
  <si>
    <t>Алфа амилаѕа у серуму -спектрофотометријом</t>
  </si>
  <si>
    <t>L001255</t>
  </si>
  <si>
    <t>Алкална фосфатаѕа (АЛП) у серуму -спектрофотометријом</t>
  </si>
  <si>
    <t>L001651</t>
  </si>
  <si>
    <t>Аспарат амнотрансфераза (АСТ) у серуму</t>
  </si>
  <si>
    <t>L001891</t>
  </si>
  <si>
    <t>Билирубин (директан) у серуму -спектрофотометријом</t>
  </si>
  <si>
    <t>L001917</t>
  </si>
  <si>
    <t>Билирубин (укупан) у серуму</t>
  </si>
  <si>
    <t>L002055</t>
  </si>
  <si>
    <t>Ц реактивни протеини (црп) у серуму -имунотурбидиметријом</t>
  </si>
  <si>
    <t>L002493</t>
  </si>
  <si>
    <t>Фосфор ,неоргански у серуму</t>
  </si>
  <si>
    <t>L002543</t>
  </si>
  <si>
    <t>Гама-глутамил трансфераѕа (гама ГТ) у серуму</t>
  </si>
  <si>
    <t>L002618</t>
  </si>
  <si>
    <t xml:space="preserve">Глугоза у серуму </t>
  </si>
  <si>
    <t>L002667</t>
  </si>
  <si>
    <t>Гвожђе у серуму</t>
  </si>
  <si>
    <t>L002816</t>
  </si>
  <si>
    <t>Холестерол (укупан) у серуму-спекрофотометријом</t>
  </si>
  <si>
    <t>L002857</t>
  </si>
  <si>
    <t>Холестерол,ХДЛ -у серуму -спектрофотометријом</t>
  </si>
  <si>
    <t>L002873</t>
  </si>
  <si>
    <t>Холестерол ЛДЛ у серуму</t>
  </si>
  <si>
    <t>L003749</t>
  </si>
  <si>
    <t>Калцијум у серуму</t>
  </si>
  <si>
    <t>L003954</t>
  </si>
  <si>
    <t>Кисела фосфатаза (АЦП) укупна у серуму</t>
  </si>
  <si>
    <t>L003962</t>
  </si>
  <si>
    <t>Кисела фосфатаза (АЦП) простатична кисела ,ПАП у серуму</t>
  </si>
  <si>
    <t>L004234</t>
  </si>
  <si>
    <t>Креатинин киназа (ЦК) у серуму</t>
  </si>
  <si>
    <t>L004317</t>
  </si>
  <si>
    <t>Креатинин у серуму -спектрофотометријом</t>
  </si>
  <si>
    <t>L004416</t>
  </si>
  <si>
    <t>Лактат денидогенеза(ЛДХ) у серуму</t>
  </si>
  <si>
    <t>L004812</t>
  </si>
  <si>
    <t>Мокраћна киселина у серуму</t>
  </si>
  <si>
    <t>L005439</t>
  </si>
  <si>
    <t>Протеини (укупни) у серуму-спектрофотометрија</t>
  </si>
  <si>
    <t>L005843</t>
  </si>
  <si>
    <t>Тибц(укупни капцитет везивања гвожђа) у серуму</t>
  </si>
  <si>
    <t>L006072</t>
  </si>
  <si>
    <t>Триглицериди у серуму</t>
  </si>
  <si>
    <t>L006254</t>
  </si>
  <si>
    <t>Уреа у серуму</t>
  </si>
  <si>
    <t>L006239</t>
  </si>
  <si>
    <t>УИБЦ (низасићени капацитет везивања гвожђа) у серуму</t>
  </si>
  <si>
    <t>L012401</t>
  </si>
  <si>
    <t>Хемоглобин(ктв) у фецесу-имунохемијски</t>
  </si>
  <si>
    <t>L012419</t>
  </si>
  <si>
    <t>Хемоглобин (крв9 у фецесу -ензимски</t>
  </si>
  <si>
    <t>L002380</t>
  </si>
  <si>
    <t>Феритин у серуму, имунотурбидиметрија</t>
  </si>
  <si>
    <t>Узорковање других биолошких материјала</t>
  </si>
  <si>
    <t>L015263</t>
  </si>
  <si>
    <t>Време коагулације (Lee White) у плазми,коагулометрија</t>
  </si>
  <si>
    <t>L003780</t>
  </si>
  <si>
    <t>Калијум у серуму јон селективном електродом</t>
  </si>
  <si>
    <t>L004879</t>
  </si>
  <si>
    <t>Натријум у серуму јон селективном електродом</t>
  </si>
  <si>
    <t xml:space="preserve">L002766 </t>
  </si>
  <si>
    <t>Хлориди у серуму јон селективном електродом</t>
  </si>
  <si>
    <t>L004655</t>
  </si>
  <si>
    <t>Магнезијум у серуму спектрофотометрија</t>
  </si>
  <si>
    <t>L014415</t>
  </si>
  <si>
    <t>Д-димер у плазми,имунопреципитација</t>
  </si>
  <si>
    <t>L000075</t>
  </si>
  <si>
    <t>Acidobazni status (pH, PO2, pCO2) u krvi</t>
  </si>
  <si>
    <t>L000703</t>
  </si>
  <si>
    <t xml:space="preserve">pCO2 (parcijalni pritisak ugljen-dioksida) u krvi </t>
  </si>
  <si>
    <t>L000711</t>
  </si>
  <si>
    <t>pH krvi</t>
  </si>
  <si>
    <t>L008037</t>
  </si>
  <si>
    <t xml:space="preserve">L-laktat u plazmi </t>
  </si>
  <si>
    <t>L0140027</t>
  </si>
  <si>
    <t>Hemoglobin (Hb) u krvi</t>
  </si>
  <si>
    <t>L000208</t>
  </si>
  <si>
    <t>Bikarbonati (ugljen-dioksid, ukupan) u krvi POCT metodom</t>
  </si>
  <si>
    <t>L003293</t>
  </si>
  <si>
    <t>Indeks ateroskleroze (LDL/HDL holest.)</t>
  </si>
  <si>
    <t>L020770</t>
  </si>
  <si>
    <t>Uzimanje nazofaringealnog i/ili otolaringealnog brisa za pregled na prisustvo SARS-CoV-2 virusa u transportnu podlogu, u ambulanti</t>
  </si>
  <si>
    <t>L020771</t>
  </si>
  <si>
    <t>Uzimanje nazofaringealnog i/ili otolaringealnog brisa za pregled na prisustvo SARS-CoV-2 virusa u transportnu podlogu, na terenu</t>
  </si>
  <si>
    <t>L020773</t>
  </si>
  <si>
    <t>Uzimanje uzoraka krvi punkcijom za dokazivanje prisustva antitela na virus SARS-CoV-2,u ambulanti</t>
  </si>
  <si>
    <t>L020777</t>
  </si>
  <si>
    <t>Kvalitativno određivanje IgM i/ili IgG antitela na virus SARS-CoV-2 imunohromatografskim testom</t>
  </si>
  <si>
    <t>L020787</t>
  </si>
  <si>
    <t>Uzimanje materijala( nazofaringealni bris,saliva I dr) u cilju dokazivanja virusnogAg SARs-CoV-2</t>
  </si>
  <si>
    <t>L020788</t>
  </si>
  <si>
    <t>Detekcija virusnog Ag SARs-CoV-2 kvalitativnom metodom</t>
  </si>
  <si>
    <t>L020786</t>
  </si>
  <si>
    <t>Kvantitativno određivanje  IgG antitela na  SARS-CoV-2 imunotestovima u automatizovanim sistemima</t>
  </si>
  <si>
    <t>А.1. Имунохемија</t>
  </si>
  <si>
    <t>Имунохемијске анализе</t>
  </si>
  <si>
    <t>L005876</t>
  </si>
  <si>
    <t>Тиреостимулирајући хормон (тиротропин, ТСХ) у серуму - ФПИА, МЕИА, ЦМИА односно ЕЦЛИА</t>
  </si>
  <si>
    <t>L005967</t>
  </si>
  <si>
    <t>Тироксин, укупан (Т4) у серуму - ФПИА, МЕИА, ЦМИА односно ЕЦЛИА</t>
  </si>
  <si>
    <t>L005942</t>
  </si>
  <si>
    <t>Тироксин, слободан (фТ4) у серуму - ФПИА, МЕИА, ЦМИА односно ЕЦЛИА</t>
  </si>
  <si>
    <t>L006080</t>
  </si>
  <si>
    <t>Тријодтиронин, слободан (фТ3) у серуму - ФПИА, МЕИА односно ЦМИА</t>
  </si>
  <si>
    <t>L001800</t>
  </si>
  <si>
    <t>Бета-хориогонадотропин, укупан (бета-хЦГ, βхЦГ) у серуму - ФПИА/МЕИА, ЦМИА односно ЕЦЛИА</t>
  </si>
  <si>
    <t>L001214</t>
  </si>
  <si>
    <t>Алфа-фетопротеин (АФП) у серуму</t>
  </si>
  <si>
    <t>L003848</t>
  </si>
  <si>
    <t xml:space="preserve">Карцинома антиген ЦА 125 (ЦА 125) у серуму </t>
  </si>
  <si>
    <t>L003863</t>
  </si>
  <si>
    <t>Карцинома антиген ЦА 19-9 (ЦА 19-9) у серуму</t>
  </si>
  <si>
    <t>L003855</t>
  </si>
  <si>
    <t>Карцинома антиген ЦА 15-3 (ЦА 15-3) у серуму</t>
  </si>
  <si>
    <t>L005355</t>
  </si>
  <si>
    <t xml:space="preserve">Простатични специфични антиген, укупан (ПСА) у серуму - ФПИА, МЕИА, ЦМИА односно ЕЦЛИА </t>
  </si>
  <si>
    <t>L003830</t>
  </si>
  <si>
    <t>Карциноембриони антиген (ЦЕА) у серуму</t>
  </si>
  <si>
    <t>L005132</t>
  </si>
  <si>
    <t xml:space="preserve">Паратхормон (паратироидни хормон, ПТХ) у серуму - ЦМИА односно ЕЦЛИА </t>
  </si>
  <si>
    <t>L006171</t>
  </si>
  <si>
    <t>Тропонин И у серуму</t>
  </si>
  <si>
    <t>L006106</t>
  </si>
  <si>
    <t>Тријодтиронин, укупан (Т3) у серуму - ФПИА, МЕИА, ЦМИА</t>
  </si>
  <si>
    <t>L005330</t>
  </si>
  <si>
    <t>Фри ПСА</t>
  </si>
  <si>
    <t xml:space="preserve">L005801 </t>
  </si>
  <si>
    <t xml:space="preserve">Тестостерон укупан </t>
  </si>
  <si>
    <t>L004176</t>
  </si>
  <si>
    <t>Кортизол у серуму/плазми CMIA/ECLIA/CLIA/TRACE</t>
  </si>
  <si>
    <t>L005298</t>
  </si>
  <si>
    <t xml:space="preserve">Прокалцитонин (ПЦТ) у серуму/плазми CMIA/ECLIA/CLIA/TRACE/ELFA </t>
  </si>
  <si>
    <t>L005306</t>
  </si>
  <si>
    <t>Пролактин (ПРЛ) у серуму/плазми CMIA/ECLIA/CLIA/TRACE</t>
  </si>
  <si>
    <t>L005256</t>
  </si>
  <si>
    <t>Прогестерон (П4) у серуму/плазми CMIA/ECLIA/CLIA/TRACE</t>
  </si>
  <si>
    <t>L002295</t>
  </si>
  <si>
    <t>Естрадиол (Е2), укупан у серуму/плазми CMIA/ECLIA/CLIA/TRACE</t>
  </si>
  <si>
    <t>L006594</t>
  </si>
  <si>
    <t xml:space="preserve">ГнРХ (Gonadotropin-releasing hormone) тест; ФСХ i ЛХ у серуму, CMIA/CLIA/ECLIA </t>
  </si>
  <si>
    <t>L002410</t>
  </si>
  <si>
    <t>FSH (Folikulostimulirajući hormon) u serumu</t>
  </si>
  <si>
    <t>L004622</t>
  </si>
  <si>
    <t>LH (Luteinizirajući hormon) u serumu</t>
  </si>
  <si>
    <t>L001925</t>
  </si>
  <si>
    <t>BNP (Brain natriuretic peptid) u serumu</t>
  </si>
  <si>
    <t>L017293</t>
  </si>
  <si>
    <t>Anti TPO (Antitela na tireoidnu peroksidazu) u serumu</t>
  </si>
  <si>
    <t>А.2. Урин</t>
  </si>
  <si>
    <t>Преглед урина анализе</t>
  </si>
  <si>
    <t>L008979</t>
  </si>
  <si>
    <t>Целокупни преглед урина-ручно</t>
  </si>
  <si>
    <t>L008912</t>
  </si>
  <si>
    <t>Алфа-амилаѕа у урину</t>
  </si>
  <si>
    <t>L009019</t>
  </si>
  <si>
    <t>Фосфор,неоргански у урину</t>
  </si>
  <si>
    <t>L009035</t>
  </si>
  <si>
    <t>Глукоза у урину</t>
  </si>
  <si>
    <t>L009043</t>
  </si>
  <si>
    <t>Хемоглобин (крв) у урину</t>
  </si>
  <si>
    <t>L009241</t>
  </si>
  <si>
    <t>Калцијум у урину</t>
  </si>
  <si>
    <t>L009266</t>
  </si>
  <si>
    <t xml:space="preserve">Кетонска тела (ацетон) у урину </t>
  </si>
  <si>
    <t>L009399</t>
  </si>
  <si>
    <t>ПХ урина</t>
  </si>
  <si>
    <t>L009456</t>
  </si>
  <si>
    <t>Протеини у урину-сулфосалцилуом киселином</t>
  </si>
  <si>
    <t>L009472</t>
  </si>
  <si>
    <t>Седимент урина</t>
  </si>
  <si>
    <t>L009506</t>
  </si>
  <si>
    <t>Уробилиноген у урину</t>
  </si>
  <si>
    <t>Мерење запремине 24 сата ,дневног урина</t>
  </si>
  <si>
    <t>L010173</t>
  </si>
  <si>
    <t>Калцијум у дневном урину</t>
  </si>
  <si>
    <t>Фосфор неоргански у дневном урину</t>
  </si>
  <si>
    <t>L010264</t>
  </si>
  <si>
    <t>Креатинин клиренс у дневном урину</t>
  </si>
  <si>
    <t>L010561</t>
  </si>
  <si>
    <t>панкреасна амилаза у дневном урину</t>
  </si>
  <si>
    <t>L010595</t>
  </si>
  <si>
    <t>Протеини(укупни) у дневном урину</t>
  </si>
  <si>
    <t>L008953</t>
  </si>
  <si>
    <t>Целокупни преглед урина-аутоматски</t>
  </si>
  <si>
    <t>Одсек микробиолошке дијагностике</t>
  </si>
  <si>
    <t>Микробиолошке и паразитолошке анализе</t>
  </si>
  <si>
    <t>L019166</t>
  </si>
  <si>
    <t>Бактериолошки преглед бриса носа</t>
  </si>
  <si>
    <t>L019174</t>
  </si>
  <si>
    <t>Бактериолошки преглед бриса носа на клицоноше</t>
  </si>
  <si>
    <t>L019182</t>
  </si>
  <si>
    <t>Бактериолошки преглед бриса површинских рана и спољнег ушног канала</t>
  </si>
  <si>
    <t>L019190</t>
  </si>
  <si>
    <t>Бактериолошки преглед бриса спољних гениталија вагине или цервикса или урете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</si>
  <si>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</si>
  <si>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</si>
  <si>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</si>
  <si>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</t>
  </si>
  <si>
    <t>L019224</t>
  </si>
  <si>
    <t>Бактериолошки преглед бриса дубоке ране односно пунктата односно ексудата односно биоптата</t>
  </si>
  <si>
    <t>L019232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</si>
  <si>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</si>
  <si>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</si>
  <si>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бронхоалввеоларног лавата</t>
  </si>
  <si>
    <t>L019315</t>
  </si>
  <si>
    <t>Бактериолошки преглед ока или коњуктиве</t>
  </si>
  <si>
    <t>L019331</t>
  </si>
  <si>
    <t>Бактериолошки преглед столице на салмонелла спп,слигела спп,есерихија коли 0157/campylobacteria</t>
  </si>
  <si>
    <t>L019349</t>
  </si>
  <si>
    <t xml:space="preserve">Бактериолошки преглед столице Campjlobacter vrste </t>
  </si>
  <si>
    <t>L019364</t>
  </si>
  <si>
    <t>Бактериолошки преглед столице на Yersiniae enterocolitica</t>
  </si>
  <si>
    <t>L019380</t>
  </si>
  <si>
    <t>Бактериолошки преглед узорака на N.gonorrhoeae</t>
  </si>
  <si>
    <t>L019414</t>
  </si>
  <si>
    <t>Биохемијска идентификација анаеробних бактерија до нивоа врста</t>
  </si>
  <si>
    <t>L019422</t>
  </si>
  <si>
    <t>Биохемијска идентификација бета хемолитицног стрептокока</t>
  </si>
  <si>
    <t>L019430</t>
  </si>
  <si>
    <t>Биохемијска идентификација ентеробактерија тестовима припремлјених у лабораторији</t>
  </si>
  <si>
    <t>L019448</t>
  </si>
  <si>
    <t>Биохемијска идентификација Euterococcus врста</t>
  </si>
  <si>
    <t>L019463</t>
  </si>
  <si>
    <t>Биохемијска идентификација Staplylococcus врста</t>
  </si>
  <si>
    <t>L019471</t>
  </si>
  <si>
    <t>Биохемијска идентификација Стрептококус пнеумонас</t>
  </si>
  <si>
    <t>L019711</t>
  </si>
  <si>
    <t>Детекција бета лактамаѕа проширеног спектра за  е 0 бактерије</t>
  </si>
  <si>
    <t>L019760</t>
  </si>
  <si>
    <t>Детакција метало бета лактамаза за е 0 бактерије</t>
  </si>
  <si>
    <t>L019869</t>
  </si>
  <si>
    <t>Хемокултура аеробно</t>
  </si>
  <si>
    <t>L019885</t>
  </si>
  <si>
    <t>Хемокултура анаеробно</t>
  </si>
  <si>
    <t>L019893</t>
  </si>
  <si>
    <t>Идентификација анаеробних бактерија до нивоа рода</t>
  </si>
  <si>
    <t>L019927</t>
  </si>
  <si>
    <t>Идентификација Haemophilus врста факторима раста</t>
  </si>
  <si>
    <t>L019943</t>
  </si>
  <si>
    <t>Идентификација Салмонела спп,Сигела спп или есер.коли</t>
  </si>
  <si>
    <t>L019992</t>
  </si>
  <si>
    <t>Испитивање антибиограмске осетљивости бактерија диск-цлит метобон на другу и трећу линију</t>
  </si>
  <si>
    <t>L020008</t>
  </si>
  <si>
    <t>Испитивање осетљивости антибиограмске бактерија диск-дифузионом методом на прву линију</t>
  </si>
  <si>
    <t>L020149</t>
  </si>
  <si>
    <t>Изолација микроорганизама субкултуром</t>
  </si>
  <si>
    <t>L020206</t>
  </si>
  <si>
    <t>Микроскопски преглед бојења препарата</t>
  </si>
  <si>
    <t>L020248</t>
  </si>
  <si>
    <t>Одређивање вредности МИК за један антибиотик</t>
  </si>
  <si>
    <t>L020271</t>
  </si>
  <si>
    <t>Преглед вагиналног бриса на бактерије вагиноѕу изолацијом уурочника</t>
  </si>
  <si>
    <t>L020289</t>
  </si>
  <si>
    <t>Преглед вагиналног бриса на бактерије вагиноѕу прегледом бојеног препарата</t>
  </si>
  <si>
    <t>L020339</t>
  </si>
  <si>
    <t>Серолошка идентификација серогрупе салмонела</t>
  </si>
  <si>
    <t>L020354</t>
  </si>
  <si>
    <t>Serološka identifikacija Shigella vrsta</t>
  </si>
  <si>
    <t>L020396</t>
  </si>
  <si>
    <t>Уринокултура</t>
  </si>
  <si>
    <t>L021030</t>
  </si>
  <si>
    <t>Идентификација паразита ( хелминти)</t>
  </si>
  <si>
    <t>L021238</t>
  </si>
  <si>
    <t>Преглед на Trichomonas v direktan nativni prep.</t>
  </si>
  <si>
    <t>L021253</t>
  </si>
  <si>
    <t>Преглед перионалног отиксана хелминте</t>
  </si>
  <si>
    <t>L021295</t>
  </si>
  <si>
    <t>Преглед столице на ларве хелмината</t>
  </si>
  <si>
    <t>L021311</t>
  </si>
  <si>
    <t>Преглед столице на паразите нативни преп.</t>
  </si>
  <si>
    <t>L021329</t>
  </si>
  <si>
    <t>Преглед столице на протозое бојени преп.</t>
  </si>
  <si>
    <t>L021345</t>
  </si>
  <si>
    <t>Преглед узортака на демодикозу</t>
  </si>
  <si>
    <t>L021485</t>
  </si>
  <si>
    <t>Директан нативни препарат на гљиве уз додатак рег.</t>
  </si>
  <si>
    <t>L021568</t>
  </si>
  <si>
    <t>Изолакса гљива из струготина коже и њених аднекса</t>
  </si>
  <si>
    <t>L021659</t>
  </si>
  <si>
    <t>Преглед бриса на гљиве</t>
  </si>
  <si>
    <t>L021675</t>
  </si>
  <si>
    <t>Преглед и идентификација квасница</t>
  </si>
  <si>
    <t>L021691</t>
  </si>
  <si>
    <t>Преглед осталих биолошких узорака на гљиве</t>
  </si>
  <si>
    <t>L019844</t>
  </si>
  <si>
    <t>Dokazivanje prisustva toksina Clostridiuma tok A iB</t>
  </si>
  <si>
    <t>L019513</t>
  </si>
  <si>
    <t>Detekcija helicobacter pylori</t>
  </si>
  <si>
    <t>L020909</t>
  </si>
  <si>
    <t>Brzi test za detekciju antigena cryptosporidium</t>
  </si>
  <si>
    <t>L020438</t>
  </si>
  <si>
    <t>Detekcija antigena rota virusa u stolici</t>
  </si>
  <si>
    <t>L019141</t>
  </si>
  <si>
    <t>Бактериолошки преглед биолошког материјала на бактерије рода - групе Цорyнебацтериум</t>
  </si>
  <si>
    <t>L019547</t>
  </si>
  <si>
    <t>Детекција антигена Легионелла пнеумопхила (у урину) - тестом имуноаглутинације</t>
  </si>
  <si>
    <t>L202107</t>
  </si>
  <si>
    <t>Detekcija prisustva  i ispitivanje antibiotske osetljivosti U.urealyticum I M.hominis</t>
  </si>
  <si>
    <t>L019372</t>
  </si>
  <si>
    <t>Bakterioloski pregled tecnosti ili tkiva iz primarno sterilnih podrucja</t>
  </si>
  <si>
    <t>L019406</t>
  </si>
  <si>
    <t>Biohemijska indetifikacija aerobnih bakterija komercijalnim testom</t>
  </si>
  <si>
    <t>L020115</t>
  </si>
  <si>
    <t>Izolacija Legionella vrsta</t>
  </si>
  <si>
    <t>L021667</t>
  </si>
  <si>
    <t>Infetifikacija dermatofita</t>
  </si>
  <si>
    <t>L021121</t>
  </si>
  <si>
    <t>Parazitoloski pregled klinickog uzorka (osim stolice)-pregled nativnog preparata</t>
  </si>
  <si>
    <t>L019945</t>
  </si>
  <si>
    <t>Biohemijska indetifikacija Salmonella enterica subs.enterica</t>
  </si>
  <si>
    <t>L019946</t>
  </si>
  <si>
    <t>Biohemijska indetifikacija Shigella spp.</t>
  </si>
  <si>
    <t>L019125</t>
  </si>
  <si>
    <t>Antistreptolizin O test (ASOT) - latex aglutinacionim testom</t>
  </si>
  <si>
    <t>L019307</t>
  </si>
  <si>
    <t>Bakteriološki pregled nazofaringealnog brisa na Neisseria meningitidis</t>
  </si>
  <si>
    <t>Bakteriološki pregled stolice za Yersinia enterocolitica/pseudotuberculosis</t>
  </si>
  <si>
    <t>Bakteriološki pregled uzoraka na Neisseria gonorrhoeae</t>
  </si>
  <si>
    <t>Biohemijska identifikacija aerobnih bakterija komercijalnim testom</t>
  </si>
  <si>
    <t>L019455</t>
  </si>
  <si>
    <t>Biohemijska identifikacija Moraxella vrsta</t>
  </si>
  <si>
    <t>L019729</t>
  </si>
  <si>
    <t>Detekcija beta-laktamaza za Gram pozitivne bakterije (fenotipska)</t>
  </si>
  <si>
    <t>L019845</t>
  </si>
  <si>
    <t>Brzi kvalitativni test za detekciju Clostridium difficilae GDH Ag u stolici</t>
  </si>
  <si>
    <t>Biohemijska identifikacija Yersinia enterocolitica/pseudotuberculosis</t>
  </si>
  <si>
    <t>L020099</t>
  </si>
  <si>
    <t>Identifikacija Helicobacter pylori</t>
  </si>
  <si>
    <t>L021131</t>
  </si>
  <si>
    <t>Izolacija meticilin rezistentnog Staphilococcus aureus iz klinickog uzorka</t>
  </si>
  <si>
    <t>L020412</t>
  </si>
  <si>
    <t>Uzimanje biološkog materijala za mikrobiološki pregled u transportnu podlogu</t>
  </si>
  <si>
    <t>L020917</t>
  </si>
  <si>
    <t>Brzi test za detekciju kopro ±antigena Entamoeba histolytica/dispar, Cryptosporidium, Giardia</t>
  </si>
  <si>
    <t>L021071</t>
  </si>
  <si>
    <t>Izolacija Trichomonas vaginalis</t>
  </si>
  <si>
    <t>Direktan nativan preparat na gljive uz dodatak reagensa</t>
  </si>
  <si>
    <t>L021709</t>
  </si>
  <si>
    <t>Pregled uzorka iz primarno sterilnih regija na gljive</t>
  </si>
  <si>
    <t>L021501</t>
  </si>
  <si>
    <t>Hemokultura na gljive u automatizovanom sistemu</t>
  </si>
  <si>
    <t>L021519</t>
  </si>
  <si>
    <t>Hemokultura na gljive klasicnom metodom</t>
  </si>
  <si>
    <t>L019851</t>
  </si>
  <si>
    <t>Hemokultura aerobno, automatizovanim sistemom</t>
  </si>
  <si>
    <t>L019877</t>
  </si>
  <si>
    <t>Hemokultura anaerobno, automatizovanim sistemom</t>
  </si>
  <si>
    <t>Санитетски и медицински потрошни материјал који се набављају у поступку ЦЈН</t>
  </si>
  <si>
    <t>Санитетски и медицински потрошни материјал - самостална набавка установе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</si>
</sst>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)@"/>
    <numFmt numFmtId="166" formatCode="0;0;;@"/>
    <numFmt numFmtId="167" formatCode="0000000"/>
  </numFmts>
  <fonts count="89">
    <font>
      <sz val="10"/>
      <name val="HelveticaPlain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sz val="10"/>
      <name val="Arial"/>
      <family val="2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HelveticaPlain"/>
      <charset val="238"/>
    </font>
    <font>
      <b/>
      <sz val="10"/>
      <color indexed="57"/>
      <name val="Cambria"/>
      <family val="1"/>
    </font>
    <font>
      <b/>
      <sz val="11"/>
      <color indexed="57"/>
      <name val="Cambria"/>
      <family val="1"/>
    </font>
    <font>
      <sz val="10"/>
      <color rgb="FF333333"/>
      <name val="Arial"/>
      <family val="2"/>
      <charset val="238"/>
    </font>
    <font>
      <b/>
      <sz val="10"/>
      <name val="HelveticaPlain"/>
    </font>
    <font>
      <sz val="10"/>
      <color rgb="FFFF0000"/>
      <name val="HelveticaPlain"/>
    </font>
    <font>
      <b/>
      <sz val="10"/>
      <color indexed="57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name val="Calibri"/>
      <family val="2"/>
    </font>
    <font>
      <sz val="10"/>
      <name val="HelveticaPlain"/>
      <charset val="1"/>
    </font>
    <font>
      <b/>
      <u/>
      <sz val="10"/>
      <color rgb="FFFF0000"/>
      <name val="Arial"/>
      <family val="2"/>
    </font>
    <font>
      <b/>
      <i/>
      <u/>
      <sz val="11"/>
      <name val="Arial"/>
      <family val="2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u/>
      <sz val="10"/>
      <color rgb="FFFF0000"/>
      <name val="Arial"/>
      <family val="2"/>
    </font>
    <font>
      <sz val="12"/>
      <name val="Arial"/>
      <family val="2"/>
      <charset val="238"/>
    </font>
    <font>
      <sz val="11"/>
      <name val="Times New Roman"/>
      <family val="1"/>
    </font>
    <font>
      <b/>
      <u/>
      <sz val="11"/>
      <name val="Times New Roman"/>
      <family val="1"/>
    </font>
    <font>
      <b/>
      <i/>
      <u/>
      <sz val="12"/>
      <color rgb="FFFF0000"/>
      <name val="Times New Roman"/>
      <family val="1"/>
    </font>
    <font>
      <b/>
      <i/>
      <u/>
      <sz val="11"/>
      <name val="Times New Roman"/>
      <family val="1"/>
    </font>
    <font>
      <b/>
      <sz val="9"/>
      <color indexed="57"/>
      <name val="Arial"/>
      <family val="2"/>
    </font>
    <font>
      <sz val="10"/>
      <color theme="1"/>
      <name val="Arial"/>
      <family val="2"/>
      <charset val="238"/>
    </font>
    <font>
      <b/>
      <i/>
      <u/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u/>
      <sz val="10"/>
      <name val="Arial"/>
      <family val="2"/>
    </font>
    <font>
      <b/>
      <i/>
      <u/>
      <sz val="12"/>
      <name val="Arial"/>
      <family val="2"/>
    </font>
    <font>
      <b/>
      <u/>
      <sz val="12"/>
      <color rgb="FFFF0000"/>
      <name val="Arial"/>
      <family val="2"/>
    </font>
    <font>
      <b/>
      <sz val="1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theme="3" tint="0.59999389629810485"/>
        <bgColor indexed="64"/>
      </patternFill>
    </fill>
    <fill>
      <patternFill patternType="lightUp">
        <bgColor theme="3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lightDown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44"/>
      </bottom>
      <diagonal/>
    </border>
    <border>
      <left/>
      <right/>
      <top style="medium">
        <color indexed="64"/>
      </top>
      <bottom style="thin">
        <color indexed="44"/>
      </bottom>
      <diagonal/>
    </border>
    <border>
      <left/>
      <right style="thin">
        <color indexed="44"/>
      </right>
      <top style="medium">
        <color indexed="64"/>
      </top>
      <bottom style="thin">
        <color indexed="44"/>
      </bottom>
      <diagonal/>
    </border>
    <border>
      <left style="thin">
        <color indexed="44"/>
      </left>
      <right/>
      <top style="medium">
        <color indexed="64"/>
      </top>
      <bottom style="thin">
        <color indexed="4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44"/>
      </top>
      <bottom style="thin">
        <color indexed="4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44"/>
      </bottom>
      <diagonal/>
    </border>
    <border>
      <left/>
      <right style="medium">
        <color indexed="64"/>
      </right>
      <top style="thin">
        <color indexed="44"/>
      </top>
      <bottom style="thin">
        <color indexed="4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44"/>
      </left>
      <right/>
      <top style="thin">
        <color indexed="44"/>
      </top>
      <bottom/>
      <diagonal/>
    </border>
    <border>
      <left style="thin">
        <color indexed="4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5" fillId="0" borderId="0">
      <alignment horizontal="left" vertical="center" indent="1"/>
    </xf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9" fillId="0" borderId="0"/>
    <xf numFmtId="0" fontId="40" fillId="0" borderId="0"/>
    <xf numFmtId="0" fontId="10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41" fillId="7" borderId="40">
      <alignment vertical="center"/>
    </xf>
    <xf numFmtId="0" fontId="42" fillId="0" borderId="40">
      <alignment horizontal="left" vertical="center" wrapText="1"/>
      <protection locked="0"/>
    </xf>
    <xf numFmtId="0" fontId="43" fillId="0" borderId="41" applyNumberFormat="0" applyFill="0" applyAlignment="0" applyProtection="0"/>
    <xf numFmtId="0" fontId="1" fillId="0" borderId="0"/>
    <xf numFmtId="0" fontId="68" fillId="0" borderId="0"/>
    <xf numFmtId="0" fontId="41" fillId="14" borderId="40">
      <alignment vertical="center"/>
    </xf>
    <xf numFmtId="0" fontId="40" fillId="0" borderId="0"/>
    <xf numFmtId="0" fontId="40" fillId="0" borderId="0"/>
    <xf numFmtId="0" fontId="41" fillId="14" borderId="40">
      <alignment vertical="center"/>
    </xf>
    <xf numFmtId="0" fontId="81" fillId="0" borderId="0"/>
    <xf numFmtId="0" fontId="41" fillId="14" borderId="40">
      <alignment vertical="center"/>
    </xf>
  </cellStyleXfs>
  <cellXfs count="100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7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3" fillId="0" borderId="0" xfId="3" applyFont="1" applyProtection="1"/>
    <xf numFmtId="0" fontId="9" fillId="0" borderId="0" xfId="3" applyFont="1" applyAlignment="1" applyProtection="1"/>
    <xf numFmtId="3" fontId="13" fillId="0" borderId="0" xfId="3" applyNumberFormat="1" applyFont="1" applyProtection="1"/>
    <xf numFmtId="0" fontId="13" fillId="0" borderId="0" xfId="3" applyFont="1" applyAlignment="1" applyProtection="1">
      <alignment horizontal="center" vertical="center" wrapText="1"/>
    </xf>
    <xf numFmtId="0" fontId="4" fillId="0" borderId="0" xfId="3" applyFont="1" applyProtection="1"/>
    <xf numFmtId="3" fontId="13" fillId="0" borderId="0" xfId="3" applyNumberFormat="1" applyFont="1" applyAlignment="1" applyProtection="1">
      <alignment horizontal="center" vertical="center" wrapText="1"/>
    </xf>
    <xf numFmtId="0" fontId="13" fillId="0" borderId="0" xfId="3" applyFont="1" applyAlignment="1" applyProtection="1">
      <alignment horizontal="left" vertical="center" wrapText="1"/>
    </xf>
    <xf numFmtId="0" fontId="13" fillId="0" borderId="0" xfId="3" applyFont="1" applyAlignment="1" applyProtection="1">
      <alignment horizontal="left" wrapText="1"/>
    </xf>
    <xf numFmtId="0" fontId="13" fillId="0" borderId="0" xfId="3" applyFont="1" applyAlignment="1" applyProtection="1">
      <alignment wrapText="1"/>
    </xf>
    <xf numFmtId="3" fontId="13" fillId="0" borderId="0" xfId="3" applyNumberFormat="1" applyFont="1" applyAlignment="1" applyProtection="1">
      <alignment wrapText="1"/>
    </xf>
    <xf numFmtId="0" fontId="13" fillId="0" borderId="0" xfId="3" applyFont="1" applyAlignment="1" applyProtection="1">
      <alignment horizontal="left"/>
    </xf>
    <xf numFmtId="0" fontId="4" fillId="0" borderId="0" xfId="3" applyFont="1" applyAlignment="1" applyProtection="1">
      <alignment horizontal="center" wrapText="1"/>
    </xf>
    <xf numFmtId="0" fontId="4" fillId="0" borderId="0" xfId="3" applyFont="1" applyAlignment="1" applyProtection="1">
      <alignment wrapText="1"/>
    </xf>
    <xf numFmtId="0" fontId="13" fillId="0" borderId="0" xfId="3" applyFont="1" applyFill="1" applyProtection="1"/>
    <xf numFmtId="0" fontId="3" fillId="0" borderId="0" xfId="0" applyFont="1"/>
    <xf numFmtId="0" fontId="3" fillId="0" borderId="0" xfId="0" applyFont="1" applyBorder="1"/>
    <xf numFmtId="0" fontId="4" fillId="0" borderId="0" xfId="3" applyFont="1" applyFill="1" applyProtection="1"/>
    <xf numFmtId="0" fontId="16" fillId="2" borderId="0" xfId="2" applyFont="1" applyFill="1" applyAlignment="1" applyProtection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Fill="1" applyBorder="1"/>
    <xf numFmtId="3" fontId="9" fillId="0" borderId="0" xfId="3" applyNumberFormat="1" applyFont="1" applyProtection="1"/>
    <xf numFmtId="0" fontId="9" fillId="0" borderId="0" xfId="3" applyFont="1" applyProtection="1"/>
    <xf numFmtId="3" fontId="9" fillId="0" borderId="0" xfId="3" applyNumberFormat="1" applyFont="1" applyAlignment="1" applyProtection="1">
      <alignment horizontal="center" vertical="center" wrapText="1"/>
    </xf>
    <xf numFmtId="3" fontId="9" fillId="0" borderId="0" xfId="3" applyNumberFormat="1" applyFont="1" applyAlignment="1" applyProtection="1">
      <alignment wrapText="1"/>
    </xf>
    <xf numFmtId="0" fontId="4" fillId="0" borderId="0" xfId="3" applyFont="1" applyAlignment="1" applyProtection="1">
      <alignment horizontal="right"/>
    </xf>
    <xf numFmtId="0" fontId="4" fillId="0" borderId="0" xfId="3" applyFont="1" applyAlignment="1" applyProtection="1">
      <alignment horizontal="center" vertical="center" wrapText="1"/>
    </xf>
    <xf numFmtId="0" fontId="12" fillId="0" borderId="0" xfId="3" applyFont="1" applyProtection="1"/>
    <xf numFmtId="0" fontId="13" fillId="0" borderId="0" xfId="3" applyFont="1" applyAlignment="1" applyProtection="1"/>
    <xf numFmtId="0" fontId="4" fillId="0" borderId="0" xfId="8" applyFont="1" applyProtection="1"/>
    <xf numFmtId="0" fontId="19" fillId="0" borderId="0" xfId="0" applyFont="1" applyBorder="1"/>
    <xf numFmtId="0" fontId="0" fillId="0" borderId="0" xfId="0" applyBorder="1"/>
    <xf numFmtId="0" fontId="43" fillId="0" borderId="41" xfId="13"/>
    <xf numFmtId="0" fontId="13" fillId="0" borderId="0" xfId="3" applyFont="1" applyFill="1" applyAlignment="1" applyProtection="1">
      <alignment horizontal="center" vertical="center"/>
    </xf>
    <xf numFmtId="0" fontId="17" fillId="0" borderId="0" xfId="0" applyFont="1" applyFill="1" applyAlignment="1">
      <alignment horizontal="center"/>
    </xf>
    <xf numFmtId="0" fontId="8" fillId="0" borderId="0" xfId="3" applyFont="1" applyAlignment="1" applyProtection="1">
      <alignment horizontal="center"/>
    </xf>
    <xf numFmtId="0" fontId="7" fillId="0" borderId="0" xfId="0" applyFont="1" applyBorder="1" applyAlignment="1">
      <alignment horizontal="right"/>
    </xf>
    <xf numFmtId="49" fontId="10" fillId="0" borderId="0" xfId="3" applyNumberFormat="1" applyFont="1" applyFill="1" applyProtection="1"/>
    <xf numFmtId="0" fontId="10" fillId="0" borderId="0" xfId="3" applyFont="1" applyAlignment="1" applyProtection="1">
      <alignment horizontal="left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3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Protection="1">
      <protection locked="0"/>
    </xf>
    <xf numFmtId="0" fontId="23" fillId="0" borderId="1" xfId="0" applyFont="1" applyFill="1" applyBorder="1" applyProtection="1">
      <protection locked="0"/>
    </xf>
    <xf numFmtId="3" fontId="23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wrapText="1"/>
    </xf>
    <xf numFmtId="0" fontId="4" fillId="0" borderId="0" xfId="3" applyFont="1" applyBorder="1" applyAlignment="1" applyProtection="1">
      <alignment horizont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2" borderId="1" xfId="3" applyFont="1" applyFill="1" applyBorder="1" applyAlignment="1" applyProtection="1">
      <alignment horizontal="center" vertical="center" textRotation="90" wrapText="1"/>
    </xf>
    <xf numFmtId="0" fontId="23" fillId="0" borderId="1" xfId="0" applyFont="1" applyBorder="1" applyAlignment="1" applyProtection="1">
      <alignment horizontal="center" wrapText="1"/>
      <protection locked="0"/>
    </xf>
    <xf numFmtId="0" fontId="25" fillId="0" borderId="0" xfId="3" applyFont="1" applyFill="1" applyBorder="1" applyAlignment="1" applyProtection="1">
      <alignment horizontal="left" wrapText="1"/>
    </xf>
    <xf numFmtId="0" fontId="25" fillId="0" borderId="0" xfId="3" applyFont="1" applyFill="1" applyBorder="1" applyAlignment="1" applyProtection="1">
      <alignment horizontal="left"/>
    </xf>
    <xf numFmtId="0" fontId="23" fillId="0" borderId="1" xfId="3" applyFont="1" applyBorder="1" applyAlignment="1" applyProtection="1">
      <alignment horizontal="center" vertical="center" wrapText="1"/>
      <protection locked="0"/>
    </xf>
    <xf numFmtId="3" fontId="23" fillId="4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23" fillId="0" borderId="0" xfId="3" applyFont="1" applyProtection="1"/>
    <xf numFmtId="0" fontId="23" fillId="4" borderId="1" xfId="0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Alignment="1" applyProtection="1">
      <alignment horizontal="center" vertical="center" wrapText="1"/>
    </xf>
    <xf numFmtId="3" fontId="23" fillId="0" borderId="1" xfId="3" applyNumberFormat="1" applyFont="1" applyFill="1" applyBorder="1" applyAlignment="1" applyProtection="1">
      <alignment horizontal="center" vertical="center" wrapText="1"/>
    </xf>
    <xf numFmtId="0" fontId="23" fillId="0" borderId="0" xfId="3" applyFont="1" applyBorder="1" applyAlignment="1" applyProtection="1">
      <alignment vertical="center" wrapText="1"/>
    </xf>
    <xf numFmtId="0" fontId="23" fillId="0" borderId="0" xfId="3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center"/>
      <protection locked="0"/>
    </xf>
    <xf numFmtId="0" fontId="10" fillId="0" borderId="0" xfId="3" applyFont="1" applyProtection="1"/>
    <xf numFmtId="0" fontId="10" fillId="0" borderId="0" xfId="10" applyFont="1" applyAlignment="1" applyProtection="1">
      <alignment horizontal="right"/>
    </xf>
    <xf numFmtId="0" fontId="23" fillId="0" borderId="1" xfId="3" applyFont="1" applyBorder="1" applyAlignment="1" applyProtection="1">
      <alignment vertical="center" wrapText="1"/>
    </xf>
    <xf numFmtId="0" fontId="23" fillId="0" borderId="1" xfId="9" applyFont="1" applyFill="1" applyBorder="1" applyAlignment="1" applyProtection="1">
      <alignment horizontal="right"/>
      <protection locked="0"/>
    </xf>
    <xf numFmtId="0" fontId="23" fillId="0" borderId="1" xfId="9" applyFont="1" applyBorder="1" applyProtection="1">
      <protection locked="0"/>
    </xf>
    <xf numFmtId="0" fontId="23" fillId="0" borderId="1" xfId="9" applyFont="1" applyBorder="1" applyAlignment="1" applyProtection="1">
      <alignment wrapText="1"/>
      <protection locked="0"/>
    </xf>
    <xf numFmtId="0" fontId="26" fillId="3" borderId="1" xfId="9" applyFont="1" applyFill="1" applyBorder="1" applyAlignment="1" applyProtection="1">
      <alignment horizontal="right"/>
    </xf>
    <xf numFmtId="3" fontId="43" fillId="0" borderId="41" xfId="13" applyNumberFormat="1"/>
    <xf numFmtId="0" fontId="10" fillId="0" borderId="0" xfId="3" applyNumberFormat="1" applyFont="1" applyFill="1" applyProtection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25" xfId="0" applyFont="1" applyFill="1" applyBorder="1" applyAlignment="1">
      <alignment vertical="center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2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0" fontId="25" fillId="0" borderId="0" xfId="3" applyFont="1" applyFill="1" applyBorder="1" applyAlignment="1" applyProtection="1">
      <alignment wrapText="1"/>
    </xf>
    <xf numFmtId="0" fontId="27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22" fillId="0" borderId="0" xfId="0" applyFont="1" applyFill="1" applyBorder="1"/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vertical="center" wrapText="1"/>
    </xf>
    <xf numFmtId="0" fontId="10" fillId="0" borderId="19" xfId="0" applyFont="1" applyBorder="1" applyAlignment="1"/>
    <xf numFmtId="0" fontId="10" fillId="0" borderId="13" xfId="0" applyFont="1" applyBorder="1" applyAlignment="1"/>
    <xf numFmtId="0" fontId="10" fillId="0" borderId="13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3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Border="1"/>
    <xf numFmtId="0" fontId="10" fillId="0" borderId="27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165" fontId="35" fillId="5" borderId="30" xfId="11" applyNumberFormat="1" applyFont="1" applyFill="1" applyBorder="1" applyProtection="1">
      <alignment vertical="center"/>
    </xf>
    <xf numFmtId="165" fontId="35" fillId="5" borderId="30" xfId="11" applyNumberFormat="1" applyFont="1" applyFill="1" applyBorder="1" applyAlignment="1" applyProtection="1">
      <alignment horizontal="right" vertical="center"/>
    </xf>
    <xf numFmtId="166" fontId="36" fillId="0" borderId="31" xfId="12" applyNumberFormat="1" applyFont="1" applyBorder="1" applyAlignment="1" applyProtection="1">
      <alignment horizontal="left" vertical="center" indent="1"/>
    </xf>
    <xf numFmtId="166" fontId="37" fillId="0" borderId="31" xfId="12" applyNumberFormat="1" applyFont="1" applyBorder="1" applyAlignment="1" applyProtection="1">
      <alignment horizontal="left" vertical="center"/>
    </xf>
    <xf numFmtId="166" fontId="36" fillId="0" borderId="32" xfId="12" applyNumberFormat="1" applyFont="1" applyBorder="1" applyAlignment="1" applyProtection="1">
      <alignment horizontal="right" vertical="center"/>
    </xf>
    <xf numFmtId="166" fontId="36" fillId="0" borderId="33" xfId="12" applyNumberFormat="1" applyFont="1" applyBorder="1" applyAlignment="1" applyProtection="1">
      <alignment horizontal="right" vertical="center"/>
    </xf>
    <xf numFmtId="166" fontId="36" fillId="0" borderId="32" xfId="12" applyNumberFormat="1" applyFont="1" applyBorder="1" applyAlignment="1" applyProtection="1">
      <alignment horizontal="left" vertical="center" indent="1"/>
    </xf>
    <xf numFmtId="166" fontId="37" fillId="0" borderId="32" xfId="12" applyNumberFormat="1" applyFont="1" applyBorder="1" applyAlignment="1" applyProtection="1">
      <alignment horizontal="left" vertical="center"/>
    </xf>
    <xf numFmtId="166" fontId="36" fillId="0" borderId="33" xfId="12" applyNumberFormat="1" applyFont="1" applyBorder="1" applyAlignment="1" applyProtection="1">
      <alignment horizontal="left" vertical="center" indent="1"/>
    </xf>
    <xf numFmtId="166" fontId="37" fillId="0" borderId="33" xfId="12" applyNumberFormat="1" applyFont="1" applyBorder="1" applyAlignment="1" applyProtection="1">
      <alignment horizontal="left" vertical="center"/>
    </xf>
    <xf numFmtId="165" fontId="35" fillId="5" borderId="31" xfId="11" applyNumberFormat="1" applyFont="1" applyFill="1" applyBorder="1" applyProtection="1">
      <alignment vertical="center"/>
    </xf>
    <xf numFmtId="165" fontId="35" fillId="5" borderId="33" xfId="11" applyNumberFormat="1" applyFont="1" applyFill="1" applyBorder="1" applyAlignment="1" applyProtection="1">
      <alignment horizontal="right" vertical="center"/>
    </xf>
    <xf numFmtId="0" fontId="23" fillId="2" borderId="1" xfId="3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left" vertical="center" wrapText="1"/>
    </xf>
    <xf numFmtId="0" fontId="23" fillId="2" borderId="1" xfId="0" applyFont="1" applyFill="1" applyBorder="1" applyAlignment="1" applyProtection="1">
      <alignment horizontal="left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Continuous" vertical="center"/>
    </xf>
    <xf numFmtId="0" fontId="28" fillId="0" borderId="1" xfId="0" applyFont="1" applyBorder="1" applyAlignment="1">
      <alignment horizontal="centerContinuous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9" fillId="0" borderId="1" xfId="0" applyFont="1" applyFill="1" applyBorder="1"/>
    <xf numFmtId="0" fontId="32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8" fillId="0" borderId="1" xfId="0" applyFont="1" applyBorder="1"/>
    <xf numFmtId="0" fontId="17" fillId="0" borderId="1" xfId="0" applyFont="1" applyFill="1" applyBorder="1" applyAlignment="1">
      <alignment horizontal="center"/>
    </xf>
    <xf numFmtId="0" fontId="25" fillId="2" borderId="1" xfId="0" applyFont="1" applyFill="1" applyBorder="1" applyAlignment="1" applyProtection="1">
      <alignment horizontal="center" vertical="center" textRotation="90" wrapText="1"/>
    </xf>
    <xf numFmtId="0" fontId="25" fillId="5" borderId="1" xfId="0" applyFont="1" applyFill="1" applyBorder="1" applyAlignment="1" applyProtection="1">
      <alignment horizontal="center" vertical="center" textRotation="90" wrapText="1"/>
    </xf>
    <xf numFmtId="3" fontId="25" fillId="2" borderId="1" xfId="0" applyNumberFormat="1" applyFont="1" applyFill="1" applyBorder="1" applyAlignment="1" applyProtection="1">
      <alignment horizontal="center" vertical="center" textRotation="90" wrapText="1"/>
    </xf>
    <xf numFmtId="3" fontId="25" fillId="2" borderId="1" xfId="3" applyNumberFormat="1" applyFont="1" applyFill="1" applyBorder="1" applyAlignment="1" applyProtection="1">
      <alignment horizontal="center" vertical="center" textRotation="90" wrapText="1"/>
    </xf>
    <xf numFmtId="0" fontId="23" fillId="0" borderId="1" xfId="3" applyFont="1" applyBorder="1" applyProtection="1">
      <protection locked="0"/>
    </xf>
    <xf numFmtId="0" fontId="23" fillId="4" borderId="1" xfId="9" applyFont="1" applyFill="1" applyBorder="1" applyAlignment="1" applyProtection="1">
      <alignment horizontal="right"/>
    </xf>
    <xf numFmtId="0" fontId="23" fillId="0" borderId="1" xfId="8" applyFont="1" applyBorder="1" applyProtection="1">
      <protection locked="0"/>
    </xf>
    <xf numFmtId="0" fontId="26" fillId="3" borderId="1" xfId="8" applyFont="1" applyFill="1" applyBorder="1" applyAlignment="1" applyProtection="1">
      <alignment horizontal="right" vertical="center"/>
    </xf>
    <xf numFmtId="0" fontId="26" fillId="4" borderId="1" xfId="9" applyFont="1" applyFill="1" applyBorder="1" applyAlignment="1" applyProtection="1">
      <alignment horizontal="right"/>
    </xf>
    <xf numFmtId="0" fontId="25" fillId="2" borderId="1" xfId="9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</xf>
    <xf numFmtId="0" fontId="23" fillId="3" borderId="1" xfId="3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Protection="1"/>
    <xf numFmtId="0" fontId="23" fillId="4" borderId="1" xfId="0" applyFont="1" applyFill="1" applyBorder="1" applyProtection="1"/>
    <xf numFmtId="0" fontId="23" fillId="3" borderId="1" xfId="0" applyFont="1" applyFill="1" applyBorder="1" applyAlignment="1" applyProtection="1">
      <alignment horizontal="right" vertical="center" wrapText="1"/>
    </xf>
    <xf numFmtId="3" fontId="23" fillId="3" borderId="1" xfId="0" applyNumberFormat="1" applyFont="1" applyFill="1" applyBorder="1" applyProtection="1"/>
    <xf numFmtId="0" fontId="23" fillId="3" borderId="1" xfId="0" applyFont="1" applyFill="1" applyBorder="1" applyProtection="1"/>
    <xf numFmtId="0" fontId="25" fillId="0" borderId="1" xfId="0" applyFont="1" applyFill="1" applyBorder="1" applyAlignment="1" applyProtection="1">
      <alignment horizontal="center" vertical="center" textRotation="90" wrapText="1"/>
    </xf>
    <xf numFmtId="3" fontId="25" fillId="0" borderId="1" xfId="0" applyNumberFormat="1" applyFont="1" applyFill="1" applyBorder="1" applyAlignment="1" applyProtection="1">
      <alignment horizontal="center" vertical="center" textRotation="90" wrapText="1"/>
    </xf>
    <xf numFmtId="0" fontId="10" fillId="0" borderId="15" xfId="0" applyFont="1" applyFill="1" applyBorder="1" applyAlignment="1">
      <alignment horizontal="centerContinuous" vertical="center"/>
    </xf>
    <xf numFmtId="0" fontId="10" fillId="0" borderId="18" xfId="0" applyFont="1" applyFill="1" applyBorder="1" applyAlignment="1">
      <alignment horizontal="centerContinuous" vertical="center"/>
    </xf>
    <xf numFmtId="0" fontId="10" fillId="2" borderId="19" xfId="0" applyFont="1" applyFill="1" applyBorder="1" applyAlignment="1">
      <alignment horizontal="centerContinuous" vertical="center"/>
    </xf>
    <xf numFmtId="0" fontId="10" fillId="0" borderId="19" xfId="0" applyFont="1" applyFill="1" applyBorder="1" applyAlignment="1">
      <alignment horizontal="centerContinuous" vertical="center"/>
    </xf>
    <xf numFmtId="0" fontId="10" fillId="0" borderId="22" xfId="0" applyFont="1" applyFill="1" applyBorder="1" applyAlignment="1">
      <alignment horizontal="centerContinuous" vertical="center"/>
    </xf>
    <xf numFmtId="0" fontId="10" fillId="0" borderId="34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0" fillId="0" borderId="1" xfId="0" applyBorder="1"/>
    <xf numFmtId="166" fontId="37" fillId="0" borderId="0" xfId="12" applyNumberFormat="1" applyFont="1" applyBorder="1" applyAlignment="1" applyProtection="1">
      <alignment horizontal="left" vertical="center"/>
    </xf>
    <xf numFmtId="0" fontId="23" fillId="0" borderId="1" xfId="0" applyFont="1" applyFill="1" applyBorder="1" applyAlignment="1">
      <alignment horizontal="centerContinuous" vertical="center"/>
    </xf>
    <xf numFmtId="0" fontId="10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wrapText="1"/>
    </xf>
    <xf numFmtId="0" fontId="10" fillId="0" borderId="13" xfId="0" applyFont="1" applyFill="1" applyBorder="1" applyAlignment="1"/>
    <xf numFmtId="0" fontId="10" fillId="0" borderId="19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24" xfId="0" applyFont="1" applyFill="1" applyBorder="1" applyAlignment="1"/>
    <xf numFmtId="49" fontId="10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49" fontId="27" fillId="5" borderId="1" xfId="0" applyNumberFormat="1" applyFont="1" applyFill="1" applyBorder="1"/>
    <xf numFmtId="166" fontId="36" fillId="0" borderId="31" xfId="12" applyNumberFormat="1" applyFont="1" applyFill="1" applyBorder="1" applyAlignment="1" applyProtection="1">
      <alignment horizontal="left" vertical="center" indent="1"/>
    </xf>
    <xf numFmtId="166" fontId="36" fillId="0" borderId="32" xfId="12" applyNumberFormat="1" applyFont="1" applyFill="1" applyBorder="1" applyAlignment="1" applyProtection="1">
      <alignment horizontal="left" vertical="center" wrapText="1" indent="1"/>
    </xf>
    <xf numFmtId="166" fontId="36" fillId="0" borderId="33" xfId="12" applyNumberFormat="1" applyFont="1" applyFill="1" applyBorder="1" applyAlignment="1" applyProtection="1">
      <alignment horizontal="left" vertical="center" wrapText="1" indent="1"/>
    </xf>
    <xf numFmtId="0" fontId="23" fillId="0" borderId="1" xfId="3" applyFont="1" applyFill="1" applyBorder="1" applyAlignment="1" applyProtection="1">
      <alignment horizontal="center" vertical="center" textRotation="90" wrapText="1"/>
    </xf>
    <xf numFmtId="0" fontId="23" fillId="0" borderId="1" xfId="3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Continuous" vertical="center"/>
    </xf>
    <xf numFmtId="0" fontId="28" fillId="0" borderId="1" xfId="0" applyFont="1" applyFill="1" applyBorder="1" applyAlignment="1">
      <alignment horizontal="centerContinuous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44" fillId="8" borderId="42" xfId="11" applyNumberFormat="1" applyFont="1" applyFill="1" applyBorder="1" applyProtection="1">
      <alignment vertical="center"/>
    </xf>
    <xf numFmtId="165" fontId="44" fillId="8" borderId="43" xfId="11" applyNumberFormat="1" applyFont="1" applyFill="1" applyBorder="1" applyAlignment="1" applyProtection="1">
      <alignment horizontal="right" vertical="center"/>
    </xf>
    <xf numFmtId="166" fontId="45" fillId="0" borderId="42" xfId="12" applyNumberFormat="1" applyFont="1" applyBorder="1" applyAlignment="1" applyProtection="1">
      <alignment horizontal="left" vertical="center" indent="1"/>
    </xf>
    <xf numFmtId="166" fontId="45" fillId="0" borderId="44" xfId="12" applyNumberFormat="1" applyFont="1" applyBorder="1" applyAlignment="1" applyProtection="1">
      <alignment horizontal="left" vertical="center" indent="1"/>
    </xf>
    <xf numFmtId="166" fontId="45" fillId="0" borderId="43" xfId="12" applyNumberFormat="1" applyFont="1" applyBorder="1" applyAlignment="1" applyProtection="1">
      <alignment horizontal="left" vertical="center" indent="1"/>
    </xf>
    <xf numFmtId="166" fontId="46" fillId="0" borderId="42" xfId="12" applyNumberFormat="1" applyFont="1" applyBorder="1" applyAlignment="1" applyProtection="1">
      <alignment horizontal="left" vertical="center"/>
    </xf>
    <xf numFmtId="166" fontId="46" fillId="0" borderId="44" xfId="12" applyNumberFormat="1" applyFont="1" applyBorder="1" applyAlignment="1" applyProtection="1">
      <alignment horizontal="left" vertical="center"/>
    </xf>
    <xf numFmtId="166" fontId="46" fillId="0" borderId="43" xfId="12" applyNumberFormat="1" applyFont="1" applyBorder="1" applyAlignment="1" applyProtection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7" fillId="9" borderId="1" xfId="3" applyFont="1" applyFill="1" applyBorder="1" applyAlignment="1">
      <alignment horizontal="left" vertical="center" wrapText="1"/>
    </xf>
    <xf numFmtId="0" fontId="0" fillId="9" borderId="1" xfId="0" applyFill="1" applyBorder="1"/>
    <xf numFmtId="0" fontId="47" fillId="9" borderId="1" xfId="3" applyFont="1" applyFill="1" applyBorder="1" applyAlignment="1">
      <alignment horizontal="center" vertical="center" wrapText="1"/>
    </xf>
    <xf numFmtId="0" fontId="48" fillId="0" borderId="1" xfId="3" applyNumberFormat="1" applyFont="1" applyFill="1" applyBorder="1" applyAlignment="1" applyProtection="1">
      <alignment vertical="center" wrapText="1"/>
    </xf>
    <xf numFmtId="0" fontId="49" fillId="0" borderId="1" xfId="3" applyFont="1" applyBorder="1" applyAlignment="1">
      <alignment horizontal="left" vertical="center" wrapText="1"/>
    </xf>
    <xf numFmtId="0" fontId="49" fillId="0" borderId="1" xfId="3" applyFont="1" applyFill="1" applyBorder="1" applyAlignment="1">
      <alignment horizontal="left" vertical="center" wrapText="1"/>
    </xf>
    <xf numFmtId="0" fontId="47" fillId="9" borderId="1" xfId="3" applyFont="1" applyFill="1" applyBorder="1" applyAlignment="1">
      <alignment wrapText="1"/>
    </xf>
    <xf numFmtId="49" fontId="49" fillId="0" borderId="1" xfId="3" applyNumberFormat="1" applyFont="1" applyBorder="1" applyAlignment="1">
      <alignment horizontal="left" vertical="center" wrapText="1"/>
    </xf>
    <xf numFmtId="0" fontId="48" fillId="10" borderId="1" xfId="3" applyNumberFormat="1" applyFont="1" applyFill="1" applyBorder="1" applyAlignment="1" applyProtection="1">
      <alignment vertical="center" wrapText="1"/>
    </xf>
    <xf numFmtId="0" fontId="47" fillId="9" borderId="1" xfId="3" applyFont="1" applyFill="1" applyBorder="1" applyAlignment="1">
      <alignment vertical="center" wrapText="1"/>
    </xf>
    <xf numFmtId="49" fontId="49" fillId="10" borderId="1" xfId="3" applyNumberFormat="1" applyFont="1" applyFill="1" applyBorder="1" applyAlignment="1">
      <alignment horizontal="left" vertical="center" wrapText="1"/>
    </xf>
    <xf numFmtId="49" fontId="49" fillId="0" borderId="1" xfId="3" applyNumberFormat="1" applyFont="1" applyFill="1" applyBorder="1" applyAlignment="1">
      <alignment horizontal="left" vertical="center" wrapText="1"/>
    </xf>
    <xf numFmtId="0" fontId="53" fillId="0" borderId="1" xfId="3" applyNumberFormat="1" applyFont="1" applyFill="1" applyBorder="1" applyAlignment="1" applyProtection="1">
      <alignment vertical="center" wrapText="1"/>
    </xf>
    <xf numFmtId="0" fontId="49" fillId="10" borderId="1" xfId="3" applyFont="1" applyFill="1" applyBorder="1" applyAlignment="1">
      <alignment horizontal="left" vertical="center" wrapText="1"/>
    </xf>
    <xf numFmtId="0" fontId="48" fillId="11" borderId="1" xfId="3" applyNumberFormat="1" applyFont="1" applyFill="1" applyBorder="1" applyAlignment="1" applyProtection="1">
      <alignment vertical="center" wrapText="1"/>
    </xf>
    <xf numFmtId="0" fontId="49" fillId="11" borderId="1" xfId="3" applyFont="1" applyFill="1" applyBorder="1" applyAlignment="1">
      <alignment horizontal="left" vertical="center" wrapText="1"/>
    </xf>
    <xf numFmtId="0" fontId="54" fillId="9" borderId="1" xfId="3" applyFont="1" applyFill="1" applyBorder="1" applyAlignment="1">
      <alignment horizontal="center" vertical="center" wrapText="1"/>
    </xf>
    <xf numFmtId="0" fontId="54" fillId="9" borderId="12" xfId="0" applyFont="1" applyFill="1" applyBorder="1" applyAlignment="1">
      <alignment horizontal="center" wrapText="1"/>
    </xf>
    <xf numFmtId="0" fontId="54" fillId="9" borderId="1" xfId="0" applyFont="1" applyFill="1" applyBorder="1" applyAlignment="1">
      <alignment wrapText="1"/>
    </xf>
    <xf numFmtId="0" fontId="49" fillId="0" borderId="1" xfId="3" applyFont="1" applyBorder="1" applyAlignment="1">
      <alignment horizontal="left" wrapText="1"/>
    </xf>
    <xf numFmtId="0" fontId="48" fillId="0" borderId="1" xfId="3" applyNumberFormat="1" applyFont="1" applyFill="1" applyBorder="1" applyAlignment="1" applyProtection="1">
      <alignment wrapText="1"/>
    </xf>
    <xf numFmtId="0" fontId="54" fillId="9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0" fontId="55" fillId="0" borderId="1" xfId="0" applyFont="1" applyFill="1" applyBorder="1" applyAlignment="1">
      <alignment vertical="center"/>
    </xf>
    <xf numFmtId="0" fontId="55" fillId="12" borderId="1" xfId="0" quotePrefix="1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right" vertical="center"/>
    </xf>
    <xf numFmtId="0" fontId="55" fillId="0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left" vertical="center"/>
    </xf>
    <xf numFmtId="164" fontId="55" fillId="12" borderId="1" xfId="0" applyNumberFormat="1" applyFont="1" applyFill="1" applyBorder="1" applyAlignment="1">
      <alignment horizontal="right" vertical="center"/>
    </xf>
    <xf numFmtId="164" fontId="55" fillId="0" borderId="1" xfId="0" applyNumberFormat="1" applyFont="1" applyFill="1" applyBorder="1" applyAlignment="1">
      <alignment horizontal="right" vertical="center"/>
    </xf>
    <xf numFmtId="0" fontId="3" fillId="10" borderId="0" xfId="0" applyFont="1" applyFill="1" applyAlignment="1">
      <alignment vertical="center"/>
    </xf>
    <xf numFmtId="0" fontId="6" fillId="0" borderId="1" xfId="0" applyFont="1" applyBorder="1"/>
    <xf numFmtId="0" fontId="4" fillId="0" borderId="1" xfId="0" applyFont="1" applyBorder="1"/>
    <xf numFmtId="0" fontId="10" fillId="0" borderId="0" xfId="0" quotePrefix="1" applyFont="1" applyFill="1" applyBorder="1" applyAlignment="1">
      <alignment horizontal="center" vertical="center"/>
    </xf>
    <xf numFmtId="0" fontId="56" fillId="0" borderId="28" xfId="0" applyFont="1" applyBorder="1"/>
    <xf numFmtId="0" fontId="4" fillId="0" borderId="28" xfId="0" applyFont="1" applyBorder="1"/>
    <xf numFmtId="0" fontId="56" fillId="0" borderId="0" xfId="0" applyFont="1" applyBorder="1"/>
    <xf numFmtId="166" fontId="56" fillId="0" borderId="0" xfId="12" applyNumberFormat="1" applyFont="1" applyBorder="1" applyAlignment="1" applyProtection="1">
      <alignment horizontal="left" vertical="center"/>
    </xf>
    <xf numFmtId="166" fontId="56" fillId="10" borderId="0" xfId="12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/>
    <xf numFmtId="0" fontId="10" fillId="0" borderId="1" xfId="0" quotePrefix="1" applyFont="1" applyFill="1" applyBorder="1" applyAlignment="1">
      <alignment horizontal="center" vertical="center"/>
    </xf>
    <xf numFmtId="166" fontId="37" fillId="0" borderId="31" xfId="12" applyNumberFormat="1" applyFont="1" applyBorder="1" applyAlignment="1" applyProtection="1">
      <alignment horizontal="left" vertical="center"/>
    </xf>
    <xf numFmtId="166" fontId="36" fillId="0" borderId="32" xfId="12" applyNumberFormat="1" applyFont="1" applyBorder="1" applyAlignment="1" applyProtection="1">
      <alignment horizontal="left" vertical="center" indent="1"/>
    </xf>
    <xf numFmtId="166" fontId="37" fillId="0" borderId="32" xfId="12" applyNumberFormat="1" applyFont="1" applyBorder="1" applyAlignment="1" applyProtection="1">
      <alignment horizontal="left" vertical="center"/>
    </xf>
    <xf numFmtId="166" fontId="36" fillId="0" borderId="33" xfId="12" applyNumberFormat="1" applyFont="1" applyBorder="1" applyAlignment="1" applyProtection="1">
      <alignment horizontal="left" vertical="center" indent="1"/>
    </xf>
    <xf numFmtId="166" fontId="37" fillId="0" borderId="33" xfId="12" applyNumberFormat="1" applyFont="1" applyBorder="1" applyAlignment="1" applyProtection="1">
      <alignment horizontal="left" vertical="center"/>
    </xf>
    <xf numFmtId="165" fontId="35" fillId="5" borderId="31" xfId="11" applyNumberFormat="1" applyFont="1" applyFill="1" applyBorder="1" applyProtection="1">
      <alignment vertical="center"/>
    </xf>
    <xf numFmtId="165" fontId="35" fillId="5" borderId="33" xfId="11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166" fontId="56" fillId="0" borderId="0" xfId="12" applyNumberFormat="1" applyFont="1" applyFill="1" applyBorder="1" applyAlignment="1" applyProtection="1">
      <alignment horizontal="left" vertical="center"/>
    </xf>
    <xf numFmtId="166" fontId="37" fillId="0" borderId="0" xfId="12" applyNumberFormat="1" applyFont="1" applyFill="1" applyBorder="1" applyAlignment="1" applyProtection="1">
      <alignment horizontal="left" vertical="center"/>
    </xf>
    <xf numFmtId="0" fontId="25" fillId="0" borderId="2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/>
    </xf>
    <xf numFmtId="0" fontId="43" fillId="0" borderId="46" xfId="13" applyBorder="1"/>
    <xf numFmtId="0" fontId="57" fillId="10" borderId="46" xfId="0" applyFont="1" applyFill="1" applyBorder="1" applyAlignment="1">
      <alignment horizontal="left" vertical="center" wrapText="1"/>
    </xf>
    <xf numFmtId="0" fontId="0" fillId="0" borderId="48" xfId="0" applyBorder="1"/>
    <xf numFmtId="166" fontId="36" fillId="0" borderId="45" xfId="12" applyNumberFormat="1" applyFont="1" applyBorder="1" applyAlignment="1" applyProtection="1">
      <alignment horizontal="left" vertical="center" indent="1"/>
    </xf>
    <xf numFmtId="166" fontId="36" fillId="0" borderId="50" xfId="12" applyNumberFormat="1" applyFont="1" applyBorder="1" applyAlignment="1" applyProtection="1">
      <alignment horizontal="left" vertical="center" indent="1"/>
    </xf>
    <xf numFmtId="0" fontId="19" fillId="10" borderId="51" xfId="0" applyFont="1" applyFill="1" applyBorder="1" applyAlignment="1"/>
    <xf numFmtId="0" fontId="19" fillId="10" borderId="51" xfId="0" applyFont="1" applyFill="1" applyBorder="1"/>
    <xf numFmtId="0" fontId="0" fillId="10" borderId="51" xfId="0" applyFill="1" applyBorder="1"/>
    <xf numFmtId="0" fontId="19" fillId="10" borderId="52" xfId="0" applyFont="1" applyFill="1" applyBorder="1" applyAlignment="1"/>
    <xf numFmtId="0" fontId="19" fillId="10" borderId="52" xfId="0" applyFont="1" applyFill="1" applyBorder="1"/>
    <xf numFmtId="0" fontId="0" fillId="10" borderId="52" xfId="0" applyFill="1" applyBorder="1"/>
    <xf numFmtId="0" fontId="2" fillId="2" borderId="52" xfId="2" applyFill="1" applyBorder="1" applyAlignment="1" applyProtection="1"/>
    <xf numFmtId="0" fontId="19" fillId="0" borderId="51" xfId="0" applyFont="1" applyFill="1" applyBorder="1" applyAlignment="1"/>
    <xf numFmtId="0" fontId="19" fillId="0" borderId="51" xfId="0" applyFont="1" applyBorder="1"/>
    <xf numFmtId="0" fontId="0" fillId="0" borderId="51" xfId="0" applyBorder="1"/>
    <xf numFmtId="166" fontId="36" fillId="0" borderId="49" xfId="12" applyNumberFormat="1" applyFont="1" applyBorder="1" applyAlignment="1" applyProtection="1">
      <alignment horizontal="left" vertical="center" indent="1"/>
    </xf>
    <xf numFmtId="166" fontId="37" fillId="0" borderId="49" xfId="12" applyNumberFormat="1" applyFont="1" applyBorder="1" applyAlignment="1" applyProtection="1">
      <alignment horizontal="left" vertical="center"/>
    </xf>
    <xf numFmtId="0" fontId="4" fillId="0" borderId="53" xfId="0" applyFont="1" applyBorder="1" applyAlignment="1">
      <alignment horizontal="right"/>
    </xf>
    <xf numFmtId="0" fontId="43" fillId="0" borderId="54" xfId="13" applyBorder="1"/>
    <xf numFmtId="0" fontId="43" fillId="0" borderId="54" xfId="13" applyBorder="1" applyAlignment="1">
      <alignment vertical="center" wrapText="1"/>
    </xf>
    <xf numFmtId="0" fontId="57" fillId="10" borderId="55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right"/>
    </xf>
    <xf numFmtId="0" fontId="43" fillId="0" borderId="41" xfId="13" applyAlignment="1">
      <alignment wrapText="1"/>
    </xf>
    <xf numFmtId="0" fontId="0" fillId="10" borderId="47" xfId="0" applyFill="1" applyBorder="1"/>
    <xf numFmtId="0" fontId="0" fillId="0" borderId="56" xfId="0" applyBorder="1"/>
    <xf numFmtId="0" fontId="0" fillId="10" borderId="57" xfId="0" applyFill="1" applyBorder="1"/>
    <xf numFmtId="0" fontId="43" fillId="10" borderId="54" xfId="13" applyFill="1" applyBorder="1" applyAlignment="1">
      <alignment vertical="center" wrapText="1"/>
    </xf>
    <xf numFmtId="0" fontId="23" fillId="13" borderId="1" xfId="0" applyFont="1" applyFill="1" applyBorder="1" applyAlignment="1" applyProtection="1">
      <alignment horizontal="left" wrapText="1"/>
    </xf>
    <xf numFmtId="0" fontId="23" fillId="13" borderId="1" xfId="0" applyFont="1" applyFill="1" applyBorder="1" applyAlignment="1" applyProtection="1">
      <alignment horizontal="center" vertical="center" wrapText="1"/>
      <protection locked="0"/>
    </xf>
    <xf numFmtId="0" fontId="23" fillId="13" borderId="1" xfId="0" applyFont="1" applyFill="1" applyBorder="1" applyAlignment="1" applyProtection="1">
      <alignment horizontal="center" wrapText="1"/>
      <protection locked="0"/>
    </xf>
    <xf numFmtId="3" fontId="23" fillId="13" borderId="1" xfId="3" applyNumberFormat="1" applyFont="1" applyFill="1" applyBorder="1" applyAlignment="1" applyProtection="1">
      <alignment horizontal="center" vertical="center" wrapText="1"/>
    </xf>
    <xf numFmtId="0" fontId="23" fillId="13" borderId="1" xfId="0" applyFont="1" applyFill="1" applyBorder="1" applyAlignment="1" applyProtection="1">
      <alignment horizontal="center"/>
      <protection locked="0"/>
    </xf>
    <xf numFmtId="3" fontId="23" fillId="3" borderId="1" xfId="3" applyNumberFormat="1" applyFont="1" applyFill="1" applyBorder="1" applyAlignment="1" applyProtection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6" fontId="36" fillId="0" borderId="32" xfId="12" applyNumberFormat="1" applyFont="1" applyFill="1" applyBorder="1" applyAlignment="1" applyProtection="1">
      <alignment horizontal="left" vertical="center" indent="1"/>
    </xf>
    <xf numFmtId="0" fontId="25" fillId="0" borderId="2" xfId="0" applyFont="1" applyFill="1" applyBorder="1" applyAlignment="1">
      <alignment horizontal="center" vertical="center" wrapText="1"/>
    </xf>
    <xf numFmtId="166" fontId="45" fillId="0" borderId="42" xfId="12" applyNumberFormat="1" applyFont="1" applyFill="1" applyBorder="1" applyAlignment="1" applyProtection="1">
      <alignment horizontal="left" vertical="center" inden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5" fontId="35" fillId="0" borderId="0" xfId="11" applyNumberFormat="1" applyFont="1" applyFill="1" applyBorder="1" applyAlignment="1" applyProtection="1">
      <alignment horizontal="right" vertical="center"/>
    </xf>
    <xf numFmtId="165" fontId="35" fillId="0" borderId="0" xfId="11" applyNumberFormat="1" applyFont="1" applyFill="1" applyBorder="1" applyAlignment="1" applyProtection="1"/>
    <xf numFmtId="0" fontId="10" fillId="0" borderId="0" xfId="0" applyFont="1" applyFill="1" applyBorder="1" applyAlignment="1">
      <alignment vertical="center" wrapText="1"/>
    </xf>
    <xf numFmtId="165" fontId="59" fillId="5" borderId="0" xfId="11" applyNumberFormat="1" applyFont="1" applyFill="1" applyBorder="1" applyAlignment="1" applyProtection="1"/>
    <xf numFmtId="166" fontId="36" fillId="0" borderId="0" xfId="12" applyNumberFormat="1" applyFont="1" applyFill="1" applyBorder="1" applyAlignment="1" applyProtection="1">
      <alignment horizontal="left" vertical="center" indent="1"/>
    </xf>
    <xf numFmtId="0" fontId="10" fillId="0" borderId="0" xfId="0" applyFont="1" applyBorder="1" applyAlignment="1">
      <alignment vertical="center" wrapText="1"/>
    </xf>
    <xf numFmtId="165" fontId="58" fillId="5" borderId="1" xfId="1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9" fontId="35" fillId="0" borderId="0" xfId="11" applyNumberFormat="1" applyFont="1" applyFill="1" applyBorder="1" applyProtection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vertical="center" wrapText="1"/>
    </xf>
    <xf numFmtId="49" fontId="59" fillId="5" borderId="0" xfId="11" applyNumberFormat="1" applyFont="1" applyFill="1" applyBorder="1" applyAlignment="1" applyProtection="1"/>
    <xf numFmtId="49" fontId="10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vertical="center"/>
    </xf>
    <xf numFmtId="49" fontId="24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1" xfId="0" quotePrefix="1" applyNumberFormat="1" applyFont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Border="1" applyAlignment="1">
      <alignment wrapText="1"/>
    </xf>
    <xf numFmtId="0" fontId="36" fillId="0" borderId="31" xfId="12" applyNumberFormat="1" applyFont="1" applyBorder="1" applyAlignment="1" applyProtection="1">
      <alignment horizontal="left" vertical="center" indent="1"/>
    </xf>
    <xf numFmtId="0" fontId="22" fillId="0" borderId="0" xfId="0" applyFont="1" applyFill="1" applyBorder="1" applyAlignment="1">
      <alignment vertical="center"/>
    </xf>
    <xf numFmtId="49" fontId="22" fillId="0" borderId="0" xfId="0" applyNumberFormat="1" applyFont="1" applyBorder="1"/>
    <xf numFmtId="0" fontId="22" fillId="0" borderId="0" xfId="0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49" fontId="60" fillId="0" borderId="1" xfId="0" applyNumberFormat="1" applyFont="1" applyFill="1" applyBorder="1" applyAlignment="1">
      <alignment vertical="center"/>
    </xf>
    <xf numFmtId="0" fontId="60" fillId="0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49" fontId="35" fillId="5" borderId="0" xfId="11" applyNumberFormat="1" applyFont="1" applyFill="1" applyBorder="1" applyProtection="1">
      <alignment vertical="center"/>
    </xf>
    <xf numFmtId="165" fontId="35" fillId="5" borderId="0" xfId="11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16" fontId="22" fillId="0" borderId="0" xfId="0" quotePrefix="1" applyNumberFormat="1" applyFont="1" applyBorder="1" applyAlignment="1">
      <alignment vertical="center"/>
    </xf>
    <xf numFmtId="16" fontId="26" fillId="0" borderId="0" xfId="0" quotePrefix="1" applyNumberFormat="1" applyFont="1" applyFill="1" applyBorder="1" applyAlignment="1">
      <alignment vertical="center"/>
    </xf>
    <xf numFmtId="16" fontId="22" fillId="0" borderId="0" xfId="0" quotePrefix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NumberFormat="1"/>
    <xf numFmtId="0" fontId="25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66" fontId="36" fillId="0" borderId="0" xfId="12" applyNumberFormat="1" applyFont="1" applyBorder="1" applyAlignment="1" applyProtection="1">
      <alignment horizontal="left" vertical="center" inden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62" fillId="0" borderId="0" xfId="0" applyFont="1"/>
    <xf numFmtId="0" fontId="25" fillId="13" borderId="1" xfId="0" applyFont="1" applyFill="1" applyBorder="1"/>
    <xf numFmtId="0" fontId="25" fillId="13" borderId="1" xfId="0" applyFont="1" applyFill="1" applyBorder="1" applyAlignment="1">
      <alignment wrapText="1"/>
    </xf>
    <xf numFmtId="0" fontId="25" fillId="13" borderId="1" xfId="0" applyFont="1" applyFill="1" applyBorder="1" applyAlignment="1">
      <alignment horizontal="left" wrapText="1"/>
    </xf>
    <xf numFmtId="0" fontId="56" fillId="13" borderId="0" xfId="0" applyFont="1" applyFill="1" applyBorder="1"/>
    <xf numFmtId="166" fontId="56" fillId="13" borderId="0" xfId="12" applyNumberFormat="1" applyFont="1" applyFill="1" applyBorder="1" applyAlignment="1" applyProtection="1">
      <alignment horizontal="left" vertical="center"/>
    </xf>
    <xf numFmtId="49" fontId="56" fillId="0" borderId="0" xfId="0" applyNumberFormat="1" applyFont="1" applyBorder="1"/>
    <xf numFmtId="166" fontId="37" fillId="13" borderId="0" xfId="12" applyNumberFormat="1" applyFont="1" applyFill="1" applyBorder="1" applyAlignment="1" applyProtection="1">
      <alignment horizontal="left" vertical="center"/>
    </xf>
    <xf numFmtId="0" fontId="4" fillId="13" borderId="0" xfId="0" applyFont="1" applyFill="1"/>
    <xf numFmtId="166" fontId="37" fillId="13" borderId="45" xfId="12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65" fontId="63" fillId="5" borderId="31" xfId="11" applyNumberFormat="1" applyFont="1" applyFill="1" applyBorder="1" applyProtection="1">
      <alignment vertical="center"/>
    </xf>
    <xf numFmtId="165" fontId="63" fillId="5" borderId="33" xfId="11" applyNumberFormat="1" applyFont="1" applyFill="1" applyBorder="1" applyAlignment="1" applyProtection="1">
      <alignment horizontal="right" vertical="center"/>
    </xf>
    <xf numFmtId="166" fontId="64" fillId="0" borderId="31" xfId="12" applyNumberFormat="1" applyFont="1" applyBorder="1" applyAlignment="1" applyProtection="1">
      <alignment horizontal="left" vertical="center" indent="1"/>
    </xf>
    <xf numFmtId="166" fontId="64" fillId="0" borderId="32" xfId="12" applyNumberFormat="1" applyFont="1" applyBorder="1" applyAlignment="1" applyProtection="1">
      <alignment horizontal="left" vertical="center" indent="1"/>
    </xf>
    <xf numFmtId="166" fontId="64" fillId="0" borderId="33" xfId="12" applyNumberFormat="1" applyFont="1" applyBorder="1" applyAlignment="1" applyProtection="1">
      <alignment horizontal="left" vertical="center" indent="1"/>
    </xf>
    <xf numFmtId="0" fontId="64" fillId="0" borderId="0" xfId="0" applyFont="1"/>
    <xf numFmtId="166" fontId="65" fillId="0" borderId="31" xfId="12" applyNumberFormat="1" applyFont="1" applyBorder="1" applyAlignment="1" applyProtection="1">
      <alignment horizontal="left" vertical="center"/>
    </xf>
    <xf numFmtId="166" fontId="65" fillId="0" borderId="32" xfId="12" applyNumberFormat="1" applyFont="1" applyBorder="1" applyAlignment="1" applyProtection="1">
      <alignment horizontal="left" vertical="center"/>
    </xf>
    <xf numFmtId="166" fontId="65" fillId="0" borderId="33" xfId="12" applyNumberFormat="1" applyFont="1" applyBorder="1" applyAlignment="1" applyProtection="1">
      <alignment horizontal="left" vertical="center"/>
    </xf>
    <xf numFmtId="0" fontId="66" fillId="0" borderId="2" xfId="0" applyFont="1" applyFill="1" applyBorder="1" applyAlignment="1">
      <alignment horizontal="center" vertical="center"/>
    </xf>
    <xf numFmtId="0" fontId="66" fillId="0" borderId="11" xfId="0" applyFont="1" applyFill="1" applyBorder="1" applyAlignment="1">
      <alignment horizontal="center" vertical="center"/>
    </xf>
    <xf numFmtId="0" fontId="64" fillId="0" borderId="2" xfId="0" applyFont="1" applyFill="1" applyBorder="1" applyAlignment="1">
      <alignment horizontal="center" vertical="center" wrapText="1"/>
    </xf>
    <xf numFmtId="0" fontId="64" fillId="0" borderId="6" xfId="0" applyFont="1" applyFill="1" applyBorder="1" applyAlignment="1">
      <alignment horizontal="center" vertical="center"/>
    </xf>
    <xf numFmtId="0" fontId="64" fillId="0" borderId="6" xfId="0" applyFont="1" applyFill="1" applyBorder="1" applyAlignment="1">
      <alignment horizontal="centerContinuous" vertical="center"/>
    </xf>
    <xf numFmtId="0" fontId="64" fillId="0" borderId="5" xfId="0" applyFont="1" applyFill="1" applyBorder="1" applyAlignment="1">
      <alignment horizontal="centerContinuous" vertical="center"/>
    </xf>
    <xf numFmtId="0" fontId="64" fillId="0" borderId="5" xfId="0" applyFont="1" applyFill="1" applyBorder="1" applyAlignment="1">
      <alignment horizontal="right" vertical="center"/>
    </xf>
    <xf numFmtId="0" fontId="64" fillId="0" borderId="3" xfId="0" applyFont="1" applyFill="1" applyBorder="1" applyAlignment="1">
      <alignment horizontal="right" vertical="center"/>
    </xf>
    <xf numFmtId="0" fontId="52" fillId="0" borderId="3" xfId="0" applyFont="1" applyFill="1" applyBorder="1" applyAlignment="1">
      <alignment horizontal="center" vertical="center"/>
    </xf>
    <xf numFmtId="2" fontId="64" fillId="0" borderId="3" xfId="0" applyNumberFormat="1" applyFont="1" applyFill="1" applyBorder="1" applyAlignment="1">
      <alignment horizontal="center" vertical="center"/>
    </xf>
    <xf numFmtId="0" fontId="65" fillId="0" borderId="6" xfId="0" applyFont="1" applyFill="1" applyBorder="1" applyAlignment="1">
      <alignment horizontal="centerContinuous" vertical="center"/>
    </xf>
    <xf numFmtId="0" fontId="66" fillId="0" borderId="1" xfId="0" applyFont="1" applyFill="1" applyBorder="1" applyAlignment="1">
      <alignment horizontal="centerContinuous" vertical="center"/>
    </xf>
    <xf numFmtId="0" fontId="64" fillId="0" borderId="3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7" xfId="0" applyFont="1" applyFill="1" applyBorder="1" applyAlignment="1">
      <alignment horizontal="centerContinuous" vertical="center"/>
    </xf>
    <xf numFmtId="0" fontId="66" fillId="0" borderId="7" xfId="0" applyFont="1" applyFill="1" applyBorder="1" applyAlignment="1">
      <alignment horizontal="centerContinuous" vertical="center" wrapText="1"/>
    </xf>
    <xf numFmtId="0" fontId="64" fillId="0" borderId="4" xfId="0" applyFont="1" applyFill="1" applyBorder="1" applyAlignment="1">
      <alignment horizontal="right" vertical="center"/>
    </xf>
    <xf numFmtId="0" fontId="64" fillId="0" borderId="4" xfId="0" applyFont="1" applyFill="1" applyBorder="1" applyAlignment="1">
      <alignment horizontal="center" vertical="center"/>
    </xf>
    <xf numFmtId="2" fontId="64" fillId="0" borderId="2" xfId="0" applyNumberFormat="1" applyFont="1" applyFill="1" applyBorder="1" applyAlignment="1">
      <alignment horizontal="center" vertical="center"/>
    </xf>
    <xf numFmtId="2" fontId="64" fillId="0" borderId="8" xfId="0" applyNumberFormat="1" applyFont="1" applyFill="1" applyBorder="1" applyAlignment="1">
      <alignment horizontal="center" vertical="center"/>
    </xf>
    <xf numFmtId="0" fontId="64" fillId="0" borderId="3" xfId="0" applyFont="1" applyFill="1" applyBorder="1" applyAlignment="1">
      <alignment horizontal="centerContinuous" vertical="center"/>
    </xf>
    <xf numFmtId="0" fontId="67" fillId="0" borderId="3" xfId="0" applyFont="1" applyFill="1" applyBorder="1" applyAlignment="1">
      <alignment horizontal="right" vertical="center"/>
    </xf>
    <xf numFmtId="2" fontId="64" fillId="0" borderId="5" xfId="0" applyNumberFormat="1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right" vertical="center"/>
    </xf>
    <xf numFmtId="0" fontId="52" fillId="0" borderId="12" xfId="0" applyFont="1" applyFill="1" applyBorder="1" applyAlignment="1">
      <alignment horizontal="center" vertical="center"/>
    </xf>
    <xf numFmtId="2" fontId="64" fillId="0" borderId="12" xfId="0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right" vertical="center"/>
    </xf>
    <xf numFmtId="0" fontId="64" fillId="0" borderId="1" xfId="0" applyFont="1" applyFill="1" applyBorder="1" applyAlignment="1">
      <alignment horizontal="center" vertical="center"/>
    </xf>
    <xf numFmtId="2" fontId="64" fillId="0" borderId="1" xfId="0" applyNumberFormat="1" applyFont="1" applyFill="1" applyBorder="1" applyAlignment="1">
      <alignment horizontal="center" vertical="center"/>
    </xf>
    <xf numFmtId="0" fontId="64" fillId="0" borderId="2" xfId="0" applyFont="1" applyFill="1" applyBorder="1" applyAlignment="1">
      <alignment horizontal="right" vertical="center"/>
    </xf>
    <xf numFmtId="0" fontId="64" fillId="0" borderId="2" xfId="0" applyFont="1" applyFill="1" applyBorder="1" applyAlignment="1">
      <alignment horizontal="center" vertical="center"/>
    </xf>
    <xf numFmtId="0" fontId="52" fillId="0" borderId="3" xfId="15" applyFont="1" applyBorder="1" applyAlignment="1">
      <alignment horizontal="center" vertical="center"/>
    </xf>
    <xf numFmtId="0" fontId="64" fillId="0" borderId="3" xfId="15" applyFont="1" applyBorder="1" applyAlignment="1">
      <alignment horizontal="center" vertical="center"/>
    </xf>
    <xf numFmtId="0" fontId="64" fillId="0" borderId="4" xfId="15" applyFont="1" applyBorder="1" applyAlignment="1">
      <alignment horizontal="center" vertical="center"/>
    </xf>
    <xf numFmtId="0" fontId="64" fillId="0" borderId="9" xfId="0" applyFont="1" applyFill="1" applyBorder="1" applyAlignment="1">
      <alignment horizontal="center" vertical="center"/>
    </xf>
    <xf numFmtId="0" fontId="64" fillId="0" borderId="9" xfId="0" applyFont="1" applyFill="1" applyBorder="1" applyAlignment="1">
      <alignment horizontal="centerContinuous" vertical="center"/>
    </xf>
    <xf numFmtId="0" fontId="64" fillId="0" borderId="10" xfId="0" applyFont="1" applyFill="1" applyBorder="1" applyAlignment="1">
      <alignment horizontal="centerContinuous" vertical="center"/>
    </xf>
    <xf numFmtId="0" fontId="64" fillId="0" borderId="10" xfId="0" applyFont="1" applyFill="1" applyBorder="1" applyAlignment="1">
      <alignment horizontal="right" vertical="center"/>
    </xf>
    <xf numFmtId="0" fontId="52" fillId="0" borderId="10" xfId="0" applyFont="1" applyFill="1" applyBorder="1" applyAlignment="1">
      <alignment horizontal="center" vertical="center"/>
    </xf>
    <xf numFmtId="0" fontId="65" fillId="0" borderId="12" xfId="0" applyFont="1" applyFill="1" applyBorder="1" applyAlignment="1">
      <alignment horizontal="right" vertical="center"/>
    </xf>
    <xf numFmtId="0" fontId="65" fillId="0" borderId="12" xfId="0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Continuous" vertical="center" wrapText="1"/>
    </xf>
    <xf numFmtId="2" fontId="64" fillId="0" borderId="14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right" vertical="center"/>
    </xf>
    <xf numFmtId="1" fontId="24" fillId="0" borderId="1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horizontal="right" vertical="center"/>
    </xf>
    <xf numFmtId="1" fontId="25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6" fontId="36" fillId="15" borderId="61" xfId="12" applyNumberFormat="1" applyFont="1" applyFill="1" applyBorder="1" applyAlignment="1" applyProtection="1">
      <alignment horizontal="left" vertical="center" indent="1"/>
    </xf>
    <xf numFmtId="0" fontId="4" fillId="15" borderId="62" xfId="17" applyFont="1" applyFill="1" applyBorder="1"/>
    <xf numFmtId="0" fontId="55" fillId="15" borderId="62" xfId="17" applyFont="1" applyFill="1" applyBorder="1"/>
    <xf numFmtId="0" fontId="4" fillId="15" borderId="63" xfId="17" applyFont="1" applyFill="1" applyBorder="1"/>
    <xf numFmtId="4" fontId="7" fillId="0" borderId="0" xfId="17" applyNumberFormat="1" applyFont="1" applyAlignment="1">
      <alignment horizontal="center" vertical="center"/>
    </xf>
    <xf numFmtId="166" fontId="36" fillId="15" borderId="31" xfId="12" applyNumberFormat="1" applyFont="1" applyFill="1" applyBorder="1" applyAlignment="1" applyProtection="1">
      <alignment horizontal="left" vertical="center" indent="1"/>
    </xf>
    <xf numFmtId="0" fontId="4" fillId="15" borderId="0" xfId="17" applyFont="1" applyFill="1"/>
    <xf numFmtId="0" fontId="55" fillId="15" borderId="0" xfId="17" applyFont="1" applyFill="1"/>
    <xf numFmtId="0" fontId="4" fillId="15" borderId="65" xfId="17" applyFont="1" applyFill="1" applyBorder="1"/>
    <xf numFmtId="166" fontId="37" fillId="15" borderId="31" xfId="12" applyNumberFormat="1" applyFont="1" applyFill="1" applyBorder="1" applyProtection="1">
      <alignment horizontal="left" vertical="center" wrapText="1"/>
    </xf>
    <xf numFmtId="166" fontId="37" fillId="15" borderId="32" xfId="12" applyNumberFormat="1" applyFont="1" applyFill="1" applyBorder="1" applyAlignment="1" applyProtection="1">
      <alignment horizontal="left" vertical="center"/>
    </xf>
    <xf numFmtId="166" fontId="37" fillId="15" borderId="32" xfId="12" applyNumberFormat="1" applyFont="1" applyFill="1" applyBorder="1" applyProtection="1">
      <alignment horizontal="left" vertical="center" wrapText="1"/>
    </xf>
    <xf numFmtId="166" fontId="37" fillId="15" borderId="33" xfId="12" applyNumberFormat="1" applyFont="1" applyFill="1" applyBorder="1" applyAlignment="1" applyProtection="1">
      <alignment horizontal="left" vertical="center"/>
    </xf>
    <xf numFmtId="0" fontId="25" fillId="9" borderId="20" xfId="17" applyFont="1" applyFill="1" applyBorder="1" applyAlignment="1">
      <alignment horizontal="center" vertical="center"/>
    </xf>
    <xf numFmtId="0" fontId="25" fillId="9" borderId="20" xfId="17" applyFont="1" applyFill="1" applyBorder="1" applyAlignment="1">
      <alignment horizontal="center" vertical="center" wrapText="1"/>
    </xf>
    <xf numFmtId="0" fontId="55" fillId="9" borderId="20" xfId="17" applyFont="1" applyFill="1" applyBorder="1" applyAlignment="1">
      <alignment horizontal="center" vertical="center" wrapText="1"/>
    </xf>
    <xf numFmtId="0" fontId="25" fillId="9" borderId="70" xfId="17" applyFont="1" applyFill="1" applyBorder="1" applyAlignment="1">
      <alignment horizontal="center" vertical="center" wrapText="1"/>
    </xf>
    <xf numFmtId="4" fontId="70" fillId="15" borderId="73" xfId="17" applyNumberFormat="1" applyFont="1" applyFill="1" applyBorder="1" applyAlignment="1">
      <alignment horizontal="center" vertical="center"/>
    </xf>
    <xf numFmtId="0" fontId="10" fillId="16" borderId="74" xfId="17" applyFont="1" applyFill="1" applyBorder="1" applyAlignment="1">
      <alignment vertical="center"/>
    </xf>
    <xf numFmtId="0" fontId="55" fillId="16" borderId="75" xfId="17" applyFont="1" applyFill="1" applyBorder="1" applyAlignment="1">
      <alignment vertical="center"/>
    </xf>
    <xf numFmtId="4" fontId="70" fillId="15" borderId="76" xfId="17" applyNumberFormat="1" applyFont="1" applyFill="1" applyBorder="1" applyAlignment="1">
      <alignment horizontal="center" vertical="center"/>
    </xf>
    <xf numFmtId="49" fontId="55" fillId="0" borderId="66" xfId="17" applyNumberFormat="1" applyFont="1" applyBorder="1" applyAlignment="1">
      <alignment horizontal="center" vertical="center" wrapText="1"/>
    </xf>
    <xf numFmtId="0" fontId="23" fillId="0" borderId="67" xfId="17" applyFont="1" applyBorder="1" applyAlignment="1">
      <alignment horizontal="center" vertical="center"/>
    </xf>
    <xf numFmtId="0" fontId="10" fillId="0" borderId="67" xfId="17" applyFont="1" applyBorder="1" applyAlignment="1">
      <alignment horizontal="center" vertical="center" wrapText="1"/>
    </xf>
    <xf numFmtId="0" fontId="10" fillId="0" borderId="67" xfId="17" applyFont="1" applyBorder="1" applyAlignment="1">
      <alignment horizontal="center" vertical="center"/>
    </xf>
    <xf numFmtId="0" fontId="10" fillId="0" borderId="77" xfId="17" applyFont="1" applyBorder="1" applyAlignment="1">
      <alignment horizontal="center" vertical="center" wrapText="1"/>
    </xf>
    <xf numFmtId="0" fontId="10" fillId="0" borderId="66" xfId="17" applyFont="1" applyBorder="1" applyAlignment="1">
      <alignment horizontal="center" vertical="center"/>
    </xf>
    <xf numFmtId="4" fontId="10" fillId="0" borderId="67" xfId="17" applyNumberFormat="1" applyFont="1" applyBorder="1" applyAlignment="1">
      <alignment horizontal="center" vertical="center"/>
    </xf>
    <xf numFmtId="4" fontId="10" fillId="0" borderId="68" xfId="17" applyNumberFormat="1" applyFont="1" applyBorder="1" applyAlignment="1">
      <alignment horizontal="center" vertical="center"/>
    </xf>
    <xf numFmtId="0" fontId="10" fillId="0" borderId="78" xfId="17" applyFont="1" applyBorder="1" applyAlignment="1">
      <alignment horizontal="center" vertical="center"/>
    </xf>
    <xf numFmtId="4" fontId="55" fillId="0" borderId="67" xfId="17" applyNumberFormat="1" applyFont="1" applyBorder="1" applyAlignment="1">
      <alignment horizontal="center" vertical="center"/>
    </xf>
    <xf numFmtId="4" fontId="10" fillId="0" borderId="79" xfId="17" applyNumberFormat="1" applyFont="1" applyBorder="1" applyAlignment="1">
      <alignment horizontal="center" vertical="center"/>
    </xf>
    <xf numFmtId="49" fontId="55" fillId="0" borderId="80" xfId="17" applyNumberFormat="1" applyFont="1" applyBorder="1" applyAlignment="1">
      <alignment horizontal="center" vertical="center" wrapText="1"/>
    </xf>
    <xf numFmtId="0" fontId="23" fillId="0" borderId="1" xfId="17" applyFont="1" applyBorder="1" applyAlignment="1">
      <alignment horizontal="center" vertical="center"/>
    </xf>
    <xf numFmtId="0" fontId="10" fillId="0" borderId="1" xfId="17" applyFont="1" applyBorder="1" applyAlignment="1">
      <alignment horizontal="center" vertical="center" wrapText="1"/>
    </xf>
    <xf numFmtId="0" fontId="10" fillId="0" borderId="1" xfId="17" applyFont="1" applyBorder="1" applyAlignment="1">
      <alignment horizontal="center" vertical="center"/>
    </xf>
    <xf numFmtId="0" fontId="10" fillId="0" borderId="19" xfId="17" applyFont="1" applyBorder="1" applyAlignment="1">
      <alignment horizontal="center" vertical="center" wrapText="1"/>
    </xf>
    <xf numFmtId="0" fontId="10" fillId="0" borderId="80" xfId="17" applyFont="1" applyBorder="1" applyAlignment="1">
      <alignment horizontal="center" vertical="center"/>
    </xf>
    <xf numFmtId="4" fontId="10" fillId="0" borderId="1" xfId="17" applyNumberFormat="1" applyFont="1" applyBorder="1" applyAlignment="1">
      <alignment horizontal="center" vertical="center"/>
    </xf>
    <xf numFmtId="0" fontId="10" fillId="0" borderId="13" xfId="17" applyFont="1" applyBorder="1" applyAlignment="1">
      <alignment horizontal="center" vertical="center"/>
    </xf>
    <xf numFmtId="4" fontId="55" fillId="0" borderId="1" xfId="17" applyNumberFormat="1" applyFont="1" applyBorder="1" applyAlignment="1">
      <alignment horizontal="center" vertical="center"/>
    </xf>
    <xf numFmtId="4" fontId="55" fillId="0" borderId="1" xfId="17" applyNumberFormat="1" applyFont="1" applyBorder="1" applyAlignment="1">
      <alignment horizontal="center" vertical="center" wrapText="1"/>
    </xf>
    <xf numFmtId="167" fontId="55" fillId="0" borderId="80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4" fontId="55" fillId="0" borderId="1" xfId="0" applyNumberFormat="1" applyFont="1" applyBorder="1" applyAlignment="1">
      <alignment horizontal="center" vertical="center" wrapText="1"/>
    </xf>
    <xf numFmtId="0" fontId="23" fillId="0" borderId="1" xfId="18" applyFont="1" applyBorder="1" applyAlignment="1">
      <alignment horizontal="center" vertical="center"/>
    </xf>
    <xf numFmtId="167" fontId="55" fillId="0" borderId="69" xfId="0" applyNumberFormat="1" applyFont="1" applyBorder="1" applyAlignment="1">
      <alignment horizontal="center" vertical="center" wrapText="1"/>
    </xf>
    <xf numFmtId="0" fontId="23" fillId="0" borderId="20" xfId="17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 wrapText="1"/>
    </xf>
    <xf numFmtId="0" fontId="71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4" fontId="55" fillId="0" borderId="20" xfId="0" applyNumberFormat="1" applyFont="1" applyBorder="1" applyAlignment="1">
      <alignment horizontal="center" vertical="center" wrapText="1"/>
    </xf>
    <xf numFmtId="167" fontId="55" fillId="0" borderId="81" xfId="0" applyNumberFormat="1" applyFont="1" applyBorder="1" applyAlignment="1">
      <alignment horizontal="center" vertical="center" wrapText="1"/>
    </xf>
    <xf numFmtId="0" fontId="23" fillId="0" borderId="82" xfId="17" applyFont="1" applyBorder="1" applyAlignment="1">
      <alignment horizontal="center" vertical="center"/>
    </xf>
    <xf numFmtId="0" fontId="55" fillId="0" borderId="82" xfId="0" applyFont="1" applyBorder="1" applyAlignment="1">
      <alignment horizontal="center" vertical="center" wrapText="1"/>
    </xf>
    <xf numFmtId="0" fontId="71" fillId="0" borderId="82" xfId="0" applyFont="1" applyBorder="1" applyAlignment="1">
      <alignment horizontal="center" vertical="center" wrapText="1"/>
    </xf>
    <xf numFmtId="0" fontId="55" fillId="0" borderId="83" xfId="0" applyFont="1" applyBorder="1" applyAlignment="1">
      <alignment horizontal="center" vertical="center" wrapText="1"/>
    </xf>
    <xf numFmtId="0" fontId="10" fillId="0" borderId="81" xfId="17" applyFont="1" applyBorder="1" applyAlignment="1">
      <alignment horizontal="center" vertical="center"/>
    </xf>
    <xf numFmtId="4" fontId="10" fillId="0" borderId="82" xfId="17" applyNumberFormat="1" applyFont="1" applyBorder="1" applyAlignment="1">
      <alignment horizontal="center" vertical="center"/>
    </xf>
    <xf numFmtId="4" fontId="10" fillId="0" borderId="84" xfId="17" applyNumberFormat="1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 wrapText="1"/>
    </xf>
    <xf numFmtId="4" fontId="55" fillId="0" borderId="82" xfId="0" applyNumberFormat="1" applyFont="1" applyBorder="1" applyAlignment="1">
      <alignment horizontal="center" vertical="center" wrapText="1"/>
    </xf>
    <xf numFmtId="0" fontId="10" fillId="16" borderId="86" xfId="17" applyFont="1" applyFill="1" applyBorder="1" applyAlignment="1">
      <alignment vertical="center"/>
    </xf>
    <xf numFmtId="0" fontId="55" fillId="16" borderId="87" xfId="17" applyFont="1" applyFill="1" applyBorder="1" applyAlignment="1">
      <alignment vertical="center"/>
    </xf>
    <xf numFmtId="49" fontId="55" fillId="0" borderId="80" xfId="17" applyNumberFormat="1" applyFont="1" applyBorder="1" applyAlignment="1">
      <alignment horizontal="center" vertical="center"/>
    </xf>
    <xf numFmtId="0" fontId="55" fillId="0" borderId="1" xfId="17" applyFont="1" applyBorder="1" applyAlignment="1">
      <alignment horizontal="center" vertical="center"/>
    </xf>
    <xf numFmtId="0" fontId="55" fillId="0" borderId="1" xfId="17" applyFont="1" applyBorder="1" applyAlignment="1">
      <alignment horizontal="center" vertical="center" wrapText="1"/>
    </xf>
    <xf numFmtId="4" fontId="72" fillId="0" borderId="1" xfId="17" applyNumberFormat="1" applyFont="1" applyBorder="1" applyAlignment="1">
      <alignment horizontal="center" vertical="center"/>
    </xf>
    <xf numFmtId="3" fontId="55" fillId="0" borderId="1" xfId="17" applyNumberFormat="1" applyFont="1" applyBorder="1" applyAlignment="1">
      <alignment horizontal="center" vertical="center"/>
    </xf>
    <xf numFmtId="4" fontId="55" fillId="0" borderId="79" xfId="17" applyNumberFormat="1" applyFont="1" applyBorder="1" applyAlignment="1">
      <alignment horizontal="center" vertical="center"/>
    </xf>
    <xf numFmtId="49" fontId="55" fillId="0" borderId="80" xfId="0" applyNumberFormat="1" applyFont="1" applyBorder="1" applyAlignment="1">
      <alignment horizontal="center" vertical="center" wrapText="1"/>
    </xf>
    <xf numFmtId="3" fontId="55" fillId="0" borderId="1" xfId="0" applyNumberFormat="1" applyFont="1" applyBorder="1" applyAlignment="1">
      <alignment horizontal="center" vertical="center" wrapText="1"/>
    </xf>
    <xf numFmtId="49" fontId="55" fillId="0" borderId="81" xfId="0" applyNumberFormat="1" applyFont="1" applyBorder="1" applyAlignment="1">
      <alignment horizontal="center" vertical="center" wrapText="1"/>
    </xf>
    <xf numFmtId="0" fontId="55" fillId="0" borderId="82" xfId="17" applyFont="1" applyBorder="1" applyAlignment="1">
      <alignment horizontal="center" vertical="center"/>
    </xf>
    <xf numFmtId="4" fontId="55" fillId="0" borderId="82" xfId="17" applyNumberFormat="1" applyFont="1" applyBorder="1" applyAlignment="1">
      <alignment horizontal="center" vertical="center"/>
    </xf>
    <xf numFmtId="3" fontId="55" fillId="0" borderId="82" xfId="0" applyNumberFormat="1" applyFont="1" applyBorder="1" applyAlignment="1">
      <alignment horizontal="center" vertical="center" wrapText="1"/>
    </xf>
    <xf numFmtId="4" fontId="55" fillId="0" borderId="84" xfId="17" applyNumberFormat="1" applyFont="1" applyBorder="1" applyAlignment="1">
      <alignment horizontal="center" vertical="center"/>
    </xf>
    <xf numFmtId="4" fontId="70" fillId="15" borderId="88" xfId="17" applyNumberFormat="1" applyFont="1" applyFill="1" applyBorder="1" applyAlignment="1">
      <alignment horizontal="center" vertical="center"/>
    </xf>
    <xf numFmtId="0" fontId="10" fillId="16" borderId="89" xfId="17" applyFont="1" applyFill="1" applyBorder="1" applyAlignment="1">
      <alignment vertical="center"/>
    </xf>
    <xf numFmtId="0" fontId="55" fillId="16" borderId="6" xfId="17" applyFont="1" applyFill="1" applyBorder="1" applyAlignment="1">
      <alignment vertical="center"/>
    </xf>
    <xf numFmtId="4" fontId="70" fillId="15" borderId="90" xfId="17" applyNumberFormat="1" applyFont="1" applyFill="1" applyBorder="1" applyAlignment="1">
      <alignment horizontal="center" vertical="center"/>
    </xf>
    <xf numFmtId="0" fontId="55" fillId="10" borderId="1" xfId="17" applyFont="1" applyFill="1" applyBorder="1" applyAlignment="1">
      <alignment horizontal="right" vertical="center"/>
    </xf>
    <xf numFmtId="0" fontId="55" fillId="10" borderId="1" xfId="17" applyFont="1" applyFill="1" applyBorder="1" applyAlignment="1">
      <alignment horizontal="center" vertical="center"/>
    </xf>
    <xf numFmtId="4" fontId="73" fillId="10" borderId="1" xfId="17" applyNumberFormat="1" applyFont="1" applyFill="1" applyBorder="1" applyAlignment="1">
      <alignment horizontal="center" vertical="center"/>
    </xf>
    <xf numFmtId="0" fontId="55" fillId="17" borderId="1" xfId="17" applyFont="1" applyFill="1" applyBorder="1" applyAlignment="1">
      <alignment horizontal="center" vertical="center"/>
    </xf>
    <xf numFmtId="49" fontId="55" fillId="10" borderId="1" xfId="0" applyNumberFormat="1" applyFont="1" applyFill="1" applyBorder="1" applyAlignment="1">
      <alignment horizontal="center" vertical="center" wrapText="1"/>
    </xf>
    <xf numFmtId="0" fontId="55" fillId="10" borderId="1" xfId="0" applyFont="1" applyFill="1" applyBorder="1" applyAlignment="1">
      <alignment horizontal="center" vertical="center" wrapText="1"/>
    </xf>
    <xf numFmtId="4" fontId="55" fillId="10" borderId="1" xfId="17" applyNumberFormat="1" applyFont="1" applyFill="1" applyBorder="1" applyAlignment="1">
      <alignment horizontal="center" vertical="center"/>
    </xf>
    <xf numFmtId="3" fontId="55" fillId="10" borderId="1" xfId="0" applyNumberFormat="1" applyFont="1" applyFill="1" applyBorder="1" applyAlignment="1">
      <alignment horizontal="center" vertical="center" wrapText="1"/>
    </xf>
    <xf numFmtId="4" fontId="55" fillId="10" borderId="1" xfId="0" applyNumberFormat="1" applyFont="1" applyFill="1" applyBorder="1" applyAlignment="1">
      <alignment horizontal="center" vertical="center" wrapText="1"/>
    </xf>
    <xf numFmtId="0" fontId="55" fillId="6" borderId="89" xfId="17" applyFont="1" applyFill="1" applyBorder="1" applyAlignment="1">
      <alignment vertical="center"/>
    </xf>
    <xf numFmtId="0" fontId="10" fillId="6" borderId="6" xfId="17" applyFont="1" applyFill="1" applyBorder="1" applyAlignment="1">
      <alignment vertical="center"/>
    </xf>
    <xf numFmtId="0" fontId="10" fillId="6" borderId="6" xfId="17" applyFont="1" applyFill="1" applyBorder="1" applyAlignment="1">
      <alignment vertical="center" wrapText="1"/>
    </xf>
    <xf numFmtId="0" fontId="55" fillId="6" borderId="6" xfId="17" applyFont="1" applyFill="1" applyBorder="1" applyAlignment="1">
      <alignment vertical="center"/>
    </xf>
    <xf numFmtId="4" fontId="10" fillId="6" borderId="90" xfId="17" applyNumberFormat="1" applyFont="1" applyFill="1" applyBorder="1" applyAlignment="1">
      <alignment horizontal="center" vertical="center"/>
    </xf>
    <xf numFmtId="4" fontId="70" fillId="15" borderId="29" xfId="17" applyNumberFormat="1" applyFont="1" applyFill="1" applyBorder="1" applyAlignment="1">
      <alignment horizontal="center" vertical="center"/>
    </xf>
    <xf numFmtId="0" fontId="10" fillId="16" borderId="78" xfId="17" applyFont="1" applyFill="1" applyBorder="1" applyAlignment="1">
      <alignment horizontal="center" vertical="center"/>
    </xf>
    <xf numFmtId="0" fontId="55" fillId="16" borderId="77" xfId="17" applyFont="1" applyFill="1" applyBorder="1" applyAlignment="1">
      <alignment horizontal="center" vertical="center"/>
    </xf>
    <xf numFmtId="0" fontId="55" fillId="0" borderId="80" xfId="17" applyFont="1" applyBorder="1" applyAlignment="1">
      <alignment horizontal="center" vertical="center"/>
    </xf>
    <xf numFmtId="4" fontId="10" fillId="0" borderId="12" xfId="17" applyNumberFormat="1" applyFont="1" applyBorder="1" applyAlignment="1">
      <alignment horizontal="center" vertical="center"/>
    </xf>
    <xf numFmtId="0" fontId="10" fillId="6" borderId="1" xfId="17" applyFont="1" applyFill="1" applyBorder="1" applyAlignment="1">
      <alignment horizontal="center" vertical="center"/>
    </xf>
    <xf numFmtId="0" fontId="55" fillId="6" borderId="1" xfId="17" applyFont="1" applyFill="1" applyBorder="1" applyAlignment="1">
      <alignment horizontal="center" vertical="center" wrapText="1"/>
    </xf>
    <xf numFmtId="4" fontId="10" fillId="0" borderId="94" xfId="17" applyNumberFormat="1" applyFont="1" applyBorder="1" applyAlignment="1">
      <alignment horizontal="center" vertical="center"/>
    </xf>
    <xf numFmtId="0" fontId="4" fillId="0" borderId="0" xfId="17" applyFont="1"/>
    <xf numFmtId="0" fontId="10" fillId="0" borderId="19" xfId="17" applyFont="1" applyBorder="1" applyAlignment="1">
      <alignment horizontal="left"/>
    </xf>
    <xf numFmtId="0" fontId="10" fillId="0" borderId="25" xfId="17" applyFont="1" applyBorder="1" applyAlignment="1">
      <alignment horizontal="left"/>
    </xf>
    <xf numFmtId="0" fontId="10" fillId="0" borderId="13" xfId="17" applyFont="1" applyBorder="1" applyAlignment="1">
      <alignment horizontal="left"/>
    </xf>
    <xf numFmtId="4" fontId="10" fillId="0" borderId="1" xfId="17" applyNumberFormat="1" applyFont="1" applyFill="1" applyBorder="1" applyAlignment="1">
      <alignment horizontal="center" vertical="center"/>
    </xf>
    <xf numFmtId="4" fontId="10" fillId="0" borderId="0" xfId="17" applyNumberFormat="1" applyFont="1" applyAlignment="1">
      <alignment horizontal="center"/>
    </xf>
    <xf numFmtId="0" fontId="55" fillId="6" borderId="1" xfId="17" applyFont="1" applyFill="1" applyBorder="1" applyAlignment="1">
      <alignment horizontal="center" vertical="center"/>
    </xf>
    <xf numFmtId="4" fontId="10" fillId="0" borderId="20" xfId="17" applyNumberFormat="1" applyFont="1" applyBorder="1" applyAlignment="1">
      <alignment horizontal="center" vertical="center"/>
    </xf>
    <xf numFmtId="0" fontId="55" fillId="0" borderId="81" xfId="17" applyFont="1" applyBorder="1" applyAlignment="1">
      <alignment horizontal="center" vertical="center"/>
    </xf>
    <xf numFmtId="0" fontId="24" fillId="6" borderId="82" xfId="17" applyFont="1" applyFill="1" applyBorder="1" applyAlignment="1">
      <alignment horizontal="center" vertical="center"/>
    </xf>
    <xf numFmtId="0" fontId="24" fillId="6" borderId="82" xfId="17" applyFont="1" applyFill="1" applyBorder="1" applyAlignment="1">
      <alignment horizontal="center" vertical="center" wrapText="1"/>
    </xf>
    <xf numFmtId="0" fontId="25" fillId="6" borderId="82" xfId="17" applyFont="1" applyFill="1" applyBorder="1"/>
    <xf numFmtId="0" fontId="25" fillId="6" borderId="83" xfId="17" applyFont="1" applyFill="1" applyBorder="1"/>
    <xf numFmtId="4" fontId="70" fillId="5" borderId="29" xfId="17" applyNumberFormat="1" applyFont="1" applyFill="1" applyBorder="1" applyAlignment="1">
      <alignment horizontal="center" vertical="center"/>
    </xf>
    <xf numFmtId="0" fontId="25" fillId="6" borderId="85" xfId="17" applyFont="1" applyFill="1" applyBorder="1" applyAlignment="1">
      <alignment horizontal="center" vertical="center"/>
    </xf>
    <xf numFmtId="0" fontId="55" fillId="6" borderId="83" xfId="17" applyFont="1" applyFill="1" applyBorder="1" applyAlignment="1">
      <alignment horizontal="center" vertical="center"/>
    </xf>
    <xf numFmtId="0" fontId="55" fillId="0" borderId="0" xfId="17" applyFont="1"/>
    <xf numFmtId="0" fontId="4" fillId="0" borderId="0" xfId="17" applyFont="1" applyAlignment="1">
      <alignment wrapText="1"/>
    </xf>
    <xf numFmtId="4" fontId="4" fillId="0" borderId="0" xfId="17" applyNumberFormat="1" applyFont="1"/>
    <xf numFmtId="0" fontId="75" fillId="0" borderId="0" xfId="17" applyFont="1"/>
    <xf numFmtId="0" fontId="7" fillId="0" borderId="0" xfId="17" applyFont="1"/>
    <xf numFmtId="0" fontId="76" fillId="0" borderId="0" xfId="17" applyFont="1" applyBorder="1" applyAlignment="1">
      <alignment wrapText="1"/>
    </xf>
    <xf numFmtId="4" fontId="78" fillId="0" borderId="0" xfId="17" applyNumberFormat="1" applyFont="1" applyBorder="1"/>
    <xf numFmtId="0" fontId="7" fillId="0" borderId="0" xfId="17" applyFont="1" applyBorder="1"/>
    <xf numFmtId="0" fontId="76" fillId="0" borderId="0" xfId="17" applyFont="1" applyAlignment="1">
      <alignment wrapText="1"/>
    </xf>
    <xf numFmtId="4" fontId="78" fillId="0" borderId="0" xfId="17" applyNumberFormat="1" applyFont="1"/>
    <xf numFmtId="4" fontId="7" fillId="0" borderId="0" xfId="17" applyNumberFormat="1" applyFont="1"/>
    <xf numFmtId="0" fontId="7" fillId="0" borderId="0" xfId="17" applyFont="1" applyAlignment="1">
      <alignment wrapText="1"/>
    </xf>
    <xf numFmtId="165" fontId="80" fillId="18" borderId="31" xfId="19" applyNumberFormat="1" applyFont="1" applyFill="1" applyBorder="1">
      <alignment vertical="center"/>
    </xf>
    <xf numFmtId="165" fontId="80" fillId="18" borderId="33" xfId="19" applyNumberFormat="1" applyFont="1" applyFill="1" applyBorder="1" applyAlignment="1">
      <alignment horizontal="right" vertical="center"/>
    </xf>
    <xf numFmtId="166" fontId="23" fillId="18" borderId="31" xfId="12" applyNumberFormat="1" applyFont="1" applyFill="1" applyBorder="1" applyAlignment="1" applyProtection="1">
      <alignment horizontal="left" vertical="center" wrapText="1" indent="1"/>
    </xf>
    <xf numFmtId="166" fontId="23" fillId="18" borderId="32" xfId="12" applyNumberFormat="1" applyFont="1" applyFill="1" applyBorder="1" applyAlignment="1" applyProtection="1">
      <alignment horizontal="left" vertical="center" indent="1"/>
    </xf>
    <xf numFmtId="49" fontId="23" fillId="18" borderId="32" xfId="12" applyNumberFormat="1" applyFont="1" applyFill="1" applyBorder="1" applyAlignment="1" applyProtection="1">
      <alignment horizontal="center" vertical="center"/>
    </xf>
    <xf numFmtId="166" fontId="23" fillId="18" borderId="33" xfId="12" applyNumberFormat="1" applyFont="1" applyFill="1" applyBorder="1" applyAlignment="1" applyProtection="1">
      <alignment horizontal="center" vertical="center"/>
    </xf>
    <xf numFmtId="0" fontId="25" fillId="18" borderId="0" xfId="18" applyFont="1" applyFill="1" applyAlignment="1">
      <alignment horizontal="center" vertical="center"/>
    </xf>
    <xf numFmtId="0" fontId="25" fillId="0" borderId="0" xfId="18" applyFont="1"/>
    <xf numFmtId="166" fontId="23" fillId="18" borderId="31" xfId="12" applyNumberFormat="1" applyFont="1" applyFill="1" applyBorder="1" applyAlignment="1" applyProtection="1">
      <alignment horizontal="left" vertical="center" indent="1"/>
    </xf>
    <xf numFmtId="166" fontId="33" fillId="18" borderId="31" xfId="12" applyNumberFormat="1" applyFont="1" applyFill="1" applyBorder="1" applyAlignment="1" applyProtection="1">
      <alignment horizontal="left" vertical="center"/>
    </xf>
    <xf numFmtId="166" fontId="33" fillId="18" borderId="32" xfId="12" applyNumberFormat="1" applyFont="1" applyFill="1" applyBorder="1" applyAlignment="1" applyProtection="1">
      <alignment horizontal="left" vertical="center"/>
    </xf>
    <xf numFmtId="49" fontId="33" fillId="18" borderId="32" xfId="12" applyNumberFormat="1" applyFont="1" applyFill="1" applyBorder="1" applyAlignment="1" applyProtection="1">
      <alignment horizontal="center" vertical="center"/>
    </xf>
    <xf numFmtId="166" fontId="33" fillId="18" borderId="33" xfId="12" applyNumberFormat="1" applyFont="1" applyFill="1" applyBorder="1" applyAlignment="1" applyProtection="1">
      <alignment horizontal="center" vertical="center"/>
    </xf>
    <xf numFmtId="0" fontId="21" fillId="18" borderId="0" xfId="18" applyFont="1" applyFill="1"/>
    <xf numFmtId="49" fontId="21" fillId="18" borderId="0" xfId="18" applyNumberFormat="1" applyFont="1" applyFill="1" applyAlignment="1">
      <alignment horizontal="center"/>
    </xf>
    <xf numFmtId="0" fontId="21" fillId="18" borderId="0" xfId="18" applyFont="1" applyFill="1" applyAlignment="1">
      <alignment horizontal="center"/>
    </xf>
    <xf numFmtId="0" fontId="21" fillId="18" borderId="0" xfId="18" applyFont="1" applyFill="1" applyAlignment="1">
      <alignment horizontal="center" vertical="center"/>
    </xf>
    <xf numFmtId="49" fontId="21" fillId="18" borderId="0" xfId="18" applyNumberFormat="1" applyFont="1" applyFill="1" applyAlignment="1">
      <alignment horizontal="center" vertical="center"/>
    </xf>
    <xf numFmtId="0" fontId="21" fillId="0" borderId="0" xfId="18" applyFont="1"/>
    <xf numFmtId="0" fontId="25" fillId="9" borderId="95" xfId="18" applyFont="1" applyFill="1" applyBorder="1" applyAlignment="1">
      <alignment horizontal="center" vertical="center"/>
    </xf>
    <xf numFmtId="0" fontId="25" fillId="9" borderId="12" xfId="18" applyFont="1" applyFill="1" applyBorder="1" applyAlignment="1">
      <alignment horizontal="center" vertical="center" wrapText="1"/>
    </xf>
    <xf numFmtId="49" fontId="25" fillId="9" borderId="79" xfId="0" applyNumberFormat="1" applyFont="1" applyFill="1" applyBorder="1" applyAlignment="1">
      <alignment horizontal="center" vertical="center" wrapText="1"/>
    </xf>
    <xf numFmtId="49" fontId="29" fillId="15" borderId="80" xfId="20" applyNumberFormat="1" applyFont="1" applyFill="1" applyBorder="1"/>
    <xf numFmtId="0" fontId="29" fillId="15" borderId="19" xfId="20" applyFont="1" applyFill="1" applyBorder="1"/>
    <xf numFmtId="0" fontId="10" fillId="15" borderId="80" xfId="18" applyFont="1" applyFill="1" applyBorder="1" applyAlignment="1">
      <alignment horizontal="center"/>
    </xf>
    <xf numFmtId="0" fontId="10" fillId="15" borderId="1" xfId="18" applyFont="1" applyFill="1" applyBorder="1"/>
    <xf numFmtId="49" fontId="10" fillId="15" borderId="79" xfId="18" applyNumberFormat="1" applyFont="1" applyFill="1" applyBorder="1" applyAlignment="1">
      <alignment horizontal="center"/>
    </xf>
    <xf numFmtId="0" fontId="10" fillId="15" borderId="1" xfId="18" applyFont="1" applyFill="1" applyBorder="1" applyAlignment="1">
      <alignment horizontal="center" vertical="center"/>
    </xf>
    <xf numFmtId="49" fontId="10" fillId="15" borderId="79" xfId="18" applyNumberFormat="1" applyFont="1" applyFill="1" applyBorder="1" applyAlignment="1">
      <alignment horizontal="center" vertical="center"/>
    </xf>
    <xf numFmtId="49" fontId="29" fillId="0" borderId="80" xfId="20" applyNumberFormat="1" applyFont="1" applyBorder="1"/>
    <xf numFmtId="0" fontId="29" fillId="0" borderId="19" xfId="20" applyFont="1" applyBorder="1" applyAlignment="1">
      <alignment wrapText="1"/>
    </xf>
    <xf numFmtId="3" fontId="10" fillId="0" borderId="80" xfId="18" applyNumberFormat="1" applyFont="1" applyFill="1" applyBorder="1" applyAlignment="1">
      <alignment horizontal="center" vertical="center"/>
    </xf>
    <xf numFmtId="4" fontId="10" fillId="0" borderId="1" xfId="18" applyNumberFormat="1" applyFont="1" applyBorder="1" applyAlignment="1">
      <alignment horizontal="center" vertical="center"/>
    </xf>
    <xf numFmtId="49" fontId="10" fillId="0" borderId="79" xfId="18" applyNumberFormat="1" applyFont="1" applyBorder="1" applyAlignment="1">
      <alignment horizontal="center" vertical="center"/>
    </xf>
    <xf numFmtId="0" fontId="10" fillId="0" borderId="80" xfId="18" applyFont="1" applyBorder="1" applyAlignment="1">
      <alignment horizontal="center" vertical="center"/>
    </xf>
    <xf numFmtId="49" fontId="29" fillId="0" borderId="69" xfId="20" applyNumberFormat="1" applyFont="1" applyBorder="1"/>
    <xf numFmtId="0" fontId="29" fillId="0" borderId="18" xfId="20" applyFont="1" applyBorder="1" applyAlignment="1">
      <alignment wrapText="1"/>
    </xf>
    <xf numFmtId="3" fontId="10" fillId="0" borderId="69" xfId="18" applyNumberFormat="1" applyFont="1" applyFill="1" applyBorder="1" applyAlignment="1">
      <alignment horizontal="center" vertical="center"/>
    </xf>
    <xf numFmtId="4" fontId="10" fillId="0" borderId="20" xfId="18" applyNumberFormat="1" applyFont="1" applyBorder="1" applyAlignment="1">
      <alignment horizontal="center" vertical="center"/>
    </xf>
    <xf numFmtId="49" fontId="10" fillId="0" borderId="70" xfId="18" applyNumberFormat="1" applyFont="1" applyBorder="1" applyAlignment="1">
      <alignment horizontal="center" vertical="center"/>
    </xf>
    <xf numFmtId="0" fontId="10" fillId="0" borderId="69" xfId="18" applyFont="1" applyBorder="1" applyAlignment="1">
      <alignment horizontal="center" vertical="center"/>
    </xf>
    <xf numFmtId="49" fontId="29" fillId="15" borderId="74" xfId="20" applyNumberFormat="1" applyFont="1" applyFill="1" applyBorder="1"/>
    <xf numFmtId="0" fontId="29" fillId="15" borderId="96" xfId="20" applyFont="1" applyFill="1" applyBorder="1" applyAlignment="1">
      <alignment wrapText="1"/>
    </xf>
    <xf numFmtId="3" fontId="10" fillId="15" borderId="74" xfId="18" applyNumberFormat="1" applyFont="1" applyFill="1" applyBorder="1" applyAlignment="1">
      <alignment horizontal="center" vertical="center"/>
    </xf>
    <xf numFmtId="4" fontId="82" fillId="15" borderId="75" xfId="18" applyNumberFormat="1" applyFont="1" applyFill="1" applyBorder="1" applyAlignment="1">
      <alignment horizontal="center" vertical="center"/>
    </xf>
    <xf numFmtId="4" fontId="10" fillId="15" borderId="75" xfId="18" applyNumberFormat="1" applyFont="1" applyFill="1" applyBorder="1" applyAlignment="1">
      <alignment horizontal="center" vertical="center"/>
    </xf>
    <xf numFmtId="49" fontId="10" fillId="15" borderId="97" xfId="18" applyNumberFormat="1" applyFont="1" applyFill="1" applyBorder="1" applyAlignment="1">
      <alignment horizontal="center" vertical="center"/>
    </xf>
    <xf numFmtId="0" fontId="10" fillId="15" borderId="74" xfId="18" applyFont="1" applyFill="1" applyBorder="1" applyAlignment="1">
      <alignment horizontal="center" vertical="center"/>
    </xf>
    <xf numFmtId="49" fontId="29" fillId="6" borderId="95" xfId="20" applyNumberFormat="1" applyFont="1" applyFill="1" applyBorder="1"/>
    <xf numFmtId="0" fontId="29" fillId="6" borderId="98" xfId="20" applyFont="1" applyFill="1" applyBorder="1"/>
    <xf numFmtId="0" fontId="10" fillId="6" borderId="95" xfId="18" applyFont="1" applyFill="1" applyBorder="1" applyAlignment="1">
      <alignment horizontal="center" vertical="center"/>
    </xf>
    <xf numFmtId="4" fontId="10" fillId="6" borderId="99" xfId="18" applyNumberFormat="1" applyFont="1" applyFill="1" applyBorder="1" applyAlignment="1">
      <alignment horizontal="center" vertical="center"/>
    </xf>
    <xf numFmtId="49" fontId="10" fillId="6" borderId="94" xfId="18" applyNumberFormat="1" applyFont="1" applyFill="1" applyBorder="1" applyAlignment="1">
      <alignment horizontal="center" vertical="center"/>
    </xf>
    <xf numFmtId="49" fontId="29" fillId="6" borderId="80" xfId="20" applyNumberFormat="1" applyFont="1" applyFill="1" applyBorder="1"/>
    <xf numFmtId="0" fontId="29" fillId="6" borderId="19" xfId="20" applyFont="1" applyFill="1" applyBorder="1"/>
    <xf numFmtId="0" fontId="10" fillId="6" borderId="80" xfId="18" applyFont="1" applyFill="1" applyBorder="1" applyAlignment="1">
      <alignment horizontal="center" vertical="center"/>
    </xf>
    <xf numFmtId="0" fontId="10" fillId="6" borderId="1" xfId="18" applyFont="1" applyFill="1" applyBorder="1" applyAlignment="1">
      <alignment horizontal="center" vertical="center"/>
    </xf>
    <xf numFmtId="4" fontId="10" fillId="6" borderId="1" xfId="18" applyNumberFormat="1" applyFont="1" applyFill="1" applyBorder="1" applyAlignment="1">
      <alignment horizontal="center" vertical="center"/>
    </xf>
    <xf numFmtId="49" fontId="10" fillId="6" borderId="79" xfId="18" applyNumberFormat="1" applyFont="1" applyFill="1" applyBorder="1" applyAlignment="1">
      <alignment horizontal="center" vertical="center"/>
    </xf>
    <xf numFmtId="0" fontId="83" fillId="6" borderId="80" xfId="18" applyFont="1" applyFill="1" applyBorder="1"/>
    <xf numFmtId="49" fontId="29" fillId="6" borderId="19" xfId="20" applyNumberFormat="1" applyFont="1" applyFill="1" applyBorder="1"/>
    <xf numFmtId="0" fontId="83" fillId="18" borderId="80" xfId="18" applyFont="1" applyFill="1" applyBorder="1"/>
    <xf numFmtId="49" fontId="29" fillId="18" borderId="19" xfId="20" applyNumberFormat="1" applyFont="1" applyFill="1" applyBorder="1"/>
    <xf numFmtId="0" fontId="10" fillId="18" borderId="80" xfId="18" applyFont="1" applyFill="1" applyBorder="1" applyAlignment="1">
      <alignment horizontal="center" vertical="center"/>
    </xf>
    <xf numFmtId="0" fontId="10" fillId="18" borderId="1" xfId="18" applyFont="1" applyFill="1" applyBorder="1" applyAlignment="1">
      <alignment horizontal="center" vertical="center"/>
    </xf>
    <xf numFmtId="4" fontId="10" fillId="18" borderId="1" xfId="18" applyNumberFormat="1" applyFont="1" applyFill="1" applyBorder="1" applyAlignment="1">
      <alignment horizontal="center" vertical="center"/>
    </xf>
    <xf numFmtId="49" fontId="10" fillId="18" borderId="79" xfId="18" applyNumberFormat="1" applyFont="1" applyFill="1" applyBorder="1" applyAlignment="1">
      <alignment horizontal="center" vertical="center"/>
    </xf>
    <xf numFmtId="0" fontId="24" fillId="0" borderId="1" xfId="18" applyFont="1" applyBorder="1" applyAlignment="1">
      <alignment horizontal="left"/>
    </xf>
    <xf numFmtId="49" fontId="10" fillId="0" borderId="19" xfId="20" applyNumberFormat="1" applyFont="1" applyBorder="1" applyAlignment="1">
      <alignment wrapText="1"/>
    </xf>
    <xf numFmtId="1" fontId="10" fillId="0" borderId="79" xfId="18" applyNumberFormat="1" applyFont="1" applyBorder="1" applyAlignment="1">
      <alignment horizontal="center" vertical="center"/>
    </xf>
    <xf numFmtId="49" fontId="29" fillId="0" borderId="1" xfId="20" applyNumberFormat="1" applyFont="1" applyBorder="1" applyAlignment="1">
      <alignment horizontal="left" wrapText="1"/>
    </xf>
    <xf numFmtId="49" fontId="29" fillId="0" borderId="19" xfId="20" applyNumberFormat="1" applyFont="1" applyBorder="1" applyAlignment="1">
      <alignment wrapText="1"/>
    </xf>
    <xf numFmtId="0" fontId="10" fillId="0" borderId="1" xfId="20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3" fontId="10" fillId="0" borderId="80" xfId="0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1" fontId="10" fillId="0" borderId="79" xfId="0" applyNumberFormat="1" applyFont="1" applyBorder="1" applyAlignment="1">
      <alignment horizontal="center" vertical="center"/>
    </xf>
    <xf numFmtId="3" fontId="10" fillId="0" borderId="79" xfId="0" applyNumberFormat="1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/>
    </xf>
    <xf numFmtId="1" fontId="84" fillId="0" borderId="79" xfId="0" applyNumberFormat="1" applyFont="1" applyBorder="1" applyAlignment="1">
      <alignment horizontal="center" vertical="center" wrapText="1"/>
    </xf>
    <xf numFmtId="0" fontId="10" fillId="0" borderId="80" xfId="20" applyFont="1" applyBorder="1" applyAlignment="1">
      <alignment horizontal="center" vertical="center" wrapText="1"/>
    </xf>
    <xf numFmtId="1" fontId="29" fillId="0" borderId="79" xfId="0" applyNumberFormat="1" applyFont="1" applyBorder="1" applyAlignment="1">
      <alignment horizontal="center" vertical="center" wrapText="1"/>
    </xf>
    <xf numFmtId="0" fontId="29" fillId="0" borderId="1" xfId="20" applyFont="1" applyBorder="1" applyAlignment="1">
      <alignment horizontal="left" vertical="center" wrapText="1"/>
    </xf>
    <xf numFmtId="0" fontId="29" fillId="0" borderId="19" xfId="0" applyFont="1" applyBorder="1" applyAlignment="1">
      <alignment vertical="center" wrapText="1"/>
    </xf>
    <xf numFmtId="0" fontId="29" fillId="0" borderId="79" xfId="0" applyFont="1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83" fillId="0" borderId="81" xfId="18" applyFont="1" applyBorder="1"/>
    <xf numFmtId="49" fontId="29" fillId="0" borderId="83" xfId="20" applyNumberFormat="1" applyFont="1" applyBorder="1" applyAlignment="1">
      <alignment wrapText="1"/>
    </xf>
    <xf numFmtId="0" fontId="10" fillId="0" borderId="81" xfId="18" applyFont="1" applyBorder="1" applyAlignment="1">
      <alignment horizontal="center" vertical="center"/>
    </xf>
    <xf numFmtId="4" fontId="74" fillId="15" borderId="82" xfId="18" applyNumberFormat="1" applyFont="1" applyFill="1" applyBorder="1" applyAlignment="1">
      <alignment horizontal="center" vertical="center"/>
    </xf>
    <xf numFmtId="4" fontId="10" fillId="0" borderId="82" xfId="18" applyNumberFormat="1" applyFont="1" applyBorder="1" applyAlignment="1">
      <alignment horizontal="center" vertical="center"/>
    </xf>
    <xf numFmtId="49" fontId="10" fillId="0" borderId="84" xfId="18" applyNumberFormat="1" applyFont="1" applyBorder="1" applyAlignment="1">
      <alignment horizontal="center" vertical="center"/>
    </xf>
    <xf numFmtId="4" fontId="25" fillId="0" borderId="0" xfId="18" applyNumberFormat="1" applyFont="1"/>
    <xf numFmtId="0" fontId="29" fillId="0" borderId="80" xfId="18" applyFont="1" applyBorder="1" applyAlignment="1">
      <alignment horizontal="center" vertical="center" wrapText="1"/>
    </xf>
    <xf numFmtId="49" fontId="29" fillId="0" borderId="19" xfId="20" applyNumberFormat="1" applyFont="1" applyBorder="1" applyAlignment="1">
      <alignment horizontal="center" vertical="center" wrapText="1"/>
    </xf>
    <xf numFmtId="4" fontId="10" fillId="0" borderId="99" xfId="18" applyNumberFormat="1" applyFont="1" applyBorder="1" applyAlignment="1">
      <alignment horizontal="center" vertical="center"/>
    </xf>
    <xf numFmtId="0" fontId="25" fillId="0" borderId="0" xfId="18" applyFont="1" applyAlignment="1">
      <alignment horizontal="center" vertical="center"/>
    </xf>
    <xf numFmtId="49" fontId="29" fillId="0" borderId="80" xfId="20" applyNumberFormat="1" applyFont="1" applyBorder="1" applyAlignment="1">
      <alignment horizontal="center" vertical="center" wrapText="1"/>
    </xf>
    <xf numFmtId="49" fontId="29" fillId="0" borderId="80" xfId="20" applyNumberFormat="1" applyFont="1" applyBorder="1" applyAlignment="1">
      <alignment horizontal="center" vertical="center"/>
    </xf>
    <xf numFmtId="49" fontId="29" fillId="0" borderId="19" xfId="20" applyNumberFormat="1" applyFont="1" applyBorder="1"/>
    <xf numFmtId="4" fontId="82" fillId="5" borderId="1" xfId="18" applyNumberFormat="1" applyFont="1" applyFill="1" applyBorder="1" applyAlignment="1">
      <alignment horizontal="center" vertical="center"/>
    </xf>
    <xf numFmtId="0" fontId="83" fillId="19" borderId="80" xfId="18" applyFont="1" applyFill="1" applyBorder="1"/>
    <xf numFmtId="49" fontId="29" fillId="19" borderId="19" xfId="20" applyNumberFormat="1" applyFont="1" applyFill="1" applyBorder="1"/>
    <xf numFmtId="0" fontId="10" fillId="19" borderId="80" xfId="18" applyFont="1" applyFill="1" applyBorder="1" applyAlignment="1">
      <alignment horizontal="center" vertical="center"/>
    </xf>
    <xf numFmtId="4" fontId="10" fillId="19" borderId="1" xfId="18" applyNumberFormat="1" applyFont="1" applyFill="1" applyBorder="1" applyAlignment="1">
      <alignment horizontal="center" vertical="center"/>
    </xf>
    <xf numFmtId="49" fontId="10" fillId="19" borderId="79" xfId="18" applyNumberFormat="1" applyFont="1" applyFill="1" applyBorder="1" applyAlignment="1">
      <alignment horizontal="center" vertical="center"/>
    </xf>
    <xf numFmtId="3" fontId="10" fillId="0" borderId="80" xfId="18" applyNumberFormat="1" applyFont="1" applyBorder="1" applyAlignment="1">
      <alignment horizontal="center" vertical="center"/>
    </xf>
    <xf numFmtId="4" fontId="85" fillId="5" borderId="1" xfId="18" applyNumberFormat="1" applyFont="1" applyFill="1" applyBorder="1" applyAlignment="1">
      <alignment horizontal="center" vertical="center"/>
    </xf>
    <xf numFmtId="0" fontId="10" fillId="0" borderId="83" xfId="18" applyFont="1" applyBorder="1" applyAlignment="1">
      <alignment horizontal="center" vertical="center"/>
    </xf>
    <xf numFmtId="0" fontId="10" fillId="0" borderId="81" xfId="18" applyFont="1" applyBorder="1" applyAlignment="1">
      <alignment horizontal="center"/>
    </xf>
    <xf numFmtId="0" fontId="10" fillId="0" borderId="82" xfId="18" applyFont="1" applyBorder="1" applyAlignment="1">
      <alignment horizontal="center" vertical="center"/>
    </xf>
    <xf numFmtId="4" fontId="10" fillId="0" borderId="82" xfId="18" applyNumberFormat="1" applyFont="1" applyBorder="1"/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10" fillId="0" borderId="0" xfId="18" applyFont="1" applyAlignment="1">
      <alignment horizontal="center" vertical="center" wrapText="1"/>
    </xf>
    <xf numFmtId="49" fontId="10" fillId="0" borderId="0" xfId="18" applyNumberFormat="1" applyFont="1" applyAlignment="1">
      <alignment horizontal="center" vertical="center"/>
    </xf>
    <xf numFmtId="4" fontId="10" fillId="0" borderId="0" xfId="18" applyNumberFormat="1" applyFont="1" applyAlignment="1">
      <alignment horizontal="center" vertical="center"/>
    </xf>
    <xf numFmtId="4" fontId="70" fillId="0" borderId="0" xfId="18" applyNumberFormat="1" applyFont="1" applyAlignment="1">
      <alignment horizontal="center" vertical="center"/>
    </xf>
    <xf numFmtId="49" fontId="70" fillId="0" borderId="0" xfId="18" applyNumberFormat="1" applyFont="1" applyAlignment="1">
      <alignment horizontal="center" vertical="center"/>
    </xf>
    <xf numFmtId="4" fontId="25" fillId="0" borderId="0" xfId="18" applyNumberFormat="1" applyFont="1" applyAlignment="1">
      <alignment horizontal="center" vertical="center"/>
    </xf>
    <xf numFmtId="4" fontId="25" fillId="0" borderId="0" xfId="18" applyNumberFormat="1" applyFont="1" applyAlignment="1">
      <alignment horizontal="center"/>
    </xf>
    <xf numFmtId="0" fontId="25" fillId="0" borderId="0" xfId="18" applyFont="1" applyAlignment="1">
      <alignment horizontal="center"/>
    </xf>
    <xf numFmtId="49" fontId="25" fillId="0" borderId="0" xfId="18" applyNumberFormat="1" applyFont="1" applyAlignment="1">
      <alignment horizontal="center" vertical="center"/>
    </xf>
    <xf numFmtId="49" fontId="25" fillId="0" borderId="0" xfId="18" applyNumberFormat="1" applyFont="1" applyAlignment="1">
      <alignment horizontal="center"/>
    </xf>
    <xf numFmtId="165" fontId="80" fillId="18" borderId="58" xfId="16" applyNumberFormat="1" applyFont="1" applyFill="1" applyBorder="1">
      <alignment vertical="center"/>
    </xf>
    <xf numFmtId="165" fontId="80" fillId="18" borderId="60" xfId="16" applyNumberFormat="1" applyFont="1" applyFill="1" applyBorder="1">
      <alignment vertical="center"/>
    </xf>
    <xf numFmtId="166" fontId="23" fillId="18" borderId="61" xfId="12" applyNumberFormat="1" applyFont="1" applyFill="1" applyBorder="1" applyAlignment="1" applyProtection="1">
      <alignment vertical="center"/>
    </xf>
    <xf numFmtId="166" fontId="23" fillId="18" borderId="100" xfId="12" applyNumberFormat="1" applyFont="1" applyFill="1" applyBorder="1" applyAlignment="1" applyProtection="1">
      <alignment vertical="center"/>
    </xf>
    <xf numFmtId="4" fontId="21" fillId="0" borderId="0" xfId="12" applyNumberFormat="1" applyFont="1" applyBorder="1" applyAlignment="1" applyProtection="1">
      <alignment vertical="center"/>
    </xf>
    <xf numFmtId="166" fontId="23" fillId="0" borderId="0" xfId="12" applyNumberFormat="1" applyFont="1" applyBorder="1" applyAlignment="1" applyProtection="1">
      <alignment vertical="center"/>
    </xf>
    <xf numFmtId="0" fontId="21" fillId="0" borderId="0" xfId="18" applyFont="1" applyAlignment="1">
      <alignment vertical="center"/>
    </xf>
    <xf numFmtId="4" fontId="21" fillId="0" borderId="0" xfId="18" applyNumberFormat="1" applyFont="1" applyAlignment="1">
      <alignment vertical="center"/>
    </xf>
    <xf numFmtId="165" fontId="80" fillId="18" borderId="64" xfId="16" applyNumberFormat="1" applyFont="1" applyFill="1" applyBorder="1">
      <alignment vertical="center"/>
    </xf>
    <xf numFmtId="165" fontId="80" fillId="18" borderId="33" xfId="16" applyNumberFormat="1" applyFont="1" applyFill="1" applyBorder="1">
      <alignment vertical="center"/>
    </xf>
    <xf numFmtId="166" fontId="23" fillId="18" borderId="31" xfId="12" applyNumberFormat="1" applyFont="1" applyFill="1" applyBorder="1" applyAlignment="1" applyProtection="1">
      <alignment horizontal="left" vertical="center"/>
    </xf>
    <xf numFmtId="166" fontId="23" fillId="18" borderId="101" xfId="12" applyNumberFormat="1" applyFont="1" applyFill="1" applyBorder="1" applyAlignment="1" applyProtection="1">
      <alignment vertical="center"/>
    </xf>
    <xf numFmtId="166" fontId="23" fillId="18" borderId="31" xfId="12" applyNumberFormat="1" applyFont="1" applyFill="1" applyBorder="1" applyAlignment="1" applyProtection="1">
      <alignment vertical="center"/>
    </xf>
    <xf numFmtId="4" fontId="27" fillId="0" borderId="0" xfId="12" applyNumberFormat="1" applyFont="1" applyBorder="1" applyAlignment="1" applyProtection="1">
      <alignment vertical="center"/>
    </xf>
    <xf numFmtId="166" fontId="33" fillId="0" borderId="0" xfId="12" applyNumberFormat="1" applyFont="1" applyBorder="1" applyAlignment="1" applyProtection="1">
      <alignment vertical="center"/>
    </xf>
    <xf numFmtId="0" fontId="25" fillId="0" borderId="0" xfId="18" applyFont="1" applyAlignment="1">
      <alignment vertical="center"/>
    </xf>
    <xf numFmtId="4" fontId="25" fillId="0" borderId="0" xfId="18" applyNumberFormat="1" applyFont="1" applyAlignment="1">
      <alignment vertical="center"/>
    </xf>
    <xf numFmtId="0" fontId="21" fillId="9" borderId="1" xfId="18" applyFont="1" applyFill="1" applyBorder="1" applyAlignment="1">
      <alignment horizontal="center" vertical="center" wrapText="1"/>
    </xf>
    <xf numFmtId="0" fontId="21" fillId="9" borderId="79" xfId="18" applyFont="1" applyFill="1" applyBorder="1" applyAlignment="1">
      <alignment horizontal="center" vertical="center" wrapText="1"/>
    </xf>
    <xf numFmtId="0" fontId="21" fillId="0" borderId="80" xfId="18" applyFont="1" applyBorder="1" applyAlignment="1">
      <alignment vertical="center"/>
    </xf>
    <xf numFmtId="0" fontId="21" fillId="0" borderId="1" xfId="18" applyFont="1" applyBorder="1" applyAlignment="1">
      <alignment vertical="center" wrapText="1"/>
    </xf>
    <xf numFmtId="4" fontId="21" fillId="0" borderId="1" xfId="18" applyNumberFormat="1" applyFont="1" applyBorder="1" applyAlignment="1">
      <alignment vertical="center"/>
    </xf>
    <xf numFmtId="4" fontId="21" fillId="0" borderId="79" xfId="18" applyNumberFormat="1" applyFont="1" applyBorder="1" applyAlignment="1">
      <alignment vertical="center"/>
    </xf>
    <xf numFmtId="0" fontId="21" fillId="2" borderId="80" xfId="18" applyFont="1" applyFill="1" applyBorder="1" applyAlignment="1">
      <alignment vertical="center"/>
    </xf>
    <xf numFmtId="4" fontId="21" fillId="0" borderId="1" xfId="18" applyNumberFormat="1" applyFont="1" applyBorder="1" applyAlignment="1">
      <alignment horizontal="center" vertical="center"/>
    </xf>
    <xf numFmtId="4" fontId="21" fillId="0" borderId="79" xfId="18" applyNumberFormat="1" applyFont="1" applyBorder="1" applyAlignment="1">
      <alignment horizontal="center" vertical="center"/>
    </xf>
    <xf numFmtId="4" fontId="21" fillId="0" borderId="20" xfId="18" applyNumberFormat="1" applyFont="1" applyBorder="1" applyAlignment="1">
      <alignment horizontal="center" vertical="center"/>
    </xf>
    <xf numFmtId="4" fontId="21" fillId="0" borderId="70" xfId="18" applyNumberFormat="1" applyFont="1" applyBorder="1" applyAlignment="1">
      <alignment horizontal="center" vertical="center"/>
    </xf>
    <xf numFmtId="0" fontId="21" fillId="0" borderId="81" xfId="18" applyFont="1" applyBorder="1" applyAlignment="1">
      <alignment vertical="center"/>
    </xf>
    <xf numFmtId="0" fontId="21" fillId="0" borderId="83" xfId="18" applyFont="1" applyBorder="1" applyAlignment="1">
      <alignment vertical="center" wrapText="1"/>
    </xf>
    <xf numFmtId="4" fontId="86" fillId="5" borderId="29" xfId="18" applyNumberFormat="1" applyFont="1" applyFill="1" applyBorder="1" applyAlignment="1">
      <alignment horizontal="center" vertical="center"/>
    </xf>
    <xf numFmtId="0" fontId="87" fillId="0" borderId="0" xfId="18" applyFont="1" applyAlignment="1">
      <alignment horizontal="right" vertical="center"/>
    </xf>
    <xf numFmtId="4" fontId="87" fillId="0" borderId="0" xfId="18" applyNumberFormat="1" applyFont="1" applyAlignment="1">
      <alignment vertical="center"/>
    </xf>
    <xf numFmtId="4" fontId="6" fillId="0" borderId="0" xfId="0" applyNumberFormat="1" applyFont="1"/>
    <xf numFmtId="4" fontId="25" fillId="13" borderId="1" xfId="0" applyNumberFormat="1" applyFont="1" applyFill="1" applyBorder="1"/>
    <xf numFmtId="0" fontId="53" fillId="0" borderId="13" xfId="0" quotePrefix="1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/>
    </xf>
    <xf numFmtId="0" fontId="53" fillId="0" borderId="10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pivotButton="1"/>
    <xf numFmtId="0" fontId="53" fillId="0" borderId="20" xfId="0" applyFont="1" applyFill="1" applyBorder="1" applyAlignment="1">
      <alignment horizontal="left" vertical="center"/>
    </xf>
    <xf numFmtId="0" fontId="53" fillId="0" borderId="21" xfId="0" quotePrefix="1" applyFont="1" applyFill="1" applyBorder="1" applyAlignment="1">
      <alignment horizontal="left" vertical="center" wrapText="1"/>
    </xf>
    <xf numFmtId="0" fontId="53" fillId="0" borderId="106" xfId="0" applyFont="1" applyFill="1" applyBorder="1" applyAlignment="1">
      <alignment horizontal="center" vertical="center"/>
    </xf>
    <xf numFmtId="0" fontId="10" fillId="0" borderId="20" xfId="0" quotePrefix="1" applyFont="1" applyFill="1" applyBorder="1" applyAlignment="1">
      <alignment horizontal="center" vertical="center"/>
    </xf>
    <xf numFmtId="0" fontId="22" fillId="0" borderId="1" xfId="0" quotePrefix="1" applyFont="1" applyFill="1" applyBorder="1" applyAlignment="1">
      <alignment horizontal="left" vertical="center" wrapText="1"/>
    </xf>
    <xf numFmtId="166" fontId="48" fillId="0" borderId="105" xfId="12" applyNumberFormat="1" applyFont="1" applyFill="1" applyBorder="1" applyAlignment="1" applyProtection="1">
      <alignment horizontal="left" vertical="center" wrapText="1"/>
    </xf>
    <xf numFmtId="166" fontId="48" fillId="0" borderId="103" xfId="12" applyNumberFormat="1" applyFont="1" applyFill="1" applyBorder="1" applyAlignment="1" applyProtection="1">
      <alignment horizontal="left" vertical="center" wrapText="1"/>
    </xf>
    <xf numFmtId="0" fontId="10" fillId="0" borderId="99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 wrapText="1"/>
    </xf>
    <xf numFmtId="1" fontId="10" fillId="0" borderId="0" xfId="0" applyNumberFormat="1" applyFont="1" applyFill="1" applyAlignment="1">
      <alignment vertical="center"/>
    </xf>
    <xf numFmtId="165" fontId="59" fillId="5" borderId="0" xfId="11" applyNumberFormat="1" applyFont="1" applyFill="1" applyBorder="1" applyAlignment="1" applyProtection="1">
      <alignment wrapText="1"/>
    </xf>
    <xf numFmtId="49" fontId="10" fillId="0" borderId="0" xfId="0" applyNumberFormat="1" applyFont="1" applyBorder="1" applyAlignment="1">
      <alignment vertical="center"/>
    </xf>
    <xf numFmtId="0" fontId="10" fillId="21" borderId="0" xfId="0" applyFont="1" applyFill="1" applyAlignment="1">
      <alignment vertical="center"/>
    </xf>
    <xf numFmtId="49" fontId="10" fillId="21" borderId="1" xfId="0" applyNumberFormat="1" applyFont="1" applyFill="1" applyBorder="1" applyAlignment="1">
      <alignment vertical="center"/>
    </xf>
    <xf numFmtId="0" fontId="10" fillId="21" borderId="1" xfId="0" quotePrefix="1" applyFont="1" applyFill="1" applyBorder="1" applyAlignment="1">
      <alignment horizontal="left" vertical="center" wrapText="1"/>
    </xf>
    <xf numFmtId="0" fontId="22" fillId="21" borderId="1" xfId="0" quotePrefix="1" applyFont="1" applyFill="1" applyBorder="1" applyAlignment="1">
      <alignment horizontal="center" vertical="center" wrapText="1"/>
    </xf>
    <xf numFmtId="0" fontId="22" fillId="21" borderId="1" xfId="0" quotePrefix="1" applyFont="1" applyFill="1" applyBorder="1" applyAlignment="1">
      <alignment horizontal="center" vertical="center"/>
    </xf>
    <xf numFmtId="0" fontId="22" fillId="21" borderId="0" xfId="0" applyFont="1" applyFill="1" applyAlignment="1">
      <alignment vertical="center" wrapText="1"/>
    </xf>
    <xf numFmtId="0" fontId="10" fillId="22" borderId="0" xfId="0" applyFont="1" applyFill="1" applyAlignment="1">
      <alignment vertical="center" wrapText="1"/>
    </xf>
    <xf numFmtId="0" fontId="22" fillId="22" borderId="0" xfId="0" applyFont="1" applyFill="1" applyAlignment="1">
      <alignment vertical="center" wrapText="1"/>
    </xf>
    <xf numFmtId="49" fontId="10" fillId="22" borderId="1" xfId="0" applyNumberFormat="1" applyFont="1" applyFill="1" applyBorder="1" applyAlignment="1">
      <alignment vertical="center"/>
    </xf>
    <xf numFmtId="0" fontId="10" fillId="22" borderId="1" xfId="0" quotePrefix="1" applyFont="1" applyFill="1" applyBorder="1" applyAlignment="1">
      <alignment horizontal="left" vertical="center" wrapText="1"/>
    </xf>
    <xf numFmtId="0" fontId="22" fillId="22" borderId="1" xfId="0" quotePrefix="1" applyFont="1" applyFill="1" applyBorder="1" applyAlignment="1">
      <alignment horizontal="center" vertical="center" wrapText="1"/>
    </xf>
    <xf numFmtId="0" fontId="22" fillId="22" borderId="1" xfId="0" quotePrefix="1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vertical="center"/>
    </xf>
    <xf numFmtId="0" fontId="22" fillId="22" borderId="1" xfId="0" applyFont="1" applyFill="1" applyBorder="1" applyAlignment="1">
      <alignment vertical="center" wrapText="1"/>
    </xf>
    <xf numFmtId="0" fontId="10" fillId="21" borderId="1" xfId="0" applyFont="1" applyFill="1" applyBorder="1" applyAlignment="1">
      <alignment vertical="center"/>
    </xf>
    <xf numFmtId="0" fontId="22" fillId="21" borderId="1" xfId="0" applyFont="1" applyFill="1" applyBorder="1" applyAlignment="1">
      <alignment vertical="center" wrapText="1"/>
    </xf>
    <xf numFmtId="49" fontId="22" fillId="22" borderId="1" xfId="0" applyNumberFormat="1" applyFont="1" applyFill="1" applyBorder="1" applyAlignment="1">
      <alignment vertical="center"/>
    </xf>
    <xf numFmtId="0" fontId="22" fillId="22" borderId="1" xfId="0" applyFont="1" applyFill="1" applyBorder="1" applyAlignment="1">
      <alignment vertical="center"/>
    </xf>
    <xf numFmtId="1" fontId="22" fillId="22" borderId="1" xfId="0" applyNumberFormat="1" applyFont="1" applyFill="1" applyBorder="1" applyAlignment="1">
      <alignment horizontal="center" vertical="center"/>
    </xf>
    <xf numFmtId="0" fontId="22" fillId="22" borderId="1" xfId="0" applyFont="1" applyFill="1" applyBorder="1" applyAlignment="1">
      <alignment horizontal="center" vertical="center"/>
    </xf>
    <xf numFmtId="49" fontId="22" fillId="21" borderId="1" xfId="0" applyNumberFormat="1" applyFont="1" applyFill="1" applyBorder="1" applyAlignment="1">
      <alignment vertical="center"/>
    </xf>
    <xf numFmtId="0" fontId="22" fillId="21" borderId="1" xfId="0" applyFont="1" applyFill="1" applyBorder="1" applyAlignment="1">
      <alignment vertical="center"/>
    </xf>
    <xf numFmtId="1" fontId="22" fillId="21" borderId="1" xfId="0" applyNumberFormat="1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vertical="center" wrapText="1"/>
    </xf>
    <xf numFmtId="0" fontId="10" fillId="22" borderId="1" xfId="0" applyFont="1" applyFill="1" applyBorder="1" applyAlignment="1">
      <alignment vertical="center" wrapText="1"/>
    </xf>
    <xf numFmtId="16" fontId="22" fillId="22" borderId="1" xfId="0" applyNumberFormat="1" applyFont="1" applyFill="1" applyBorder="1" applyAlignment="1">
      <alignment vertical="center" wrapText="1"/>
    </xf>
    <xf numFmtId="16" fontId="22" fillId="21" borderId="1" xfId="0" quotePrefix="1" applyNumberFormat="1" applyFont="1" applyFill="1" applyBorder="1" applyAlignment="1">
      <alignment vertical="center" wrapText="1"/>
    </xf>
    <xf numFmtId="16" fontId="22" fillId="21" borderId="1" xfId="0" quotePrefix="1" applyNumberFormat="1" applyFont="1" applyFill="1" applyBorder="1" applyAlignment="1">
      <alignment vertical="center"/>
    </xf>
    <xf numFmtId="0" fontId="22" fillId="21" borderId="1" xfId="0" applyFont="1" applyFill="1" applyBorder="1" applyAlignment="1">
      <alignment horizontal="left" vertical="center"/>
    </xf>
    <xf numFmtId="49" fontId="10" fillId="0" borderId="99" xfId="0" quotePrefix="1" applyNumberFormat="1" applyFont="1" applyFill="1" applyBorder="1" applyAlignment="1">
      <alignment horizontal="center" vertical="center"/>
    </xf>
    <xf numFmtId="0" fontId="10" fillId="0" borderId="99" xfId="0" applyFont="1" applyFill="1" applyBorder="1" applyAlignment="1">
      <alignment horizontal="left" vertical="center"/>
    </xf>
    <xf numFmtId="0" fontId="10" fillId="0" borderId="99" xfId="0" applyFont="1" applyBorder="1" applyAlignment="1">
      <alignment horizontal="left" vertical="center"/>
    </xf>
    <xf numFmtId="16" fontId="22" fillId="22" borderId="1" xfId="0" quotePrefix="1" applyNumberFormat="1" applyFont="1" applyFill="1" applyBorder="1" applyAlignment="1">
      <alignment vertical="center" wrapText="1"/>
    </xf>
    <xf numFmtId="16" fontId="22" fillId="22" borderId="1" xfId="0" quotePrefix="1" applyNumberFormat="1" applyFont="1" applyFill="1" applyBorder="1" applyAlignment="1">
      <alignment vertical="center"/>
    </xf>
    <xf numFmtId="0" fontId="22" fillId="22" borderId="1" xfId="0" applyFont="1" applyFill="1" applyBorder="1" applyAlignment="1">
      <alignment horizontal="left" vertical="center"/>
    </xf>
    <xf numFmtId="0" fontId="10" fillId="23" borderId="1" xfId="0" applyFont="1" applyFill="1" applyBorder="1" applyAlignment="1">
      <alignment vertical="center"/>
    </xf>
    <xf numFmtId="0" fontId="22" fillId="23" borderId="1" xfId="0" applyFont="1" applyFill="1" applyBorder="1" applyAlignment="1">
      <alignment vertical="center"/>
    </xf>
    <xf numFmtId="49" fontId="10" fillId="23" borderId="1" xfId="0" applyNumberFormat="1" applyFont="1" applyFill="1" applyBorder="1" applyAlignment="1">
      <alignment vertical="center"/>
    </xf>
    <xf numFmtId="0" fontId="22" fillId="23" borderId="1" xfId="0" applyFont="1" applyFill="1" applyBorder="1" applyAlignment="1">
      <alignment horizontal="left" vertical="center"/>
    </xf>
    <xf numFmtId="49" fontId="22" fillId="23" borderId="1" xfId="0" applyNumberFormat="1" applyFont="1" applyFill="1" applyBorder="1" applyAlignment="1">
      <alignment vertical="center"/>
    </xf>
    <xf numFmtId="1" fontId="22" fillId="23" borderId="1" xfId="0" applyNumberFormat="1" applyFont="1" applyFill="1" applyBorder="1" applyAlignment="1">
      <alignment horizontal="left" vertical="center"/>
    </xf>
    <xf numFmtId="0" fontId="10" fillId="22" borderId="1" xfId="0" quotePrefix="1" applyFont="1" applyFill="1" applyBorder="1" applyAlignment="1">
      <alignment horizontal="center" vertical="center"/>
    </xf>
    <xf numFmtId="16" fontId="22" fillId="22" borderId="1" xfId="0" quotePrefix="1" applyNumberFormat="1" applyFont="1" applyFill="1" applyBorder="1" applyAlignment="1">
      <alignment horizontal="left" vertical="center" wrapText="1"/>
    </xf>
    <xf numFmtId="0" fontId="10" fillId="21" borderId="1" xfId="0" quotePrefix="1" applyFont="1" applyFill="1" applyBorder="1" applyAlignment="1">
      <alignment horizontal="center" vertical="center"/>
    </xf>
    <xf numFmtId="0" fontId="61" fillId="23" borderId="1" xfId="0" applyFont="1" applyFill="1" applyBorder="1" applyAlignment="1">
      <alignment wrapText="1"/>
    </xf>
    <xf numFmtId="0" fontId="0" fillId="23" borderId="1" xfId="0" applyFill="1" applyBorder="1"/>
    <xf numFmtId="49" fontId="10" fillId="0" borderId="0" xfId="0" quotePrefix="1" applyNumberFormat="1" applyFont="1" applyBorder="1" applyAlignment="1">
      <alignment horizontal="center" vertical="center"/>
    </xf>
    <xf numFmtId="49" fontId="10" fillId="0" borderId="99" xfId="0" applyNumberFormat="1" applyFont="1" applyBorder="1" applyAlignment="1">
      <alignment horizontal="center" vertical="center"/>
    </xf>
    <xf numFmtId="0" fontId="10" fillId="0" borderId="99" xfId="0" applyFont="1" applyBorder="1" applyAlignment="1">
      <alignment vertical="center"/>
    </xf>
    <xf numFmtId="0" fontId="10" fillId="0" borderId="99" xfId="0" applyFont="1" applyBorder="1" applyAlignment="1">
      <alignment horizontal="center" vertical="center"/>
    </xf>
    <xf numFmtId="0" fontId="22" fillId="21" borderId="99" xfId="0" quotePrefix="1" applyFont="1" applyFill="1" applyBorder="1" applyAlignment="1">
      <alignment horizontal="center" vertical="center"/>
    </xf>
    <xf numFmtId="0" fontId="10" fillId="22" borderId="99" xfId="0" quotePrefix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49" fontId="22" fillId="24" borderId="0" xfId="0" applyNumberFormat="1" applyFont="1" applyFill="1" applyBorder="1" applyAlignment="1">
      <alignment vertical="center"/>
    </xf>
    <xf numFmtId="0" fontId="10" fillId="24" borderId="0" xfId="0" applyFont="1" applyFill="1" applyBorder="1" applyAlignment="1">
      <alignment vertical="center"/>
    </xf>
    <xf numFmtId="0" fontId="10" fillId="24" borderId="0" xfId="0" quotePrefix="1" applyFont="1" applyFill="1" applyBorder="1" applyAlignment="1">
      <alignment horizontal="center" vertical="center"/>
    </xf>
    <xf numFmtId="0" fontId="10" fillId="24" borderId="1" xfId="0" quotePrefix="1" applyFont="1" applyFill="1" applyBorder="1" applyAlignment="1">
      <alignment horizontal="center" vertical="center"/>
    </xf>
    <xf numFmtId="0" fontId="22" fillId="20" borderId="1" xfId="0" quotePrefix="1" applyFont="1" applyFill="1" applyBorder="1" applyAlignment="1">
      <alignment horizontal="center" vertical="center"/>
    </xf>
    <xf numFmtId="49" fontId="10" fillId="20" borderId="1" xfId="0" applyNumberFormat="1" applyFont="1" applyFill="1" applyBorder="1" applyAlignment="1">
      <alignment horizontal="left" vertical="center"/>
    </xf>
    <xf numFmtId="0" fontId="10" fillId="20" borderId="1" xfId="0" quotePrefix="1" applyFont="1" applyFill="1" applyBorder="1" applyAlignment="1">
      <alignment horizontal="left" vertical="center" wrapText="1"/>
    </xf>
    <xf numFmtId="0" fontId="10" fillId="20" borderId="13" xfId="0" quotePrefix="1" applyFont="1" applyFill="1" applyBorder="1" applyAlignment="1">
      <alignment horizontal="left" vertical="center" wrapText="1"/>
    </xf>
    <xf numFmtId="0" fontId="22" fillId="20" borderId="0" xfId="0" quotePrefix="1" applyFont="1" applyFill="1" applyBorder="1" applyAlignment="1">
      <alignment horizontal="center" vertical="center"/>
    </xf>
    <xf numFmtId="0" fontId="22" fillId="22" borderId="0" xfId="0" applyFont="1" applyFill="1" applyBorder="1" applyAlignment="1">
      <alignment vertical="center"/>
    </xf>
    <xf numFmtId="166" fontId="48" fillId="0" borderId="107" xfId="12" applyNumberFormat="1" applyFont="1" applyFill="1" applyBorder="1" applyAlignment="1" applyProtection="1">
      <alignment horizontal="left" vertical="center" wrapText="1"/>
    </xf>
    <xf numFmtId="166" fontId="88" fillId="20" borderId="1" xfId="12" applyNumberFormat="1" applyFont="1" applyFill="1" applyBorder="1" applyAlignment="1" applyProtection="1">
      <alignment horizontal="left" vertical="center" wrapText="1"/>
    </xf>
    <xf numFmtId="0" fontId="10" fillId="20" borderId="1" xfId="0" applyFont="1" applyFill="1" applyBorder="1"/>
    <xf numFmtId="166" fontId="48" fillId="20" borderId="1" xfId="12" applyNumberFormat="1" applyFont="1" applyFill="1" applyBorder="1" applyAlignment="1" applyProtection="1">
      <alignment horizontal="left" vertical="center" wrapText="1"/>
    </xf>
    <xf numFmtId="166" fontId="48" fillId="0" borderId="108" xfId="12" applyNumberFormat="1" applyFont="1" applyFill="1" applyBorder="1" applyAlignment="1" applyProtection="1">
      <alignment horizontal="left" vertical="center" wrapText="1"/>
    </xf>
    <xf numFmtId="0" fontId="10" fillId="20" borderId="1" xfId="0" applyFont="1" applyFill="1" applyBorder="1" applyAlignment="1">
      <alignment vertical="center"/>
    </xf>
    <xf numFmtId="49" fontId="24" fillId="20" borderId="1" xfId="0" applyNumberFormat="1" applyFont="1" applyFill="1" applyBorder="1" applyAlignment="1">
      <alignment horizontal="left" vertical="center"/>
    </xf>
    <xf numFmtId="0" fontId="22" fillId="20" borderId="1" xfId="0" quotePrefix="1" applyFont="1" applyFill="1" applyBorder="1" applyAlignment="1">
      <alignment horizontal="left" vertical="center" wrapText="1"/>
    </xf>
    <xf numFmtId="49" fontId="24" fillId="0" borderId="20" xfId="0" applyNumberFormat="1" applyFont="1" applyFill="1" applyBorder="1" applyAlignment="1">
      <alignment horizontal="left" vertical="center"/>
    </xf>
    <xf numFmtId="0" fontId="10" fillId="0" borderId="20" xfId="0" quotePrefix="1" applyFont="1" applyFill="1" applyBorder="1" applyAlignment="1">
      <alignment horizontal="left" vertical="center" wrapText="1"/>
    </xf>
    <xf numFmtId="49" fontId="24" fillId="0" borderId="109" xfId="0" applyNumberFormat="1" applyFont="1" applyFill="1" applyBorder="1" applyAlignment="1">
      <alignment horizontal="left" vertical="center"/>
    </xf>
    <xf numFmtId="0" fontId="10" fillId="0" borderId="109" xfId="0" quotePrefix="1" applyFont="1" applyFill="1" applyBorder="1" applyAlignment="1">
      <alignment horizontal="left" vertical="center" wrapText="1"/>
    </xf>
    <xf numFmtId="0" fontId="10" fillId="0" borderId="109" xfId="0" quotePrefix="1" applyFont="1" applyFill="1" applyBorder="1" applyAlignment="1">
      <alignment horizontal="center" vertical="center"/>
    </xf>
    <xf numFmtId="49" fontId="10" fillId="20" borderId="1" xfId="0" applyNumberFormat="1" applyFont="1" applyFill="1" applyBorder="1" applyAlignment="1">
      <alignment vertical="center"/>
    </xf>
    <xf numFmtId="49" fontId="10" fillId="0" borderId="109" xfId="0" applyNumberFormat="1" applyFont="1" applyFill="1" applyBorder="1" applyAlignment="1">
      <alignment vertical="center"/>
    </xf>
    <xf numFmtId="49" fontId="10" fillId="0" borderId="20" xfId="0" applyNumberFormat="1" applyFont="1" applyFill="1" applyBorder="1" applyAlignment="1">
      <alignment vertical="center"/>
    </xf>
    <xf numFmtId="0" fontId="10" fillId="20" borderId="1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/>
    </xf>
    <xf numFmtId="0" fontId="10" fillId="0" borderId="6" xfId="0" quotePrefix="1" applyFont="1" applyFill="1" applyBorder="1" applyAlignment="1">
      <alignment horizontal="left" vertical="center" wrapText="1"/>
    </xf>
    <xf numFmtId="0" fontId="10" fillId="0" borderId="6" xfId="0" quotePrefix="1" applyFont="1" applyFill="1" applyBorder="1" applyAlignment="1">
      <alignment horizontal="center" vertical="center"/>
    </xf>
    <xf numFmtId="0" fontId="22" fillId="0" borderId="109" xfId="0" quotePrefix="1" applyFont="1" applyFill="1" applyBorder="1" applyAlignment="1">
      <alignment horizontal="left" vertical="center" wrapText="1"/>
    </xf>
    <xf numFmtId="0" fontId="10" fillId="0" borderId="109" xfId="0" quotePrefix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left"/>
    </xf>
    <xf numFmtId="0" fontId="5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166" fontId="36" fillId="0" borderId="31" xfId="12" applyNumberFormat="1" applyFont="1" applyFill="1" applyBorder="1" applyAlignment="1" applyProtection="1">
      <alignment horizontal="center" vertical="center"/>
    </xf>
    <xf numFmtId="166" fontId="36" fillId="0" borderId="32" xfId="12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textRotation="90" wrapText="1"/>
    </xf>
    <xf numFmtId="3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3" fontId="25" fillId="0" borderId="1" xfId="0" applyNumberFormat="1" applyFont="1" applyFill="1" applyBorder="1" applyAlignment="1" applyProtection="1">
      <alignment horizontal="center" vertical="center" textRotation="90" wrapText="1"/>
    </xf>
    <xf numFmtId="166" fontId="36" fillId="0" borderId="31" xfId="12" applyNumberFormat="1" applyFont="1" applyBorder="1" applyAlignment="1" applyProtection="1">
      <alignment horizontal="center" vertical="center"/>
    </xf>
    <xf numFmtId="166" fontId="36" fillId="0" borderId="32" xfId="12" applyNumberFormat="1" applyFont="1" applyBorder="1" applyAlignment="1" applyProtection="1">
      <alignment horizontal="center" vertical="center"/>
    </xf>
    <xf numFmtId="0" fontId="23" fillId="2" borderId="1" xfId="3" applyFont="1" applyFill="1" applyBorder="1" applyAlignment="1" applyProtection="1">
      <alignment horizontal="center" vertical="center" wrapText="1"/>
    </xf>
    <xf numFmtId="0" fontId="23" fillId="0" borderId="1" xfId="3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textRotation="90" wrapText="1"/>
    </xf>
    <xf numFmtId="0" fontId="23" fillId="0" borderId="1" xfId="3" applyFont="1" applyBorder="1" applyAlignment="1" applyProtection="1">
      <alignment horizontal="center" vertical="center" wrapText="1"/>
    </xf>
    <xf numFmtId="0" fontId="23" fillId="2" borderId="1" xfId="9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/>
    </xf>
    <xf numFmtId="0" fontId="64" fillId="0" borderId="37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64" fillId="0" borderId="27" xfId="0" applyFont="1" applyFill="1" applyBorder="1" applyAlignment="1">
      <alignment horizontal="center" vertical="center"/>
    </xf>
    <xf numFmtId="0" fontId="64" fillId="0" borderId="35" xfId="0" applyFont="1" applyFill="1" applyBorder="1" applyAlignment="1">
      <alignment horizontal="center" vertical="center"/>
    </xf>
    <xf numFmtId="0" fontId="64" fillId="0" borderId="24" xfId="0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64" fillId="0" borderId="7" xfId="0" applyFont="1" applyFill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49" fontId="33" fillId="5" borderId="19" xfId="0" applyNumberFormat="1" applyFont="1" applyFill="1" applyBorder="1" applyAlignment="1">
      <alignment horizontal="left" vertical="center" wrapText="1"/>
    </xf>
    <xf numFmtId="49" fontId="33" fillId="5" borderId="25" xfId="0" applyNumberFormat="1" applyFont="1" applyFill="1" applyBorder="1" applyAlignment="1">
      <alignment horizontal="left" vertical="center" wrapText="1"/>
    </xf>
    <xf numFmtId="49" fontId="33" fillId="5" borderId="13" xfId="0" applyNumberFormat="1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" fontId="77" fillId="0" borderId="0" xfId="17" applyNumberFormat="1" applyFont="1" applyBorder="1" applyAlignment="1">
      <alignment horizontal="right" vertical="center"/>
    </xf>
    <xf numFmtId="4" fontId="77" fillId="0" borderId="0" xfId="17" applyNumberFormat="1" applyFont="1" applyAlignment="1">
      <alignment horizontal="right"/>
    </xf>
    <xf numFmtId="4" fontId="79" fillId="0" borderId="0" xfId="17" applyNumberFormat="1" applyFont="1" applyAlignment="1">
      <alignment horizontal="right" wrapText="1"/>
    </xf>
    <xf numFmtId="4" fontId="7" fillId="0" borderId="0" xfId="17" applyNumberFormat="1" applyFont="1" applyAlignment="1">
      <alignment horizontal="center" wrapText="1"/>
    </xf>
    <xf numFmtId="0" fontId="10" fillId="0" borderId="19" xfId="17" applyFont="1" applyBorder="1" applyAlignment="1">
      <alignment horizontal="left"/>
    </xf>
    <xf numFmtId="0" fontId="10" fillId="0" borderId="25" xfId="17" applyFont="1" applyBorder="1" applyAlignment="1">
      <alignment horizontal="left"/>
    </xf>
    <xf numFmtId="0" fontId="10" fillId="0" borderId="13" xfId="17" applyFont="1" applyBorder="1" applyAlignment="1">
      <alignment horizontal="left"/>
    </xf>
    <xf numFmtId="0" fontId="10" fillId="0" borderId="19" xfId="17" applyFont="1" applyBorder="1" applyAlignment="1">
      <alignment horizontal="left" wrapText="1"/>
    </xf>
    <xf numFmtId="0" fontId="10" fillId="0" borderId="25" xfId="17" applyFont="1" applyBorder="1" applyAlignment="1">
      <alignment horizontal="left" wrapText="1"/>
    </xf>
    <xf numFmtId="0" fontId="10" fillId="0" borderId="13" xfId="17" applyFont="1" applyBorder="1" applyAlignment="1">
      <alignment horizontal="left" wrapText="1"/>
    </xf>
    <xf numFmtId="0" fontId="10" fillId="9" borderId="67" xfId="17" applyFont="1" applyFill="1" applyBorder="1" applyAlignment="1">
      <alignment horizontal="center" vertical="center"/>
    </xf>
    <xf numFmtId="0" fontId="10" fillId="9" borderId="68" xfId="17" applyFont="1" applyFill="1" applyBorder="1" applyAlignment="1">
      <alignment horizontal="center" vertical="center"/>
    </xf>
    <xf numFmtId="0" fontId="69" fillId="15" borderId="71" xfId="17" applyFont="1" applyFill="1" applyBorder="1" applyAlignment="1">
      <alignment horizontal="right" vertical="center"/>
    </xf>
    <xf numFmtId="0" fontId="69" fillId="15" borderId="72" xfId="17" applyFont="1" applyFill="1" applyBorder="1" applyAlignment="1">
      <alignment horizontal="right" vertical="center"/>
    </xf>
    <xf numFmtId="0" fontId="69" fillId="15" borderId="62" xfId="17" applyFont="1" applyFill="1" applyBorder="1" applyAlignment="1">
      <alignment horizontal="right" vertical="center"/>
    </xf>
    <xf numFmtId="0" fontId="69" fillId="15" borderId="63" xfId="17" applyFont="1" applyFill="1" applyBorder="1" applyAlignment="1">
      <alignment horizontal="right" vertical="center"/>
    </xf>
    <xf numFmtId="0" fontId="69" fillId="15" borderId="73" xfId="17" applyFont="1" applyFill="1" applyBorder="1" applyAlignment="1">
      <alignment horizontal="right" vertical="center"/>
    </xf>
    <xf numFmtId="0" fontId="69" fillId="15" borderId="88" xfId="17" applyFont="1" applyFill="1" applyBorder="1" applyAlignment="1">
      <alignment horizontal="right" vertical="center"/>
    </xf>
    <xf numFmtId="0" fontId="69" fillId="15" borderId="0" xfId="17" applyFont="1" applyFill="1" applyBorder="1" applyAlignment="1">
      <alignment horizontal="right" vertical="center"/>
    </xf>
    <xf numFmtId="0" fontId="69" fillId="15" borderId="0" xfId="17" applyFont="1" applyFill="1" applyAlignment="1">
      <alignment horizontal="right" vertical="center"/>
    </xf>
    <xf numFmtId="0" fontId="69" fillId="15" borderId="65" xfId="17" applyFont="1" applyFill="1" applyBorder="1" applyAlignment="1">
      <alignment horizontal="right" vertical="center"/>
    </xf>
    <xf numFmtId="0" fontId="74" fillId="15" borderId="91" xfId="17" applyFont="1" applyFill="1" applyBorder="1" applyAlignment="1">
      <alignment horizontal="right" vertical="center"/>
    </xf>
    <xf numFmtId="0" fontId="74" fillId="15" borderId="92" xfId="17" applyFont="1" applyFill="1" applyBorder="1" applyAlignment="1">
      <alignment horizontal="right" vertical="center"/>
    </xf>
    <xf numFmtId="0" fontId="74" fillId="15" borderId="93" xfId="17" applyFont="1" applyFill="1" applyBorder="1" applyAlignment="1">
      <alignment horizontal="right" vertical="center"/>
    </xf>
    <xf numFmtId="165" fontId="35" fillId="15" borderId="58" xfId="16" applyNumberFormat="1" applyFont="1" applyFill="1" applyBorder="1" applyAlignment="1">
      <alignment horizontal="left" vertical="center" wrapText="1"/>
    </xf>
    <xf numFmtId="165" fontId="35" fillId="15" borderId="59" xfId="16" applyNumberFormat="1" applyFont="1" applyFill="1" applyBorder="1" applyAlignment="1">
      <alignment horizontal="left" vertical="center" wrapText="1"/>
    </xf>
    <xf numFmtId="165" fontId="35" fillId="15" borderId="60" xfId="16" applyNumberFormat="1" applyFont="1" applyFill="1" applyBorder="1" applyAlignment="1">
      <alignment horizontal="left" vertical="center" wrapText="1"/>
    </xf>
    <xf numFmtId="165" fontId="35" fillId="15" borderId="64" xfId="16" applyNumberFormat="1" applyFont="1" applyFill="1" applyBorder="1" applyAlignment="1">
      <alignment horizontal="left" vertical="center" wrapText="1"/>
    </xf>
    <xf numFmtId="165" fontId="35" fillId="15" borderId="32" xfId="16" applyNumberFormat="1" applyFont="1" applyFill="1" applyBorder="1" applyAlignment="1">
      <alignment horizontal="left" vertical="center" wrapText="1"/>
    </xf>
    <xf numFmtId="165" fontId="35" fillId="15" borderId="33" xfId="16" applyNumberFormat="1" applyFont="1" applyFill="1" applyBorder="1" applyAlignment="1">
      <alignment horizontal="left" vertical="center" wrapText="1"/>
    </xf>
    <xf numFmtId="165" fontId="35" fillId="15" borderId="64" xfId="16" applyNumberFormat="1" applyFont="1" applyFill="1" applyBorder="1" applyAlignment="1">
      <alignment horizontal="center" vertical="center" wrapText="1"/>
    </xf>
    <xf numFmtId="165" fontId="35" fillId="15" borderId="33" xfId="16" applyNumberFormat="1" applyFont="1" applyFill="1" applyBorder="1" applyAlignment="1">
      <alignment horizontal="center" vertical="center" wrapText="1"/>
    </xf>
    <xf numFmtId="0" fontId="55" fillId="9" borderId="66" xfId="17" applyFont="1" applyFill="1" applyBorder="1" applyAlignment="1">
      <alignment horizontal="center" vertical="center" wrapText="1"/>
    </xf>
    <xf numFmtId="0" fontId="55" fillId="9" borderId="69" xfId="17" applyFont="1" applyFill="1" applyBorder="1" applyAlignment="1">
      <alignment horizontal="center" vertical="center" wrapText="1"/>
    </xf>
    <xf numFmtId="0" fontId="10" fillId="9" borderId="67" xfId="17" applyFont="1" applyFill="1" applyBorder="1" applyAlignment="1">
      <alignment horizontal="center" vertical="center" wrapText="1"/>
    </xf>
    <xf numFmtId="0" fontId="10" fillId="9" borderId="20" xfId="17" applyFont="1" applyFill="1" applyBorder="1" applyAlignment="1">
      <alignment horizontal="center" vertical="center" wrapText="1"/>
    </xf>
    <xf numFmtId="0" fontId="27" fillId="0" borderId="19" xfId="18" applyFont="1" applyBorder="1" applyAlignment="1">
      <alignment horizontal="center" vertical="center" wrapText="1"/>
    </xf>
    <xf numFmtId="0" fontId="27" fillId="0" borderId="13" xfId="18" applyFont="1" applyBorder="1" applyAlignment="1">
      <alignment horizontal="center" vertical="center" wrapText="1"/>
    </xf>
    <xf numFmtId="4" fontId="33" fillId="0" borderId="1" xfId="18" applyNumberFormat="1" applyFont="1" applyBorder="1" applyAlignment="1">
      <alignment horizontal="center" vertical="center"/>
    </xf>
    <xf numFmtId="0" fontId="25" fillId="0" borderId="0" xfId="18" applyFont="1" applyAlignment="1">
      <alignment horizontal="center"/>
    </xf>
    <xf numFmtId="0" fontId="25" fillId="0" borderId="0" xfId="18" applyFont="1" applyAlignment="1">
      <alignment horizontal="center" wrapText="1"/>
    </xf>
    <xf numFmtId="0" fontId="10" fillId="9" borderId="66" xfId="18" applyFont="1" applyFill="1" applyBorder="1" applyAlignment="1">
      <alignment horizontal="center" vertical="center" wrapText="1"/>
    </xf>
    <xf numFmtId="0" fontId="10" fillId="9" borderId="80" xfId="18" applyFont="1" applyFill="1" applyBorder="1" applyAlignment="1">
      <alignment horizontal="center" vertical="center" wrapText="1"/>
    </xf>
    <xf numFmtId="0" fontId="10" fillId="9" borderId="77" xfId="18" applyFont="1" applyFill="1" applyBorder="1" applyAlignment="1">
      <alignment horizontal="center" vertical="center" wrapText="1"/>
    </xf>
    <xf numFmtId="0" fontId="10" fillId="9" borderId="19" xfId="18" applyFont="1" applyFill="1" applyBorder="1" applyAlignment="1">
      <alignment horizontal="center" vertical="center" wrapText="1"/>
    </xf>
    <xf numFmtId="0" fontId="10" fillId="15" borderId="91" xfId="18" applyFont="1" applyFill="1" applyBorder="1" applyAlignment="1">
      <alignment horizontal="center" vertical="center"/>
    </xf>
    <xf numFmtId="0" fontId="10" fillId="15" borderId="92" xfId="18" applyFont="1" applyFill="1" applyBorder="1" applyAlignment="1">
      <alignment horizontal="center" vertical="center"/>
    </xf>
    <xf numFmtId="0" fontId="10" fillId="15" borderId="93" xfId="18" applyFont="1" applyFill="1" applyBorder="1" applyAlignment="1">
      <alignment horizontal="center" vertical="center"/>
    </xf>
    <xf numFmtId="0" fontId="22" fillId="20" borderId="19" xfId="18" applyFont="1" applyFill="1" applyBorder="1" applyAlignment="1">
      <alignment horizontal="center" vertical="center"/>
    </xf>
    <xf numFmtId="0" fontId="22" fillId="20" borderId="13" xfId="18" applyFont="1" applyFill="1" applyBorder="1" applyAlignment="1">
      <alignment horizontal="center" vertical="center"/>
    </xf>
    <xf numFmtId="0" fontId="22" fillId="20" borderId="1" xfId="18" applyFont="1" applyFill="1" applyBorder="1" applyAlignment="1">
      <alignment horizontal="center" vertical="center" wrapText="1"/>
    </xf>
    <xf numFmtId="49" fontId="22" fillId="20" borderId="1" xfId="18" applyNumberFormat="1" applyFont="1" applyFill="1" applyBorder="1" applyAlignment="1">
      <alignment horizontal="center" vertical="center"/>
    </xf>
    <xf numFmtId="166" fontId="33" fillId="18" borderId="31" xfId="12" applyNumberFormat="1" applyFont="1" applyFill="1" applyBorder="1" applyProtection="1">
      <alignment horizontal="left" vertical="center" wrapText="1"/>
    </xf>
    <xf numFmtId="166" fontId="33" fillId="18" borderId="101" xfId="12" applyNumberFormat="1" applyFont="1" applyFill="1" applyBorder="1" applyProtection="1">
      <alignment horizontal="left" vertical="center" wrapText="1"/>
    </xf>
    <xf numFmtId="0" fontId="21" fillId="9" borderId="80" xfId="18" applyFont="1" applyFill="1" applyBorder="1" applyAlignment="1">
      <alignment vertical="center" wrapText="1"/>
    </xf>
    <xf numFmtId="0" fontId="21" fillId="9" borderId="1" xfId="18" applyFont="1" applyFill="1" applyBorder="1" applyAlignment="1">
      <alignment vertical="center" wrapText="1"/>
    </xf>
    <xf numFmtId="0" fontId="21" fillId="9" borderId="19" xfId="18" applyFont="1" applyFill="1" applyBorder="1" applyAlignment="1">
      <alignment horizontal="center" vertical="center" wrapText="1"/>
    </xf>
    <xf numFmtId="0" fontId="21" fillId="9" borderId="102" xfId="18" applyFont="1" applyFill="1" applyBorder="1" applyAlignment="1">
      <alignment horizontal="center" vertical="center" wrapText="1"/>
    </xf>
    <xf numFmtId="0" fontId="25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</cellXfs>
  <cellStyles count="22">
    <cellStyle name="ContentsHyperlink" xfId="1"/>
    <cellStyle name="Hyperlink" xfId="2" builtinId="8"/>
    <cellStyle name="Normal" xfId="0" builtinId="0"/>
    <cellStyle name="Normal 2" xfId="3"/>
    <cellStyle name="Normal 2 2" xfId="4"/>
    <cellStyle name="Normal 3" xfId="5"/>
    <cellStyle name="Normal 3 2" xfId="6"/>
    <cellStyle name="Normal 3 3 2 2 2" xfId="18"/>
    <cellStyle name="Normal 3 4" xfId="20"/>
    <cellStyle name="Normal 3 6 2" xfId="17"/>
    <cellStyle name="Normal 4" xfId="7"/>
    <cellStyle name="Normal 4 2" xfId="14"/>
    <cellStyle name="Normal_normativ kadra _ tabel_1" xfId="8"/>
    <cellStyle name="Normal_TAB DZ 1-10 (1)" xfId="9"/>
    <cellStyle name="Normal_TAB DZ 1-10 (1) 2" xfId="10"/>
    <cellStyle name="Student Information" xfId="11"/>
    <cellStyle name="Student Information - user entered" xfId="12"/>
    <cellStyle name="Student Information 10" xfId="21"/>
    <cellStyle name="Student Information 49" xfId="16"/>
    <cellStyle name="Student Information 49 2" xfId="19"/>
    <cellStyle name="Student Information 67 2 3 2" xfId="15"/>
    <cellStyle name="Total" xfId="13" builtinId="25"/>
  </cellStyles>
  <dxfs count="8">
    <dxf>
      <font>
        <color rgb="FF9C0006"/>
      </font>
      <fill>
        <patternFill>
          <bgColor rgb="FFFFC7CE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>
          <a:extLst>
            <a:ext uri="{FF2B5EF4-FFF2-40B4-BE49-F238E27FC236}">
              <a16:creationId xmlns:a16="http://schemas.microsoft.com/office/drawing/2014/main" id="{00000000-0008-0000-1100-0000839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680.618730787035" createdVersion="6" refreshedVersion="6" minRefreshableVersion="3" recordCount="1725">
  <cacheSource type="worksheet">
    <worksheetSource ref="A6:J1048576" sheet="usluge_prema_OS"/>
  </cacheSource>
  <cacheFields count="10">
    <cacheField name="Организациона једицина" numFmtId="0">
      <sharedItems containsBlank="1" count="42">
        <m/>
        <s v="Служба интерне медицине"/>
        <s v="Кабинет пнеумофтизиологије"/>
        <s v="Кабинет неурологије"/>
        <s v="Служба опште хирургије"/>
        <s v="Одељење ортопедије са трауматологијом"/>
        <s v="Одсек урологије"/>
        <s v="Одељење анестезиологије са реанимацијом"/>
        <s v="Служба гин. и акуш. са неонатологијом"/>
        <s v="Служба педијатрије"/>
        <s v="Одсек офталмологија"/>
        <s v="Кабинет ОРЛ"/>
        <s v="Кабинет дерматовенеролог."/>
        <s v="Одсек за заштиту менталног здравља"/>
        <s v="Одељење физикалне медицине и рехабилитације"/>
        <s v="Одсек трансфузиологије - болничка банка крви"/>
        <s v="Служба гин. и акуш. са неонатологијом "/>
        <s v="Психолог"/>
        <s v="Логопед"/>
        <s v="Дневна болница - Одсек урологије"/>
        <s v="Дневна болница - Служба опште хирургије"/>
        <s v="Дневна болница - Одељење ортопедије са трауматологијом"/>
        <s v="Дневна болница - Служба гин. и акуш. са неонаталогијом"/>
        <s v="Дневна болница - Служба педијатрије"/>
        <s v="Дневна болница - Служба интерне медицине"/>
        <s v="Служба радиолошке дијагностике"/>
        <s v="Служба лабораторијске дијагностике"/>
        <s v="Сектор за интернистичке гране медицине" u="1"/>
        <s v="Сектор за хируршке гране - Хирургија" u="1"/>
        <s v="Служба за гин. и акуш. са неонатологијом" u="1"/>
        <s v="Спец. консулт. делатност - Офталмологија" u="1"/>
        <s v="Одсек анестезиологије са реанимацијом" u="1"/>
        <s v="Служба за педијатрију" u="1"/>
        <s v="Кабинет за плућне болести - пнеумофтиз заштита" u="1"/>
        <s v="Одсек за ментално здравље - Неуропсихијатрија" u="1"/>
        <s v="Сектор за хируршке гране - Урологија" u="1"/>
        <s v="Спец. консулт. делатност - ОРЛ" u="1"/>
        <s v="Сектор за хируршке гране - Ортопедија" u="1"/>
        <s v="Спец. консулт. делатност - Дерматовенеролог." u="1"/>
        <s v="Трансфузија" u="1"/>
        <s v="Одсек за ментално здравље - Неурологија" u="1"/>
        <s v="Физикална медицина" u="1"/>
      </sharedItems>
    </cacheField>
    <cacheField name="Категорија" numFmtId="0">
      <sharedItems containsBlank="1" count="55">
        <m/>
        <s v="Специјалистички прегледи"/>
        <s v="Сви прегледи укупно"/>
        <s v="Укупно"/>
        <s v="Број прегледа у оквиру организованог скрининга рака*"/>
        <s v="Здравствене услуге"/>
        <s v="Све услуге укупно"/>
        <s v="Операције"/>
        <s v="Интервенције"/>
        <s v="Терапијске услуге"/>
        <s v="Дијагностичке услуге"/>
        <s v="Остале услуге"/>
        <s v="Дијагностичке процедуре са снимањем"/>
        <s v="Укупно свих дијагностичких процедура са снимањем"/>
        <s v="Укупан број прегледаних пацијената"/>
        <s v="Рендген дијагностика (уписати број апарата и број смена)"/>
        <s v="Број прегледаних пацијената"/>
        <s v="Укупан број услуга"/>
        <s v="Ултразвучна дијагностика (број апарата и број смена)"/>
        <s v="Ултразвучна дијагностика"/>
        <s v="ЦТ Скенер (број апарата и број смена)"/>
        <s v="ЦТ дијагностика"/>
        <s v="Број услуга пружених у оквиру организованог скрининга рака**"/>
        <s v="Услуге у оквиру организованог скрининга рака**"/>
        <s v="Скрининг"/>
        <s v="Лабораторијска дијагностика"/>
        <s v="БРОЈ ПАЦИЈЕНАТА-УКУПНО"/>
        <s v="БРОЈ ПРЕГЛЕДАНИХ УЗОРАКА-УКУПНО"/>
        <s v="ЛАБОРАТОРИЈСКЕ АНАЛИЗЕ -УКУПНО"/>
        <s v="Број пацијената "/>
        <s v="Број прегледаних узорака"/>
        <s v="А. Биохемијске и хематолошке анализе укупно"/>
        <s v="Биохемијске и хематолошке анализе"/>
        <s v="А.1. Имунохемија"/>
        <s v="Имунохемијске анализе"/>
        <s v="А.2. Урин"/>
        <s v="Преглед урина анализе"/>
        <s v="Број пацијената"/>
        <s v="Б. Микробиолошке и паразитолошке анализе укупно"/>
        <s v="В. Патохистолошке анализе укупно"/>
        <s v="В1 АНАЛИЗЕ ОРГАНИЗОВАНОГ СКРИНИНГА  РАКА*"/>
        <s v="Г. ЦИТОЛОШКА ЛАБОРАТОРИЈА-АНАЛИЗЕ ОРГАНИЗОВАНОГ СКРИНИНГА  РАКА  ГРЛИЋА МАТЕРИЦЕ**"/>
        <s v="Д. ЦИТОГЕНЕТСКА ЛАБОРАТОРИЈА АНАЛИЗЕ УКУПНО"/>
        <s v="Ђ.   ОСТАЛЕ ЛАБОРАТОРИЈЕ ____________________   (навести које)"/>
        <s v="Дијализе"/>
        <s v="Број апарата"/>
        <s v="Број лица на акутној хемодијализи"/>
        <s v="Број лица на хроничној хемодијализи"/>
        <s v="1. ХЕМОДИЈАЛИЗА УКУПНО"/>
        <s v="2. ПЕРИТОНЕАЛНА ДИЈАЛИЗА УКУПНО"/>
        <s v="3. КОНТИНУИРАНИ ПОСТУПЦИ ЗАМЕНЕ БУБРЕЖНЕ ФУНКЦИЈЕ (CRRT) И ПЛАЗМАФЕРЕЗА"/>
        <s v="Доплер* (уписати број апарата и број смена)" u="1"/>
        <s v="ЦТ Скенер (уписати број апарата и број смена)" u="1"/>
        <s v="Магнетна резонанца (уписати број апарата и број смена)" u="1"/>
        <s v="Ултразвучна дијагностика (уписати број апарата и број смена)" u="1"/>
      </sharedItems>
    </cacheField>
    <cacheField name="Шифра" numFmtId="0">
      <sharedItems containsBlank="1" containsMixedTypes="1" containsNumber="1" containsInteger="1" minValue="90084" maxValue="59712001" count="993">
        <m/>
        <s v="000001"/>
        <s v="000002"/>
        <s v="009220"/>
        <s v="000005"/>
        <s v="000006"/>
        <s v="090061"/>
        <n v="90084"/>
        <n v="600001"/>
        <n v="600002"/>
        <s v="92001-00"/>
        <n v="9200101"/>
        <s v="280005"/>
        <s v="280006"/>
        <s v="280007"/>
        <s v="280008"/>
        <s v="30071-00"/>
        <s v="30075-27"/>
        <s v="30390-00"/>
        <s v="30614-02"/>
        <s v="30628-00"/>
        <s v="30631-00"/>
        <s v="30635-00"/>
        <s v="30641-00"/>
        <s v="30641-01"/>
        <s v="30644-01"/>
        <s v="30644-05"/>
        <s v="30653-00"/>
        <s v="35570-00"/>
        <s v="35571-00"/>
        <s v="35595-01"/>
        <s v="35597-00"/>
        <s v="35596-01"/>
        <s v="35599-00"/>
        <s v="35680-00"/>
        <s v="35684-01"/>
        <s v="36528-00"/>
        <s v="36528-01"/>
        <s v="36531-01"/>
        <s v="36549-00"/>
        <s v="36564-01"/>
        <s v="36585-01"/>
        <s v="36585-03"/>
        <s v="36588-01"/>
        <s v="37004-03"/>
        <s v="37008-03"/>
        <s v="37008-05"/>
        <s v="37011-00"/>
        <s v="37020-01"/>
        <s v="37029-01"/>
        <s v="37044-00"/>
        <s v="37200-03"/>
        <s v="37211-00"/>
        <s v="37212-00"/>
        <s v="37321-00"/>
        <s v="37340-00"/>
        <s v="37342-00"/>
        <s v="37369-00"/>
        <s v="37393-00"/>
        <s v="37393-01"/>
        <s v="37396-00"/>
        <s v="37402-00"/>
        <s v="37408-01"/>
        <s v="37411-00"/>
        <s v="37417-00"/>
        <s v="37420-00"/>
        <s v="37601-02"/>
        <s v="37601-03"/>
        <s v="37604-00"/>
        <s v="37604-04"/>
        <s v="37604-05"/>
        <s v="37800-01"/>
        <s v="37812-00"/>
        <s v="90397-00"/>
        <s v="90399-00"/>
        <s v="90402-01"/>
        <s v="90403-00"/>
        <s v="36624-00"/>
        <s v="37219-00"/>
        <s v="36845-05"/>
        <s v="36845-04"/>
        <s v="36840-02"/>
        <s v="37203-00"/>
        <s v="30023-00"/>
        <s v="30189-00"/>
        <s v="30195-07"/>
        <s v="30666-00"/>
        <s v="35523-00"/>
        <s v="35527-00"/>
        <s v="36812-00"/>
        <s v="37303-00"/>
        <s v="37435-00"/>
        <s v="90402-02"/>
        <s v="92099-00"/>
        <s v="92101-00"/>
        <s v="92102-00"/>
        <s v="92141-00"/>
        <s v="92195-00"/>
        <n v="260007"/>
        <s v="30055-00"/>
        <s v="36800-00"/>
        <s v="36800-02"/>
        <s v="36800-03"/>
        <s v="90392-00"/>
        <s v="92036-00 "/>
        <s v="92037-00 "/>
        <s v="92044-00 "/>
        <s v="92052-00 "/>
        <s v="92053-00 "/>
        <s v="92131-00"/>
        <s v="92200-00"/>
        <s v="92513-10"/>
        <s v="92513-19"/>
        <s v="96158-00"/>
        <s v="96171-00"/>
        <s v="96197-00"/>
        <s v="96197-02"/>
        <s v="96197-03"/>
        <s v="96197-09"/>
        <s v="96199-02"/>
        <s v="96199-03"/>
        <s v="96199-07"/>
        <s v="96199-08"/>
        <s v="96199-09"/>
        <s v="96200-01"/>
        <s v="96203-02"/>
        <s v="11713-00 "/>
        <s v="13839-00 "/>
        <s v="30663-00"/>
        <s v="32171-00"/>
        <s v="55038-00"/>
        <s v="55048-00"/>
        <s v="55084-00"/>
        <s v="58715-01"/>
        <s v="58718-00"/>
        <s v="L000034"/>
        <s v="L010421"/>
        <s v="L020404"/>
        <s v="30075-00"/>
        <s v="30075-37"/>
        <s v="30329-00"/>
        <s v="30373-00"/>
        <s v="30375-00"/>
        <s v="30375-03"/>
        <s v="30375-06"/>
        <s v="30375-10"/>
        <s v="30375-17"/>
        <s v="30375-24"/>
        <s v="30375-25"/>
        <s v="30375-28"/>
        <s v="30375-29"/>
        <s v="30378-00"/>
        <s v="30394-00"/>
        <s v="30396-00"/>
        <s v="30403-00"/>
        <s v="30403-03"/>
        <s v="30405-01"/>
        <s v="30405-02"/>
        <s v="30405-05 "/>
        <s v="30406-00"/>
        <s v="30414-00"/>
        <s v="30439-00"/>
        <s v="30443-00"/>
        <s v="30445-00"/>
        <s v="30446-00"/>
        <s v="30454-01"/>
        <s v="30460-03"/>
        <s v="30460-04"/>
        <s v="30460-08"/>
        <s v="30515-00"/>
        <s v="30515-02"/>
        <s v="30523-00"/>
        <s v="30562-00"/>
        <s v="30562-01"/>
        <s v="30562-05"/>
        <s v="30563-00"/>
        <s v="30563-02"/>
        <s v="30565-00"/>
        <s v="30566-00"/>
        <s v="30571-00"/>
        <s v="30597-00"/>
        <s v="30614-00"/>
        <s v="30614-03"/>
        <s v="30615-00"/>
        <s v="30617-00"/>
        <s v="30617-01"/>
        <s v="30617-02"/>
        <s v="30676-01"/>
        <s v="31500-00"/>
        <s v="31500-01"/>
        <s v="31518-00"/>
        <s v="31551-00"/>
        <s v="32000-00"/>
        <s v="32003-01"/>
        <s v="32006-00"/>
        <s v="32030-00"/>
        <s v="32033-00"/>
        <s v="32039-00"/>
        <s v="32138-00"/>
        <s v="32142-01"/>
        <s v="32159-00 "/>
        <s v="32159-01"/>
        <s v="32174-01"/>
        <s v="33518-00"/>
        <s v="38806-00"/>
        <s v="44338-00"/>
        <s v="44364-01 "/>
        <s v="44367-00"/>
        <s v="44367-02"/>
        <s v="45542-00"/>
        <s v="90720-00"/>
        <s v="92208-00"/>
        <s v="30375-09"/>
        <s v="32005-01"/>
        <s v="30375-11"/>
        <s v="32024-00"/>
        <s v="32159-00"/>
        <s v="46465-00"/>
        <s v="90951-00"/>
        <s v="30026-00"/>
        <s v="30061-00"/>
        <s v="30064-00"/>
        <s v="30189-01"/>
        <s v="30216-00"/>
        <s v="30216-01"/>
        <s v="30216-02"/>
        <s v="30223-00"/>
        <s v="30223-01"/>
        <s v="30223-02"/>
        <s v="31205-00"/>
        <s v="31230-03"/>
        <s v="31235-00"/>
        <s v="31235-01"/>
        <s v="31235-02"/>
        <s v="31235-03"/>
        <s v="31350-00"/>
        <s v="41677-00"/>
        <s v="46465-00 "/>
        <s v="46516-01"/>
        <s v="47009-00"/>
        <s v="47360-00"/>
        <s v="47363-00"/>
        <s v="47906-01"/>
        <s v="47915-00"/>
        <s v="90545-00"/>
        <s v="92071-00"/>
        <s v="92076-00"/>
        <s v="92090-00"/>
        <s v="92097-00"/>
        <s v="11600-03"/>
        <s v="30014-00 "/>
        <s v="30017-01"/>
        <s v="30020-00"/>
        <s v="47540-01"/>
        <s v="92061-00"/>
        <s v="92065-00 "/>
        <s v="92066-00"/>
        <s v="92067-00"/>
        <s v="92077-00 "/>
        <s v="92162-00"/>
        <s v="96072-00"/>
        <s v="96072-00 "/>
        <s v="96075-00"/>
        <s v="96076-00 "/>
        <s v="96091-00"/>
        <s v="96203-08"/>
        <s v="96203-09"/>
        <s v="30473-00"/>
        <s v="30473-01"/>
        <s v="32075-00"/>
        <s v="32075-01"/>
        <s v="30023-00 "/>
        <s v="30114-00"/>
        <s v="30223-03"/>
        <s v="44358-00 "/>
        <s v="44364-00 "/>
        <s v="46483-00"/>
        <s v="47066-01"/>
        <s v="47366-00"/>
        <s v="47366-01"/>
        <s v="47384-00"/>
        <s v="47384-01"/>
        <s v="47384-03"/>
        <s v="47399-01"/>
        <s v="47429-01"/>
        <s v="47465-01"/>
        <s v="47522-00"/>
        <s v="47528-00"/>
        <s v="47534-00"/>
        <s v="47537-00"/>
        <s v="47549-00"/>
        <s v="47558-00"/>
        <s v="47566-01"/>
        <s v="47566-03"/>
        <s v="47566-05"/>
        <s v="47582-00"/>
        <s v="47585-00"/>
        <s v="47600-01"/>
        <s v="47912-00"/>
        <s v="47927-00"/>
        <s v="47927-01"/>
        <s v="47930-01"/>
        <s v="47936-00 "/>
        <s v="48945-00"/>
        <s v="48948-00"/>
        <s v="48948-01"/>
        <s v="48957-00"/>
        <s v="49315-00"/>
        <s v="49318-00"/>
        <s v="49324-00"/>
        <s v="49346-00"/>
        <s v="49503-00"/>
        <s v="49518-00"/>
        <s v="49542-00"/>
        <s v="49557-00"/>
        <s v="49560-00"/>
        <s v="49560-01"/>
        <s v="49560-03"/>
        <s v="49563-00"/>
        <s v="49566-00"/>
        <s v="49569-00 "/>
        <s v="49718-01"/>
        <s v="49724-01 "/>
        <s v="49821-00"/>
        <s v="50303-00"/>
        <s v="90568-01 "/>
        <s v="90580-00 "/>
        <s v="90582-00"/>
        <s v="90598-00 "/>
        <s v="46420-00"/>
        <s v="47003-00"/>
        <s v="47018-00"/>
        <s v="47024-00"/>
        <s v="47036-00"/>
        <s v="47048-00"/>
        <s v="47054-00"/>
        <s v="47057-00"/>
        <s v="47063-00"/>
        <s v="47069-00"/>
        <s v="47300-00"/>
        <s v="47324-00"/>
        <s v="47360-01"/>
        <s v="47363-02"/>
        <s v="47363-03"/>
        <s v="47378-00"/>
        <s v="47381-00"/>
        <s v="47381-01"/>
        <s v="47381-02"/>
        <s v="47387-00"/>
        <s v="47390-00"/>
        <s v="47405-00"/>
        <s v="47423-00"/>
        <s v="47426-00"/>
        <s v="47444-00"/>
        <s v="47456-00"/>
        <s v="47462-00"/>
        <s v="47495-00"/>
        <s v="47516-01"/>
        <s v="47519-00"/>
        <s v="47543-00"/>
        <s v="47546-00"/>
        <s v="47555-00"/>
        <s v="47564-00"/>
        <s v="47567-00"/>
        <s v="47576-00"/>
        <s v="47579-00"/>
        <s v="47594-00"/>
        <s v="47597-00"/>
        <s v="47603-00"/>
        <s v="47606-00"/>
        <s v="47606-02"/>
        <s v="47609-00"/>
        <s v="47609-02"/>
        <s v="47627-00"/>
        <s v="47633-00"/>
        <s v="47636-00"/>
        <s v="47663-00"/>
        <s v="47948-00"/>
        <s v="49721-00"/>
        <s v="50124-00"/>
        <s v="90531-00"/>
        <s v="90665-00"/>
        <s v="90686-01"/>
        <s v="30010-00"/>
        <s v="50124-01"/>
        <s v="90560-00"/>
        <s v="92162-00 "/>
        <s v="16511-00 "/>
        <s v="16512-00"/>
        <s v="16520-00 "/>
        <s v="16520-01"/>
        <s v="16520-02 "/>
        <s v="16520-03"/>
        <s v="30385-00 "/>
        <s v="30394-00 "/>
        <s v="35618-00 "/>
        <s v="35649-00"/>
        <s v="35649-03 "/>
        <s v="35653-00"/>
        <s v="35653-01"/>
        <s v="35653-04"/>
        <s v="35657-00"/>
        <s v="35677-05 "/>
        <s v="35688-02 "/>
        <s v="35713-04 "/>
        <s v="35713-05 "/>
        <s v="35713-09"/>
        <s v="35713-11 "/>
        <s v="35726-01 "/>
        <s v="90440-00"/>
        <s v="35647-00"/>
        <s v="16567-00 "/>
        <s v="16571-00 "/>
        <s v="16573-00 "/>
        <s v="35503-00 "/>
        <s v="35506-02 "/>
        <s v="35513-00"/>
        <s v="35520-00 "/>
        <s v="35539-03"/>
        <s v="35608-00"/>
        <s v="35608-02"/>
        <s v="35611-00"/>
        <s v="35615-00"/>
        <s v="35618-03"/>
        <s v="35640-00 "/>
        <s v="35643-03"/>
        <s v="90438-00 "/>
        <s v="90439-00"/>
        <s v="90465-00 "/>
        <s v="90465-01"/>
        <s v="90467-00 "/>
        <s v="90469-00"/>
        <s v="90469-01"/>
        <s v="90470-01 "/>
        <s v="90472-00"/>
        <s v="90479-00 "/>
        <s v="90481-00 "/>
        <s v="90482-00 "/>
        <s v="90483-00 "/>
        <s v="13939-02"/>
        <s v="92025-00"/>
        <s v="92058-01"/>
        <s v="92077-00"/>
        <s v="92103-00 "/>
        <s v="92107-00"/>
        <s v="92110-00 "/>
        <s v="92145-00"/>
        <s v="92173-00 "/>
        <s v="92176-00 "/>
        <s v="92203-00"/>
        <s v="96021-00 "/>
        <s v="96022-00 "/>
        <s v="96066-00 "/>
        <s v="96075-00 "/>
        <s v="96080-00 "/>
        <s v="96089-00"/>
        <s v="96156-00"/>
        <s v="96161-00 "/>
        <s v="96200-09"/>
        <s v="96203-07"/>
        <s v="Л010421"/>
        <s v="11332-00"/>
        <s v="11506-00"/>
        <s v="11615-00"/>
        <s v="11700-00"/>
        <s v="11713-00"/>
        <s v="13312-00"/>
        <s v="16514-01 "/>
        <s v="35614-00"/>
        <s v="55700-01"/>
        <s v="55700-02"/>
        <s v="55731-00"/>
        <s v="59712-00"/>
        <s v="92130-00 "/>
        <s v="L000349"/>
        <s v="90344-01"/>
        <s v="92043-00"/>
        <s v="92044-00"/>
        <s v="96067-00"/>
        <s v="96073-00 "/>
        <s v="96076-00"/>
        <s v="96157-00"/>
        <s v="96203-01"/>
        <s v="96203-03"/>
        <s v="96205-02"/>
        <s v="96205-03"/>
        <s v="11600-03 "/>
        <s v="13839-00"/>
        <s v="L000695"/>
        <s v="U8184901"/>
        <s v="13815-00"/>
        <s v="13815-01"/>
        <s v="13882-00"/>
        <s v="13882-01"/>
        <s v="18216-00"/>
        <s v="18216-31"/>
        <s v="22007-00"/>
        <s v="90179-06"/>
        <s v="92046-00"/>
        <s v="92052-00"/>
        <s v="92053-00"/>
        <s v="92500-00"/>
        <s v="92500-01"/>
        <s v="92500-02"/>
        <s v="92514-10"/>
        <s v="92514-19"/>
        <s v="92514-20"/>
        <s v="92514-29"/>
        <s v="92514-30"/>
        <s v="92514-39"/>
        <s v="92514-40"/>
        <s v="92514-49"/>
        <s v="92514-50"/>
        <s v="92515-10"/>
        <s v="92515-19"/>
        <s v="92515-20"/>
        <s v="92515-29"/>
        <s v="92515-30"/>
        <s v="92515-39"/>
        <s v="92515-40"/>
        <s v="92515-49"/>
        <s v="92036-00"/>
        <s v="92037-00"/>
        <s v="13757-00"/>
        <n v="260001"/>
        <n v="260002"/>
        <s v="92054-00 "/>
        <s v="95550-14"/>
        <s v="96027-00 "/>
        <s v="96066-00"/>
        <s v="96197-04"/>
        <s v="96199-06"/>
        <s v="96200-06"/>
        <s v="96203-00"/>
        <s v="11709-00"/>
        <s v="11712-00 "/>
        <s v="13400-00"/>
        <s v="55032-00"/>
        <s v="55113-00"/>
        <s v="96071-00 "/>
        <s v="96073-00"/>
        <s v="11500-00"/>
        <s v="12000-00"/>
        <n v="260003"/>
        <n v="260012"/>
        <n v="260014"/>
        <n v="260077"/>
        <s v="96024-00"/>
        <s v="96025-00"/>
        <s v="96026-00 "/>
        <s v="30061-02"/>
        <s v="42650-00"/>
        <s v="92025-00 "/>
        <s v="96156-00 "/>
        <n v="260078"/>
        <s v="11212-00 "/>
        <s v="92016-00 "/>
        <s v="92018-00 "/>
        <s v="96037-00"/>
        <s v="96038-00 "/>
        <s v="96040-00 "/>
        <s v="96041-00 "/>
        <s v="U8183218"/>
        <s v="U8183220"/>
        <s v="U8183225"/>
        <s v="U8183226"/>
        <s v="U8183230"/>
        <s v="U8183233"/>
        <s v="U8183235"/>
        <s v="U8183241"/>
        <s v="U8183251"/>
        <s v="U8183261"/>
        <s v="U8183262"/>
        <s v="U8183264"/>
        <s v="U8183265"/>
        <s v="U8183266"/>
        <s v="U8183267"/>
        <s v="U8183268"/>
        <s v="U8183271"/>
        <s v="U8183273"/>
        <s v="U8183274"/>
        <s v="U8183301"/>
        <s v="U8183502"/>
        <s v="30061-01"/>
        <s v="30278-02"/>
        <s v="41500-00"/>
        <s v="41647-00"/>
        <s v="41647-01"/>
        <s v="41650-01"/>
        <s v="41653-00"/>
        <s v="90119-00"/>
        <s v="92027-00 "/>
        <s v="92030-00 "/>
        <s v="92031-00 "/>
        <s v="96068-00 "/>
        <s v="U8188704"/>
        <s v="11309-00 "/>
        <s v="41849-00"/>
        <s v="96009-00 "/>
        <s v="U8183601"/>
        <n v="260076"/>
        <s v="30186-00"/>
        <s v="30186-01"/>
        <s v="30195-00"/>
        <s v="30195-04"/>
        <s v="30195-05"/>
        <s v="30195-06"/>
        <s v="30207-00"/>
        <s v="31205-01"/>
        <s v="32177-00"/>
        <s v="47906-00"/>
        <s v="96090-00"/>
        <s v="U8182000"/>
        <s v="U8182001"/>
        <s v="090009"/>
        <s v="96011-00"/>
        <s v="96012-00"/>
        <s v="96013-00"/>
        <s v="96014-00"/>
        <s v="96070-00"/>
        <s v="96134-00"/>
        <s v="96135-00"/>
        <s v="96136-00"/>
        <s v="96137-00"/>
        <s v="U8187401"/>
        <s v="U8187408"/>
        <s v="U8187409"/>
        <s v="U8187413"/>
        <s v="U9601201"/>
        <s v="U9601202"/>
        <s v="22065-00"/>
        <n v="320810"/>
        <n v="320811"/>
        <n v="600011"/>
        <n v="600012"/>
        <n v="600015"/>
        <n v="600016"/>
        <n v="600018"/>
        <n v="600021"/>
        <n v="600022"/>
        <n v="600023"/>
        <n v="600071"/>
        <n v="600103"/>
        <n v="600111"/>
        <n v="600112"/>
        <n v="600114"/>
        <n v="600115"/>
        <n v="600120"/>
        <n v="600122"/>
        <n v="600123"/>
        <n v="600124"/>
        <n v="600169"/>
        <n v="600173"/>
        <n v="600348"/>
        <n v="600349"/>
        <n v="600351"/>
        <n v="600803"/>
        <s v="96024-00 "/>
        <s v="96025-00 "/>
        <s v="96115-00"/>
        <s v="96116-00"/>
        <s v="96118-00"/>
        <s v="96119-00"/>
        <s v="96120-00"/>
        <s v="96121-00"/>
        <s v="96122-00"/>
        <s v="96123-00"/>
        <s v="96124-00"/>
        <s v="96126-00"/>
        <s v="96127-00"/>
        <s v="96128-00"/>
        <s v="96130-00"/>
        <s v="96131-00 "/>
        <s v="96154-00 "/>
        <s v="96161-00"/>
        <s v="96155-00"/>
        <n v="600331"/>
        <s v="13706-02 "/>
        <s v="13706-03 "/>
        <s v="13709-00 "/>
        <s v="92061-00 "/>
        <s v="92062-00 "/>
        <s v="L014332"/>
        <s v="L015040"/>
        <s v="L015057"/>
        <s v="L018168"/>
        <s v="L018192"/>
        <s v="L018242"/>
        <s v="L018259"/>
        <s v="L018275"/>
        <s v="L018309"/>
        <s v="L018432"/>
        <s v="L019026"/>
        <s v="L019091"/>
        <s v="L020388"/>
        <s v="L020578"/>
        <s v="L020602"/>
        <s v="L020636"/>
        <s v="L018218"/>
        <s v="L018457"/>
        <s v="L019075"/>
        <s v="L018176"/>
        <s v="L018911"/>
        <s v="L018812"/>
        <s v="32138-02"/>
        <s v="31533-00"/>
        <s v="11830-00"/>
        <s v="49503- 00"/>
        <s v="96199-00"/>
        <s v="96200-00"/>
        <n v="57506001"/>
        <n v="57506011"/>
        <n v="57506021"/>
        <n v="57506031"/>
        <n v="57506041"/>
        <n v="57518001"/>
        <n v="57518011"/>
        <n v="57518031"/>
        <n v="57518041"/>
        <n v="57700001"/>
        <n v="57706001"/>
        <n v="57712001"/>
        <n v="57715001"/>
        <n v="57901001"/>
        <n v="57903001"/>
        <n v="57906001"/>
        <n v="57912001"/>
        <n v="57921001"/>
        <n v="57927001"/>
        <n v="58100001"/>
        <n v="58103001"/>
        <n v="58106001"/>
        <n v="58500001"/>
        <n v="58521001"/>
        <n v="58700001"/>
        <n v="58900001"/>
        <n v="59300001"/>
        <n v="59303001"/>
        <n v="59712001"/>
        <s v="А57506-00"/>
        <s v="57506-00"/>
        <s v="А57506-01"/>
        <s v="57506-01"/>
        <s v="А57506-02"/>
        <s v="57506-02"/>
        <s v="А57506-03"/>
        <s v="57506-03"/>
        <s v="А57506-04"/>
        <s v="57506-04"/>
        <s v="А57518-00"/>
        <s v="57518-00"/>
        <s v="А57518-01"/>
        <s v="57518-01"/>
        <s v="А57518-03"/>
        <s v="57518-03"/>
        <s v="А57518-04"/>
        <s v="57518-04"/>
        <s v="А57700-00"/>
        <s v="57700-00"/>
        <s v="А57706-00"/>
        <s v="57706-00"/>
        <s v="А57712-00"/>
        <s v="57712-00"/>
        <s v="А57715-00"/>
        <s v="57715-00"/>
        <s v="А57901-00"/>
        <s v="57901-00"/>
        <s v="А57903-00"/>
        <s v="57903-00"/>
        <s v="А57906-00"/>
        <s v="57906-00"/>
        <s v="А57912-00"/>
        <s v="57912-00"/>
        <s v="А57915-00"/>
        <s v="57915-00"/>
        <s v="А57921-00"/>
        <s v="57921-00"/>
        <s v="А57927-00"/>
        <s v="57927-00"/>
        <s v="А58100-00"/>
        <s v="58100-00"/>
        <s v="А58103-00"/>
        <s v="58103-00"/>
        <s v="А58106-00"/>
        <s v="58106-00"/>
        <s v="А58500-00"/>
        <s v="58500-00"/>
        <s v="А58521-00"/>
        <s v="58521-00"/>
        <s v="А58521-01"/>
        <s v="58521-01"/>
        <s v="А58524-00"/>
        <s v="58524-00"/>
        <s v="А58700-00"/>
        <s v="58700-00"/>
        <s v="58706-00"/>
        <s v="А58715-00"/>
        <s v="58715-00"/>
        <s v="А58715-01"/>
        <s v="А58718-00"/>
        <s v="А58718-01"/>
        <s v="58718-01"/>
        <s v="А58721-00"/>
        <s v="58721-00"/>
        <s v="А58900-00"/>
        <s v="58900-00"/>
        <s v="58924-00"/>
        <s v="А58927-00"/>
        <s v="58927-00"/>
        <s v="А59300-00"/>
        <s v="59300-00"/>
        <s v="А59303-00"/>
        <s v="59303-00"/>
        <s v="А59712-00 "/>
        <s v="59712-00 "/>
        <s v="60100-00"/>
        <n v="55032001"/>
        <s v="55036-00"/>
        <s v="55238-01"/>
        <s v="55244-01"/>
        <s v="55248-01"/>
        <s v="55252-01"/>
        <s v="55274-00"/>
        <s v="55276-00"/>
        <s v="55278-00"/>
        <s v="55812-00"/>
        <s v="55076-00"/>
        <s v="55844-00"/>
        <s v="55816-01"/>
        <s v="55044-00"/>
        <s v="56001-00"/>
        <s v="56007-00"/>
        <n v="56007001"/>
        <s v="56001002"/>
        <s v="56307-00"/>
        <s v="56307001"/>
        <s v="56301002"/>
        <s v="56407-00"/>
        <s v="56407001"/>
        <s v="56401002"/>
        <s v="56220-00"/>
        <s v="56223-00"/>
        <s v="56221-00"/>
        <s v="56234-00"/>
        <s v="56412-00"/>
        <n v="56412001"/>
        <n v="56501002"/>
        <n v="56501001"/>
        <s v="56507-00"/>
        <s v="56619-00"/>
        <s v="56625-00"/>
        <n v="56619001"/>
        <n v="56625002"/>
        <n v="56625001"/>
        <n v="56625003"/>
        <n v="56625004"/>
        <n v="56401003"/>
        <s v="57007-01"/>
        <s v="57350-00"/>
        <s v="57350-02"/>
        <n v="57350021"/>
        <n v="57350022"/>
        <s v="57350-03"/>
        <s v="57350-04"/>
        <n v="57350031"/>
        <n v="57350032"/>
        <n v="56022011"/>
        <n v="56028011"/>
        <n v="56028012"/>
        <s v="57350-07"/>
        <s v="57350-08"/>
        <s v="31548-00"/>
        <s v="35618-01"/>
        <s v="32090-00"/>
        <s v="32093-00"/>
        <s v="32084-01"/>
        <s v="L000018"/>
        <s v="L000026"/>
        <s v="L014084"/>
        <s v="L014100"/>
        <s v="L014118"/>
        <s v="L014142"/>
        <s v="L014159"/>
        <s v="L014183"/>
        <s v="L014209"/>
        <s v="L014720"/>
        <s v="L015271"/>
        <s v="L000414"/>
        <s v="L001057"/>
        <s v="L001081"/>
        <s v="L001198"/>
        <s v="L001255"/>
        <s v="L001651"/>
        <s v="L001891"/>
        <s v="L001917"/>
        <s v="L002055"/>
        <s v="L002493"/>
        <s v="L002543"/>
        <s v="L002618"/>
        <s v="L002667"/>
        <s v="L002816"/>
        <s v="L002857"/>
        <s v="L002873"/>
        <s v="L003749"/>
        <s v="L003954"/>
        <s v="L003962"/>
        <s v="L004234"/>
        <s v="L004317"/>
        <s v="L004416"/>
        <s v="L004812"/>
        <s v="L005439"/>
        <s v="L005843"/>
        <s v="L006072"/>
        <s v="L006254"/>
        <s v="L006239"/>
        <s v="L012401"/>
        <s v="L012419"/>
        <s v="L002380"/>
        <s v="L015263"/>
        <s v="L003780"/>
        <s v="L004879"/>
        <s v="L002766 "/>
        <s v="L004655"/>
        <s v="L014415"/>
        <s v="L000075"/>
        <s v="L000703"/>
        <s v="L000711"/>
        <s v="L008037"/>
        <s v="L0140027"/>
        <s v="L000208"/>
        <s v="L003293"/>
        <s v="L020770"/>
        <s v="L020771"/>
        <s v="L020773"/>
        <s v="L020777"/>
        <s v="L020787"/>
        <s v="L020788"/>
        <s v="L020786"/>
        <s v="L005876"/>
        <s v="L005967"/>
        <s v="L005942"/>
        <s v="L006080"/>
        <s v="L001800"/>
        <s v="L001214"/>
        <s v="L003848"/>
        <s v="L003863"/>
        <s v="L003855"/>
        <s v="L005355"/>
        <s v="L003830"/>
        <s v="L005132"/>
        <s v="L006171"/>
        <s v="L006106"/>
        <s v="L005330"/>
        <s v="L005801 "/>
        <s v="L004176"/>
        <s v="L005298"/>
        <s v="L005306"/>
        <s v="L005256"/>
        <s v="L002295"/>
        <s v="L006594"/>
        <s v="L002410"/>
        <s v="L004622"/>
        <s v="L001925"/>
        <s v="L017293"/>
        <s v="L008979"/>
        <s v="L008912"/>
        <s v="L009019"/>
        <s v="L009035"/>
        <s v="L009043"/>
        <s v="L009241"/>
        <s v="L009266"/>
        <s v="L009399"/>
        <s v="L009456"/>
        <s v="L009472"/>
        <s v="L009506"/>
        <s v="L010173"/>
        <s v="L010264"/>
        <s v="L010561"/>
        <s v="L010595"/>
        <s v="L008953"/>
        <s v="L027391"/>
        <s v="L027409"/>
        <s v="L026542"/>
        <s v="L027631"/>
        <s v="L027607"/>
        <s v="L029447"/>
        <s v="L028704"/>
        <s v="L028720"/>
        <s v="13100-00"/>
        <s v="13100-03"/>
        <s v="13100-08"/>
        <s v="13100-07"/>
        <s v="13750-00"/>
      </sharedItems>
    </cacheField>
    <cacheField name="Назив услуге" numFmtId="0">
      <sharedItems containsBlank="1" count="1037" longText="1">
        <m/>
        <s v="Специјалистички преглед први"/>
        <s v="Специјалистички преглед контролни"/>
        <s v="Превентивни преглед"/>
        <s v="Специјалистички преглед примаријуса или доцента ПРВИ"/>
        <s v="Специјалистички преглед примаријуса или доцента КОНТРОЛНИ"/>
        <s v="Специјалистички психијатријски преглед"/>
        <s v="Специјалистички психијатријски преглед поновни"/>
        <s v="Специјалистички преглед физијатра"/>
        <s v="Специјалистички преглед физијатра - контролни"/>
        <s v="Општи физикални преглед"/>
        <s v="Преглед новорођенчета"/>
        <s v="Прво читање радиографског снимка дојке у оквиру организованог скрининга"/>
        <s v="Друго читање радиографског снимка дојке у оквиру организованог скрининга"/>
        <s v="Треће или супервизијско читање радиографског снимка дојке у оквиру организованог скрининга"/>
        <s v="Супервизијско тумачење ПАП налаза у организованом скринингу карцинома грлића материце"/>
        <s v="Биопсија коже и поткожног ткива"/>
        <s v="Биопсија промене на пенису "/>
        <s v="Лапараскопија"/>
        <s v="Репарација ингвиналне хенрије једнострано"/>
        <s v="перкутана пункција и аспирација хидроцеле"/>
        <s v="Операција хидроцеле и /или фуникулоцеле"/>
        <s v="Операција варикоцеле (субингвинална) "/>
        <s v="Орхидектомија, једнострана"/>
        <s v="Орхидектомија, обострана "/>
        <s v="Експлорација сператичне врпце"/>
        <s v="Биопсија тестиса, обострана - отворена "/>
        <s v="Циркумцизија (обрезивање) мушкарца "/>
        <s v="Репарација предњег дела вагине, вагинални приступ"/>
        <s v="Репарација заднјег дела вагине"/>
        <s v="Репарација карличног дна абдоминалним приступом"/>
        <s v="Лапараскопска сакрална колпопеkсија"/>
        <s v="Корекција везиковагиналне фистуле вагиналним путем"/>
        <s v="Слинг процедура код стрес инконтиненције код жена"/>
        <s v="Лапараскопска реконструкција материце и потпорних структура"/>
        <s v="Суспензија материце"/>
        <s v="Лапараскопска радикална нефректомија"/>
        <s v="Радикална нефректомија због тумора бубрежног паренхима - отворена хирургија"/>
        <s v="Нефроуретероромија - отворена хирургија"/>
        <s v="Уретеролитотомија - отворена хирургија (примарни рад)"/>
        <s v="Пијелопластика – отворена хирургија (примарни рад)"/>
        <s v="Формирање кутане уретеростомије (једнострано) - отворена хирургија"/>
        <s v="Формирање кутане уретеростомије (обострано) - отворена хирургија"/>
        <s v="Реимплатација уретера и мокраћне бешике (једнострана) - отворена хирургија"/>
        <s v="Репарација руптуре моркаћне бешике - отворена хирургија"/>
        <s v="Цистолитотомија – отворена хирургија"/>
        <s v="Уклањање страног тела из мокраћне бешике - отворена хирургија"/>
        <s v="Цистостомија са пласирањем супрапубичног катетера систофикса перкутана цистостомија"/>
        <s v="ексцизија дивертикулума бешике"/>
        <s v="Затварање везико-вагиналне фистуле-отворена хирургија"/>
        <s v="Ретропубична процедура код стрес-инконтиненције код мушкарца"/>
        <s v="Супрапубична простатектомија"/>
        <s v="Радикална простактектомија са реконструкцијом врата мокраћне бешике и пелвичном лимфаденектомијом"/>
        <s v="Биопсија простате"/>
        <s v="Инцизија спољашњег отвора уретре (меатотомија )"/>
        <s v="уклањање уретералног слинга-тот"/>
        <s v="Пластика уретре - у једном акту"/>
        <s v="Ексцизија пролапса уретре"/>
        <s v="Декомпресија пријапизма - пункција и лаважа каверозних тела"/>
        <s v="Декомпресија пријапизма - пункција и аспирација каверозних тела"/>
        <s v="Шант процедуре код лечења пријапизма"/>
        <s v="Парцијална ампутација пениса"/>
        <s v="Сутура кавернозних тела код руптуре/фрактуре пениса"/>
        <s v="Репарација алвузије пениса"/>
        <s v="Корекција курватуре пениса"/>
        <s v="Подвезивање вене ради заустављања рапидне пенилне дренаже"/>
        <s v="Ексцизија цисте епидидимиса, једнострана "/>
        <s v="Ексцизија цисте епидидимиса, обострана "/>
        <s v="Експлорација скроталног садржаја, једнострано "/>
        <s v="Експлорација скроталног садржаја, са фиксацијом тестиса - једнострано"/>
        <s v="Експлорација скроталног садржаја, са фиксацијом тестиса - обострано"/>
        <s v="Цистотомија са пласирањем супрапубићног катетера-отворена хирургија"/>
        <s v="Експолорација препоне у циљу детекције"/>
        <s v="Сутура лацерације скротума или тунике вагиналис"/>
        <s v="Редукција торзије тестиса или семене врпце"/>
        <s v="Уклањање адхезија препуцијума и гланса пениса"/>
        <s v="Локална ексцизија лезије на пениса"/>
        <s v="Перкутана нефростомија"/>
        <s v="Трансректална биопсија простате иглом"/>
        <s v="Ендоскопска ресекција мултипна лезија мокраћне бешике"/>
        <s v="Ендоскопска ресекција појединачне лезије мокраћне бешике"/>
        <s v="Трансуретерална ресекција простате"/>
        <s v="Ексцизијски дебридман меког ткива "/>
        <s v="Уклањање москуле"/>
        <s v="Електро терапија лезија на кожи"/>
        <s v="Редукција парафимозе "/>
        <s v="Ексцизија карункула уретре "/>
        <s v="Електрокаутеризација карункула уретре "/>
        <s v="Цистоскопија"/>
        <s v="Дилатација стенозе буржирање"/>
        <s v="Инцизија спољашњег отвора уретре (меатотомија)"/>
        <s v="Пластика френулума (френулотомија)"/>
        <s v="Дорзална инцизија препуцијума"/>
        <s v="Испирање нефростоме или пијелостоме"/>
        <s v="Испирање осталих трајних катетера мокраћне бешике "/>
        <s v="Испирање цистостоме"/>
        <s v="Уклањање дрена из трбуха"/>
        <s v="Испирање катетера, некласификовано на другом месту"/>
        <s v="Пријава болничке инфекције"/>
        <s v="Превијање ране"/>
        <s v="Катетеризација мокраћне бешике – кроз уретру"/>
        <s v="Замена супрапубичног катетера (цистостомског )"/>
        <s v="Уклањање сталног уринарног катетера – кроз уретру (ендоскопски)"/>
        <s v="Контрола постоперативног крварења из простате"/>
        <s v="Мануелна детрозија тестиса"/>
        <s v="Пласирање назогастричне сонде"/>
        <s v="Испирање назогастричне сонде"/>
        <s v="Остале терапије обогаћивања кисеоника/ом "/>
        <s v="Кардиопулмонална реанимација"/>
        <s v="Затворена масажа срца "/>
        <s v="Испирање нефростоме"/>
        <s v="Масажа простате "/>
        <s v="Скидање конца "/>
        <s v="Инфилтрација локалног анестетика -АСА 10"/>
        <s v="Инфилтрација локалног анестетика -АСА 19"/>
        <s v="Поновно увежбавање контроле мокрења"/>
        <s v="Пратња или транспорт клијента"/>
        <s v="Интрамускуларно давање фармаколошког средства, антинеопластично средство"/>
        <s v="Интрамускуларно давање фармаколошког средства, анти-инфективно средство"/>
        <s v="Интрамускуларно давање фармаколошког средства, стероид"/>
        <s v="Интрамускуларно давање фармаколошког средства, друго и неназначено средство"/>
        <s v="Интравенско давање фармаколошког средства, анти-инфективно средство"/>
        <s v="Интравенско давање фармаколошког средства, стероид"/>
        <s v="Интравенско давање фармаколошког средства, хранљива супстанца"/>
        <s v="Интравенско давање фармаколошког средства, електролит"/>
        <s v="Интравенско давање фармаколошког средства, друго и некласификовано фармаколошко средство"/>
        <s v="Субкутано давање фармаколошког средства, тромболитичко средство"/>
        <s v="Орално давање фармаколошког средства, анти-инфективно средство"/>
        <s v="Снимање просечног сигнала ЕКГ-а"/>
        <s v="Вађење крви у дијагностичке сврхе"/>
        <s v="контрола крварења након циркумцизије"/>
        <s v="Аноректални преглед"/>
        <s v="Ултразвучни преглед уринарног система"/>
        <s v="ултра звук скротума"/>
        <s v="Ултразвучни преглед бешике"/>
        <s v="Ретроградна пиjелографија"/>
        <s v="Ретроградна цистографија"/>
        <s v="Узроковање других биолошких материјала у лабораторији"/>
        <s v="Мерење запремине 24 часа урина, дневног урина"/>
        <s v="Узимање биолошког материјала за микробиолошки преглед"/>
        <s v="Биопсија лимфног чвора "/>
        <s v="Биопсија перитонеума"/>
        <s v="Ексцизија лимфног чвора препоне "/>
        <s v="Експлоративна лапаротомија"/>
        <s v="Цекостома "/>
        <s v="Ентеротомија танког црева "/>
        <s v="Гастротомија "/>
        <s v="Шав перфорираног улкуса "/>
        <s v="Редукција волвулуса дебелог црева"/>
        <s v="Шав танког црева "/>
        <s v="Шав лацерације дебелог црева "/>
        <s v="Привремена колостома "/>
        <s v="Privremena ileostoma"/>
        <s v="Одвајање абдоминалних прираслица "/>
        <s v="Дренажа интра-абдоминалног апсцеса, хематома или цисте "/>
        <s v="Дебридман и лаважа перитонеалне шупљине"/>
        <s v="Репарација инцизионе киле, без мрежице "/>
        <s v="Поновно затварање постоперативне дисрупције трбушног зида "/>
        <s v="Репарација инцизионе киле, мрежицом "/>
        <s v="Репарација инцизионе киле са ресекцијом странгулисаних вијуга црева "/>
        <s v="Репарација осталих кила трбушног зида са ресекцијом странгулираних вијуга црева"/>
        <s v="Абдоминоцентеза"/>
        <s v="Екцизија промене  јетре"/>
        <s v="Интраоперативна холангиографија"/>
        <s v="Холецистектомија "/>
        <s v="Лапараскопска холецистектомија"/>
        <s v="Лапараскопска холецистектомија која претходи отвореној холецистектомији"/>
        <s v="Холецистектомија са холедохотомијом "/>
        <s v="Холедоходуоденостомија "/>
        <s v="Холедохојејуностомија "/>
        <s v="Билодигестивни бајпас помоћу Roux-en-Y вијуге "/>
        <s v="Гастро-ентеростомија "/>
        <s v="Ентероентеростомија"/>
        <s v="Субтотална гастрецтомија"/>
        <s v="Затварање биполарне илеостоме "/>
        <s v="Затварање илеостоме са успостављањем континуитета црева, без ресекције "/>
        <s v="Затварање стоме дебелог црева"/>
        <s v="Ревизија стоме танког црева"/>
        <s v="Репарација парастомалне киле"/>
        <s v="Ресекција танког црева са формирањем стоме "/>
        <s v="Ресекција танког црева са анастомозом "/>
        <s v="Апендектомија "/>
        <s v="Спленектомија "/>
        <s v="Репарација феморалне херније, једнострано "/>
        <s v="Репарација ингвиналне херније, једнострано "/>
        <s v="Репарација ингвиналне херније, обострано "/>
        <s v="Репарација инкарцериране, странгулисане и обструктивне херније"/>
        <s v="Репарација умбиликалне херније "/>
        <s v="Репарација епигастричне херније "/>
        <s v="Репарација херније беле линије "/>
        <s v="Ексцизија пилонидалног синуса или цисте "/>
        <s v="Ексцизија лезија на дојкама "/>
        <s v="Отворена биопсија дојке"/>
        <s v="Једноставна мастектомија, једнострана "/>
        <s v="Инцизија и дренажа дојке "/>
        <s v="Парцијална ресекција дебелог црева са формирањем стоме "/>
        <s v="Десна хемиколектомија са анастомозом "/>
        <s v="Лева хемиколектомија са анастомозом "/>
        <s v="Ресекција ректума и/или сигме уз формирање терминалне колостоме "/>
        <s v="Успостављање континуитета црева након Хартманове (Hartmann) операције "/>
        <s v="Абдоминоперинеална ресекција ректума"/>
        <s v="Хемороидектомија"/>
        <s v="Ексцизија аналног полипа"/>
        <s v="Ексцизија аналне фистуле - фистулектомија"/>
        <s v="Уградња сетона за ниске аналне фистуле "/>
        <s v="Дренажа перианалног апсцеса "/>
        <s v="Пласирање дрена кроз међуребарни простор"/>
        <s v="Ампутација прста на нози "/>
        <s v="Трансметатарзална ампутација"/>
        <s v="Ампутација изнад линије колена "/>
        <s v="Ампутација испод колена "/>
        <s v="Уклањање ткивног експандера дојке и инсерција перманентне протезе"/>
        <s v="Остале процедуре на дојкама"/>
        <s v="Ниска ресекција ректума"/>
        <s v="Екцизија мекеловог дивертиклума"/>
        <s v="проширена десна хемиколектомија"/>
        <s v="редукција интусусцефиенције дебело црева"/>
        <s v="висока предња ресекција ректума"/>
        <s v="ексцизија аналне фистуле"/>
        <s v="ампутација прста на руци"/>
        <s v="фиксација дебелог црева"/>
        <s v="Ексцизија дебриман меког ткива"/>
        <s v="Репарација ране на кожи и поткожном ткиву осталих области, површинска "/>
        <s v="Отклањање страног тела из поткожног ткива  без инцизије"/>
        <s v="Уклањање страног тела из коже и поткожног ткива инцизијом "/>
        <s v="Биопсија коже и поткожног ткива "/>
        <s v="Уклањање осталих брадавица"/>
        <s v="Аспирација хематома из коже и поткожног ткива"/>
        <s v="Аспирација апсцеса из коже и поткожног ткива"/>
        <s v="Остале аспирације из коже о поткожног ткива"/>
        <s v="Инцизија и дренажа хематома коже и поткожног ткива "/>
        <s v="Инцизија и дренажа апсцеса коже и поткожног ткива "/>
        <s v="Остале инцизије и дренаже коже и поткожног ткива"/>
        <s v="Ексцизија лезије(а) на кожи и поткожном ткиву осталих области "/>
        <s v="Ексцизија лезије на кожи и поткожном ткиву усне"/>
        <s v="Ексцизија лезије(а) на кожи и поткожном ткиву осталих области на глави"/>
        <s v="Ексцизија лезије(а) на кожи и поткожном ткиву врата "/>
        <s v="Ексцизија лезије(а) на кожи и поткожном ткиву шаке"/>
        <s v="Ексцизија лезије(а) на кожи и поткожном ткиву ноге"/>
        <s v="Ексцизија лезије меког ткива, некласификована на другом месту "/>
        <s v="Тампонада епистаксе антериорно"/>
        <s v="Ампутација прста"/>
        <s v="Уклањање нокта на прсту шаке"/>
        <s v="Затворена репозиција исчашења рамена"/>
        <s v="Имобилизација прелома радијуса"/>
        <s v="Затворена репозиција прелома радијуса "/>
        <s v="Уклањање нокта на прсту стопала "/>
        <s v="Клинаста ресекција ураслог нокта на прсту стопала "/>
        <s v="Инцизија меких ткива шаке"/>
        <s v="Мануелна редукција херније"/>
        <s v="Уклањање импактираног фецеса"/>
        <s v="Уклањање страног тела из ректума или ануса без инцизије"/>
        <s v="Уклањање Т-дрена, осталих дренова из билијарних канала или јетре"/>
        <s v="Уклањање шавова, некласификованих на другом месту"/>
        <s v="Праћење системског артеријског крвног притиска"/>
        <s v="Превијање опекотине, 10% и више посто површине тела је превијено"/>
        <s v="Обрада опекотине са ексцизијом, мање од 10% површине тела је обрађено или ексцидирано"/>
        <s v="Обрада опекотине са ексцизијом, 10% и више површине тела је обрађено или ексцидирано"/>
        <s v="Уклањањењ сталног уринарнорног катетера"/>
        <s v="Примена завоја рамена"/>
        <s v="Трансфузија фактора коагулације"/>
        <s v="Тампонада ректума"/>
        <s v="Пласирање цеви у ректум"/>
        <s v="Дилатација ентеростоме"/>
        <s v="Остала испирања ректума"/>
        <s v="Примена тетанусног антитоксина"/>
        <s v="Инфилтрација локалног анестетика, АСА 10"/>
        <s v="Инфилтрација локалног анестетика, АСА 19"/>
        <s v="Саветовање или обучавање о прописаним лековима"/>
        <s v=" Саветовање или подучавање о прописаним/самоизабраним лековима"/>
        <s v="Саветовање или подучавање о бризи о самом себи"/>
        <s v="Саветовање или подучавање о одржавању здравља и опоравку "/>
        <s v="Израда уређаја или опреме за помоћ и прилагођавање"/>
        <s v="Интрамускуларно давање фармаколошког средства, друго и неназначено фармаколошко средство"/>
        <s v="Интравенско давање фарамаколошког средства, анти-инфективно средство"/>
        <s v="Интравенско давање фарамаколошког средства, хранљива супстанца"/>
        <s v="Орално давање фармаколошког средства, електролит"/>
        <s v="Орално давање фармаколошког средства анти"/>
        <s v="Мерење запремине 24 часа урина"/>
        <s v="Панендоскопија до дуоденума"/>
        <s v="Панендоскопија до дуоденума са биопсијом"/>
        <s v="Ригидна ректосигмоидоскопија"/>
        <s v="Ригидна ректосигмоидоскопија са биопсијом"/>
        <s v="Експлоративна лапароскопија"/>
        <s v="Ексцизијски дебридман меког ткива"/>
        <s v="Ексцизија Бекерове цисте"/>
        <s v="Инцизија и дренажа апсцеса меког ткива"/>
        <s v="Ампутација прста на нози са метатарзалном кости"/>
        <s v="Медиотарзална ампутација"/>
        <s v="Ампутација изнад линије колена"/>
        <s v="Ревизија ампутационог партљка "/>
        <s v="Отворена репозиција ишчашења скочног зглоба са унутрашњом фиксацијом"/>
        <s v="Отворена репозиција прелома дисталног дела радијуса"/>
        <s v="Отворена репозиција прелома дисталног дела улне"/>
        <s v="Отворена репозиција прелома тела радијуса"/>
        <s v="Отворена репозиција прелома тела улне"/>
        <s v="Отворена репозиција прелома тела улне са унутрашњом фиксацијом"/>
        <s v="Отворена репозиција прелома олекранона са унутрашњом фиксацијом"/>
        <s v="Отворена репозиција прелома проксималног дела хумеруса са унутрашњом фиксацијом"/>
        <s v="Отворена репозиција прелома кључне кости са унутрашњом фиксацијом"/>
        <s v="Хемиартропластика кука униполарном ендопротезом"/>
        <s v="Отворена репозиција прелома фемура"/>
        <s v="Отворена репозиција и унутрашња фиксација зглобног прелома кондила фемура"/>
        <s v="Отворена репозиција и унутрашња фиксација прелома кондила фемура"/>
        <s v="Отворена репозиција прелома медијалног или латералног кондила тибије"/>
        <s v="Отворена репозиција прелома медијалног и латералног кондила тибије"/>
        <s v="Отворена репозиција прелома тела тибије са унутрашњом фиксацијом"/>
        <s v="Отворена репозиција зглобног прелома тела тибије са унутрашњом фиксацијом"/>
        <s v="Отворена репозиција фрактуре фибуле са унутрашњом фиксацијом"/>
        <s v="Пателектомија са реконструкцијом екстензорног механизма"/>
        <s v="Отворена репозиција и унутрашња фиксација прелома пателе"/>
        <s v="Отворена репозиција прелома скочног зглоба са унутрашњом фиксацијом синдесмозе, фибуле или малеолуса"/>
        <s v="Артродезе скочног зглоба"/>
        <s v="Одстрањење клина, завртња или жице, некласификовано на другом месту"/>
        <s v="Одстрањење клина, завртња или жице из кости"/>
        <s v="Одстрањење плоче или интрамедуларног клина из кости"/>
        <s v="Аблација егзостозе велике кости"/>
        <s v="Артроскопија рамена"/>
        <s v="Артроскопски дебриман рамена"/>
        <s v="Артроскопско одстрањење слободних тела у рамену"/>
        <s v="Артроскопска стабилизација рамена"/>
        <s v="Хемиартропластика зглоба кука биполарном ендопротезом"/>
        <s v="Потпуна артропластика зглоба кука, једнострана"/>
        <s v="Ревизија потпуне артропластике кука"/>
        <s v="Ревизија хемиартропластике кука "/>
        <s v="Менесектомија згкоба колена"/>
        <s v="Потпуна артропластика колена"/>
        <s v="Артроскопска реконструкција лигамента колена"/>
        <s v="Артроскопија колена"/>
        <s v="Артроскопско одстрањење слободних тела из колена"/>
        <s v="Артроскопска обрада лигамента колена"/>
        <s v="Артроскопска менисектомија лигамента колена"/>
        <s v="Артроскопска репарација менискуса колена"/>
        <s v="Артроскопска синовијектомија зглоба колена"/>
        <s v="Квадрицепспластика колена"/>
        <s v="Репарација Ахилове тетиве"/>
        <s v="Реконструкција Ахилове тетиве"/>
        <s v="Исправљање Халус Валгус - једнострано"/>
        <s v="Продужење екстремитета"/>
        <s v="Инцизија бурзе, некласификована на другом месту"/>
        <s v="Дебридман места отвореног прелома"/>
        <s v="Ушивање лигамента, некласификовано на другом месту"/>
        <s v="Остале репарације колена"/>
        <s v="Уклањање страног тела из коже и поткожног ткива без инцизије"/>
        <s v="Примарна репарација тетиве екстензора шаке"/>
        <s v="Ампутација прста на нози"/>
        <s v="Затворена репозиција исчашења кључне кости"/>
        <s v="Затворена репозиција ишчашења рамена"/>
        <s v="Затворена репозиција ишчашења лакта са спољашњом фиксацијом"/>
        <s v="Затворена репозиција ишчашења проксималног радио-улнарног зглоба"/>
        <s v="затворна репозиција прста шаке"/>
        <s v="Затворена репозиција ишчашења зглоба кука"/>
        <s v="Затворена репозиција ишчашења зглоба колена"/>
        <s v="затворена репозиција пателе"/>
        <s v="Затворена репозиција ишчашења скочног зглоба"/>
        <s v="Затворена репозиција ишчашења прста на нози"/>
        <s v="затворена репозиција прелома прста шаке"/>
        <s v="Затворена репозиција прелома проксималног чланка прста на руци"/>
        <s v="Имобилизација прелома дисталног дела радијуса"/>
        <s v="Имобилизација прелома дисталног дела улне"/>
        <s v="Затворена репозиција прелома дисталног дела радијуса"/>
        <s v="Затворена репозиција прелома дисталног дела радијуса са унутрашњом фиксацијом"/>
        <s v="Затворена репозиција прелома дисталног дела улне са унутрашњом фиксацијом"/>
        <s v="Имобилизација прелома тела радијуса"/>
        <s v="Затворена репозиција прелома тела радијуса"/>
        <s v="Затворена репозиција прелома тела улне"/>
        <s v="Затворена репозиција прелома тела радијуса са унутрашњом фиксацијом"/>
        <s v="Имобилизација прелома тела радијуса и улне"/>
        <s v="Затворена репозиција прелома тела радијуса и улне"/>
        <s v="Затворена репозиција прелома главе или врата радијуса"/>
        <s v="Имобилизација прелома проксималног дела хумеруса"/>
        <s v="Затворена репозиција прелома проксималног дела хумеруса"/>
        <s v="Имобилизација прелома тела хумеруса"/>
        <s v="Затворена репозиција прелома дисталног дела хумеруса"/>
        <s v="Затворена репозиција прелома кључне кости"/>
        <s v="Тракција због прелома ацетабулума"/>
        <s v="Затворена репозиција прелома фемура"/>
        <s v="Фиксација прелома трохантерног или субкапиталног дела фемура"/>
        <s v="Имобилизација прелома медијалног или латералног кондила тибије"/>
        <s v="Затворена репозиција прелома медијалног или латералног кондила тибије"/>
        <s v="Затворена репозиција прелома медијалног и латералног кондила тибије"/>
        <s v="Затворена репозиција прелома тела тибије"/>
        <s v="Затворена репозиција унутарзглобног прелома тела тибије"/>
        <s v="Имобилизација прелома фибуле"/>
        <s v="Имобилизација прелома пателе"/>
        <s v="Имобилизација прелома скочног зглоба, некласификовано на другом месту"/>
        <s v="Затворена репозиција прелома скочног зглоба"/>
        <s v="Затворена репозиција прелома скочног зглоба са унутрашњом фиксацијом ≥ 2 синдесмозе фибуле или малеолуса"/>
        <s v="Имобилизација прелома петне кости"/>
        <s v="Имобилизација прелома талуса"/>
        <s v="Затворена репозиција прелома петне кости"/>
        <s v="Затворена репозиција прелома талуса"/>
        <s v="Имобилизација прелома тарзуса"/>
        <s v="Имобилизација прелома метатарзуса"/>
        <s v="Затворена репозиција прелома метатарзуса"/>
        <s v="Затворена репозиција прелома чланка палца на нози"/>
        <s v="Одстрањење средства за имобилизацију"/>
        <s v="Имобилизација код повреда, обољења и стања Ахилове тетиве"/>
        <s v="Аспирација зглоба или неке друге синовијске шупљине, није на другом месту класификована"/>
        <s v="Тракција, некласификована на другом месту"/>
        <s v="Обрада коже и поткожног ткива са ексцизијом"/>
        <s v="Обрада коже и поткожног ткива без ексцизије"/>
        <s v="Превијање опекотине, мање од 10% површине тела"/>
        <s v="Инјекција у зглоб или неку другу синовијску шупљину, није на другом месту класификована"/>
        <s v="Инјекција другог средства у меко ткиво, некласификована на другом месту"/>
        <s v=" Кардиопулмонална реанимација"/>
        <s v="Инфилтрација локалног анестетика АСА-10"/>
        <s v="Инфилтрација локалног анестетика АСА -19"/>
        <s v="Интрамускуларно давање фармаколошког средства, стероид средство"/>
        <s v="Интрамускуларно давање фармаколошког средства, друго и неозначено средство"/>
        <s v="Давање интравенског фармаколошког средства, анти-инфективно"/>
        <s v="Давање интравенског фармаколошког средства, стероид"/>
        <s v="Давање интравенског фармаколошког средства, хранљива супстанца"/>
        <s v="Давање интравенског фармаколошког средства, електролит"/>
        <s v="Давање интравенског фармаколошког средства, друго и некласификовано"/>
        <s v="Праћење системског артеријског притиска"/>
        <s v="Катетеризација мокраћне бешике кроз уретру"/>
        <s v="Meрење запремине 24х-урина, дневног урина"/>
        <s v="Примена серклажа на грлић материце"/>
        <s v="Скидање конца серклажа"/>
        <s v="Елективни класични царски рез"/>
        <s v="Хитан класични царски рез"/>
        <s v="Елективни царски рез са резом на доњем сегменту материце"/>
        <s v="Хитан царски рез на доњем сегменту материце"/>
        <s v="Одвајање абдоминалних прираслица"/>
        <s v="Постоперативно поновно отварање места лапаротомије "/>
        <s v="Репарација задњег дела вагине, вагинални приступ"/>
        <s v="Конизација грлића материце"/>
        <s v="Хистеротомија "/>
        <s v="Миомектомија лапаротомијом"/>
        <s v="Субтотална абдоминална хистеректомија"/>
        <s v="Тотална класична абдоминална хистеректомија"/>
        <s v="Класична хистеректомија са аднексектомијом"/>
        <s v="Вагинална хистеректомија"/>
        <s v="Салпингектомија са уклањањем трудноће у јајоводу"/>
        <s v="Суспензија материце (лапаротомија)"/>
        <s v="Стерилизација отвореним абдоминалним приступом"/>
        <s v="Оваријална цистектомија, једнострана"/>
        <s v="Клинаста ресекција јајника (лапаротомија)"/>
        <s v="Салпингектомија, једнострана"/>
        <s v="Салпингоовариектомија, једнострана"/>
        <s v="Стејџинг лапаротомија због одређивања степена проширености болести"/>
        <s v="Ексцизија лезија вулве "/>
        <s v="Лооп ексцизија"/>
        <s v="Остали поступци заустављања постпарталног крварења "/>
        <s v="Сутура руптуре грлића материце након порођаја"/>
        <s v="Сутура расцепа перинеума трећег или четвртог степена"/>
        <s v="Убацивање интраутериног уређаја (IUD)"/>
        <s v="Уклањање интраутериног уређаја"/>
        <s v="Лечење цисте Бартолинијеве жлезде"/>
        <s v="Лечење апсцеса Бартолинијеве жлезде "/>
        <s v="Биопсија вагине"/>
        <s v="Каутеризација промена на грлићу материце"/>
        <s v="Биопсија грлића материце"/>
        <s v="Полипектомија грлића материце"/>
        <s v="Биопсија вулве"/>
        <s v="Остале процедуре на грлићу материце"/>
        <s v="Дилатација цервикалног канала и киретажа материце "/>
        <s v="Дилатација и евакуација садржаја материце "/>
        <s v="Остале процедуре на вагини"/>
        <s v="Остале деструкције лезија вулве"/>
        <s v="Индукција порођаја окситоцином"/>
        <s v="Индукција порођаја простагландином"/>
        <s v="Спонтани порођај код теменог положаја"/>
        <s v="Довршавање порођаја вакуум екстракцијом"/>
        <s v="Неуспело завршавање порођаја вакуум екстракцијом"/>
        <s v="Карлични порођај уз ручну помоћ"/>
        <s v="Епизиотомија"/>
        <s v="Сутура лацерације вагине након порођаја"/>
        <s v="Сутура повреда перинеума првог или другог степена"/>
        <s v="Мануелна екстракција постељице"/>
        <s v="Постпартална мануелна ревизија материчне шупљине "/>
        <s v="Одржавање уређаја за васкуларни приступ"/>
        <s v="Уклањање сталног уринарног катетера кроз уретру"/>
        <s v="Испирање ока"/>
        <s v="Одржавање катетера, пласираног ради администрације лека "/>
        <s v="Вагинално испирање"/>
        <s v="Пласирање осталих вагиналних песара "/>
        <s v="Замена штрајфне или дрена вагине или вулве"/>
        <s v="Вакцинација против туберкулозе"/>
        <s v="Пасивна имунизација са Rh(D) имуноглобулином"/>
        <s v="Пасивна имунизација хепатитис Б имуноглобулином"/>
        <s v="Екстракција млека из дојке у лактацији"/>
        <s v="Процена самосталности"/>
        <s v="Процена одржавања здравља или опоравка "/>
        <s v="Превентивно саветовање или подучавање "/>
        <s v="Саветовање или подучавање о прописаним/самоизабраним лековима"/>
        <s v="Саветовање или подучавање о бризи о самом себи "/>
        <s v="Саветовање или подучавање о планирању породице, припремању за родитељство"/>
        <s v="Подучавање о правима и могућностима пацијента"/>
        <s v="Терапијско затварање ока завојем"/>
        <s v="Фототерапија меких ткива"/>
        <s v="субкутано давање фармаколошког средства, друго и неназначено фармаколошко средство"/>
        <s v="Орално давање фармаколошког средства, антиинфективно"/>
        <s v="Орално давање фармаколошког средства, хранљива супстанца"/>
        <s v="Орално давање фармаколошког средства, друго и некласификовано"/>
        <s v="Мерење запремине 24х урина, дневног урина"/>
        <s v="Испитивање отоакустичке емисије изазване кликом ( ТЕОАЕ ) "/>
        <s v="Остала мерења респираторне функције"/>
        <s v="Мерење периферне температуре на прсту"/>
        <s v="ЕКГ остале електрокардиографије"/>
        <s v="Вађење крви у новорођенчету у дијагностичке сврхе"/>
        <s v="Екстерни ЦТГ мониторинг фетуса"/>
        <s v="Kolposkopija"/>
        <s v="Ултразвучни преглед због мерења раста фетуса"/>
        <s v="Ултразвучни преглед абдомена или пелвиса због осталих стања повезаних са трудноћом"/>
        <s v="Ултразвучни преглед женског пелвиса"/>
        <s v="Хистеросалпингографија"/>
        <s v="Папаниколау (ПАП) тест"/>
        <s v="Глукоза у капиларној крви ПОЦТ методом"/>
        <s v="Примена другог терапеутског средства у аноректалном подручју"/>
        <s v="Примена лека за респираторни систем помоћу небулизатора"/>
        <s v="Остале терапије обогаћивања кисеоником"/>
        <s v="Саветовање или подучавање о исхрани/дневном уносу хране"/>
        <s v="Саветовање или подучавање о штетности супстанци које узрокују зависност"/>
        <s v="Саветовање или подучавање о одржавању здравља и опоравку"/>
        <s v="Дренажа респираторног система без инхалације"/>
        <s v="Пратња и транспорт"/>
        <s v="Орално давање фармаколошког средстава, антиинфективно"/>
        <s v="Орално давање фармаколошког средства, стероид"/>
        <s v="Орално давање фармаколошлог средства -електролит"/>
        <s v="Орално давање фармаколошког средстава, друго и некласификовано"/>
        <s v="Неки други начин давања средства, анти-инфективно"/>
        <s v="Неки други начин давања средства, стероид"/>
        <s v="Субкутано давање фармаколошког средства другои "/>
        <s v="Узорковање других биолошких материјала у лабораторији"/>
        <s v="Сатурација у крви"/>
        <s v="Oксиметрија"/>
        <s v="Централна венска катетеризација "/>
        <s v="Перкутана централна венска катетеризација "/>
        <s v="Поступак одржавања континуиране вентилаторне подршке,≤ 24 сата "/>
        <s v="Поступак одржавања континуиране вентилаторне подршке,&gt; 24 сати и &lt; 96 "/>
        <s v="Епидурална инфузија локалног анестетика "/>
        <s v="Спинална инјекција локалног анестетика "/>
        <s v="Ендотрахеална интубација, једнолуменски тубус "/>
        <s v="Поступак одржавања трахеостоме "/>
        <s v="Замена каниле за трахеостомију "/>
        <s v="Кардиопулмонална реанимација "/>
        <s v="Рутинска преоперативна анестезиолошка процена "/>
        <s v="Продужена преоперативна анестезиолошка процена "/>
        <s v="Хитна преоперативна анестезиолошка процена "/>
        <s v="Општа анестезија, АСА 10 "/>
        <s v="Општа анестезија, АСА 19 "/>
        <s v="Општа анестезија, АСА 20 "/>
        <s v="Општа анестезија, АСА 29 "/>
        <s v="Општа анестезија, АСА 30 "/>
        <s v="Општа анестезија, АСА 39 "/>
        <s v="Општа анестезија, АСА 40 "/>
        <s v="Општа анестезија АСА 49"/>
        <s v="Општа анестезија, АСА 50 "/>
        <s v="Седација, АСА 10 "/>
        <s v="Седација, АСА 19 "/>
        <s v="Седација, АСА 20 "/>
        <s v="Седација, АСА 29 "/>
        <s v="Седација, АСА 30 "/>
        <s v="Седација, АСА 39 "/>
        <s v="Седација, АСА 40 "/>
        <s v="Седација, АСА 49 "/>
        <s v="Пласирање назогастричне сонде "/>
        <s v="Пратња или транспорт клијента "/>
        <s v="Интравенско давање фармаколошког средства - електролит"/>
        <s v="Терапијска венесекција"/>
        <s v="Појединачна пријава заразне болести"/>
        <s v="Пријава сумње на заразно обољење"/>
        <s v="Стимулација каротидног синуса "/>
        <s v="Удружене здравствене процедуре, едукација о дијабетесу"/>
        <s v="Процена узимања прописаних лекова "/>
        <s v="Превентивно саветовање или подучавање"/>
        <s v="Интрамускуларно давње антинеопластичног средства"/>
        <s v="Интрамускуларно давање фармаколошког средства, антидот"/>
        <s v="Интравенско давање фармаколошког средства, инсулин"/>
        <s v="Субкутано давање фармаколошког средства, инсулин"/>
        <s v="Субкутано давање фармаколошког средства, друго и некласификовано фармакколошко средство"/>
        <s v="Орално давање антинеопластичног средства"/>
        <s v="Орално давање фармаколошког средства, друго и некласификовано фармаколошко средство"/>
        <s v="Холтер амбулаторно континуирано ЕКГ снимање"/>
        <s v="Кардиоваскуларни стрес тест –тест оптерећења"/>
        <s v="Кардиоверзија"/>
        <s v="Ултразвучни преглед врата"/>
        <s v="М-приказ и дводимензионални ултразвучни преглед срца у реалном времену"/>
        <s v="Глукоза у капиларној крви - ПОЦТ методом"/>
        <s v="Саветовање или подучавање о помагалима или уређајима за прилагођавање "/>
        <s v="Саветовање о штетности супстанци које узрокују зависност "/>
        <s v="Саветовање о одржавању здравља и опоравку"/>
        <s v="Oстале терапије обогаћене кисеоником"/>
        <s v="Пратња или транспорт"/>
        <s v="Интрамускуларно давање фармаколошког средства ,стереоид"/>
        <s v="Интрамускуларно давање фармаколошког средства ,друго и неозначено фармаколошко средство"/>
        <s v="Интравенскио давање фармаколошког средства ,анти инфективно средство"/>
        <s v="Интравенско давање фармаколошког средства ,стереоид"/>
        <s v="Интравенско давање фармаколошког средства ,храњива супстанца"/>
        <s v="Интравенско давање фармаколошког средства ,електролит"/>
        <s v="Интравенско давање фармаколошког средства ,друго и некласификовано фармаколошко средство"/>
        <s v="Бронхоспирометрија"/>
        <s v="Тест кожне осетљивости са 20 алергена"/>
        <s v="Збирна пријава заразне болести"/>
        <s v="Вођење картотеке носилаштва заразних болести"/>
        <s v="Израда годишњег извештаја о заразним болестима"/>
        <s v="Здравствени преглед одређених категорија запослених, других лица и "/>
        <s v="Оксиметрија"/>
        <s v="Процена потребе за уређајем или опремом која служи као помоћ "/>
        <s v="Ревизија уређаја или опреме која служи као помоћ "/>
        <s v="Процена исхране/дневног уноса хране "/>
        <s v="Уклањање површинског страног тела са рожњаче"/>
        <s v="Дебридман (абразија) епитела рожњаче"/>
        <s v="Терапијско затварање ока завојем "/>
        <s v="Тумачење резултата лабораторијског испитивања по узорку"/>
        <s v="Преглед очног дна "/>
        <s v="Тонометрија "/>
        <s v="Испитивање колорног вида"/>
        <s v="Остале процене, консултације или евалуације"/>
        <s v="Мерење оштрине вида"/>
        <s v="Мануална периметрија, једнострана"/>
        <s v="Мануална периметрија, обострана"/>
        <s v="Друге врсте процене видног поља"/>
        <s v="Процена (оптичких карактеристика) тренутно коришћених наочара"/>
        <s v="Процена рефракције, објективна, ручна (ретиноскопија)"/>
        <s v="Процена рефракције, субјективна"/>
        <s v="Процена општег изгледа ока и аднекса"/>
        <s v="Процена функције екстраокуларних мишића"/>
        <s v="Процена конвергенције"/>
        <s v="Процена покрета очију, конвергентно-дивергентних"/>
        <s v="Процена диплопије"/>
        <s v="Преглед/процена очног капка"/>
        <s v="Преглед/процена очне јабучице"/>
        <s v="Преглед/процена предњег сегмента, коњунктива"/>
        <s v="Преглед/процена предњег сегмента, рожњача"/>
        <s v="Преглед/процена предњег сегмента, предња комора"/>
        <s v="Преглед/процена предњег сегмента, дужица"/>
        <s v="Преглед/процена предњег сегмента, сочиво"/>
        <s v="Преглед/процена задњег сегмента"/>
        <s v="Преглед/процена зенице, изглед"/>
        <s v="Преглед/процена зенице, реакције"/>
        <s v="Офталмолошка оптичка интервенција, рецепт, наочаре"/>
        <s v="Пупилометрија"/>
        <s v="Уклањање страног тела из фаринкса без инцизије"/>
        <s v="Лингвална френотомија"/>
        <s v="Уклањање страног тела из спољашњег слушног ходника"/>
        <s v="Тоалета ува, једнострано"/>
        <s v="Тоалета ува, двострано"/>
        <s v="Инспекција бубне опне, обострано"/>
        <s v="Предња риноскопија и/или задња риноскопија"/>
        <s v="Хемостаза епистаксе предњом тампонадом и/или каутеризацијом"/>
        <s v="Отоскопија"/>
        <s v="Тампонада спољашњег слушног канала "/>
        <s v="Ретампонада носа"/>
        <s v="Детампонада носа"/>
        <s v="Саветовање или подучавање о губитку слуха или поремаћајима слуха "/>
        <s v="Аспирација секрета из носа методом по Прецу (Проетз)"/>
        <s v="Аудиометрија, ваздушна спроводљивост, стандардна техника "/>
        <s v="Ларингоскопија"/>
        <s v="Процена функције слуха"/>
        <s v="Процентуални губитак слуха по Фаулеру (Фоwлер)"/>
        <s v="Тумачење резултатa лабораторије, испитивања по узорку"/>
        <s v="Превијање опекотине,мање од 10% тела је превијено"/>
        <s v="Уклањање брадавица са табана"/>
        <s v="Уклањање брадавица са длана"/>
        <s v="Уклањање молуске"/>
        <s v="Киретажа лезије на кожи ,појединачна лезија"/>
        <s v="Крио терапија лезија на кожи,појединачна лезија"/>
        <s v="Крио терапија лезија на кожи,вишеструке лезије"/>
        <s v="Електротарапија лезија на кожи ,појединачна лезија"/>
        <s v="Примена средстава у лезијама на кожи"/>
        <s v="Ексизија чира на кожи и поткожном ткиву"/>
        <s v="Одстрањивање кондилома аналног канала и перианалне регије"/>
        <s v="Обрада нокта на прсту стопала"/>
        <s v="Обрада коже и поткожног ткива без екзиције"/>
        <s v="Остала саветовања или подучавања"/>
        <s v="Интрамускуларно давање фармаколошких средстава-стероид"/>
        <s v="Интрамускуларно давање фармаколошког средства,друго и неозначено фармак.средство"/>
        <s v="Интравенско давање фармаколошког средства ,стеродид"/>
        <s v="Интравенско давање фармак.средства ,друго и некласификовано фармак.средство"/>
        <s v="Дермоскопски преглед коже, једна лезија"/>
        <s v="Дермоскопски преглед коже, више лезија"/>
        <s v="Индивидуални рад психолога са родитељима "/>
        <s v="ПРОЦЕНА ГЛАСА"/>
        <s v="ПРОЦЕНА ГОВОРА"/>
        <s v="ПРОЦЕНА РЕЧИТОСТИ"/>
        <s v="ПРОЦЕНА ЈЕЗИЧКИХ СПОСОБНОСТИ"/>
        <s v="САВЕТОДАВАЊЕ ИЛИ ПОДУЧАВАЊЕ О ГЛАСУ,ГОВОРУ, РЕЧИТОСТИ"/>
        <s v="УВЕЖБАВАЊЕ ГЛАСА"/>
        <s v="УВЕЖБАВАЊЕ ВЕШТИНЕ ГОВОРЕЊА"/>
        <s v="УВЕЖБАВАЊЕ ВЕШТИНЕ ТЕЧНОГ ГОВОРА"/>
        <s v="УВЕЖБАВАЊЕ ЈЕЗИЧКИХ ВЕШТИНА"/>
        <s v="РЕХАБИЛИТАЦИЈА РИНОЛАЛИЈА"/>
        <s v="АРТИКУЛАЦИОНИ ТРЕТМАН"/>
        <s v="КОРЕКТИВНИ ТРЕТМАН ПОРЕМЕЋАЈА ГОВОРА"/>
        <s v="УПУТСТВА И САВЕТ РОДИТЕЊИМА ОШТЕЋЕНОГ ГЛАСА"/>
        <s v="ДЕФЕКТОЛОГ АНАМНЕЗА И ОПСЕРВАЦИЈА"/>
        <s v="КОНТРОЛНИ ПРЕГЛЕД ЛОГОПЕДА"/>
        <s v="Терапија хладноћом"/>
        <s v="Електротерапија у новорођенчета и одојчета"/>
        <s v="Кинезитерапија у новорођенчета и одојчета "/>
        <s v="Електростимулација"/>
        <s v="Интерферентне струје"/>
        <s v="Стабилна галванизација"/>
        <s v="Дијадинамичке струје"/>
        <s v="Високофреквентне струје (краткоталасна дијаметрија-радар)"/>
        <s v="Субаквални ултразвук"/>
        <s v="Сонофореза"/>
        <s v="Електромагнетно поље"/>
        <s v="Апликација парафина по сегменту"/>
        <s v="Позиционирање"/>
        <s v="Вежбе хода у разбоју"/>
        <s v="Активне вежбе са помагалима"/>
        <s v="Корективне вежбе пред огледалом"/>
        <s v="Обука заштитним покретима и положајима тела код дископатичара"/>
        <s v="Активне сегментне вежбе са отпором"/>
        <s v="Пасивне сегментне вежбе"/>
        <s v="Индивидуални рад са децом (јувенилни артритис, церебрала и сл.)"/>
        <s v="Вежбе на справама или ергобициклу"/>
        <s v="Функционална радна терапија - групна"/>
        <s v="Вежбе пацијената са параплегијом или хемиплегијом"/>
        <s v="Електрофореза лека"/>
        <s v="Превенција декубитуса у рехабилитацији"/>
        <s v="Вежбе код деформитета кичменог стуба код деце"/>
        <s v="Индивидуални рад са геријатријским ортопедским болесницима"/>
        <s v="Терапија мисица темпомандибуларног зглоба везбањем"/>
        <s v="Терапија оцних мисица везбањем"/>
        <s v="Терапија раменог зглоба вежбањем"/>
        <s v="Терапија грудних и трбушних мишића вежбањем"/>
        <s v="Терапија мишића леђа и врата вежбањем"/>
        <s v="Терапија мишића руку вежбањем"/>
        <s v="Терапија лакатног зглоба вежбањем"/>
        <s v="Терапија мишића руку,ручног зглоба или прстију вежбањем"/>
        <s v="Терапија зглоба кука вежбањем"/>
        <s v="Терапија мишића ногу вежбањем"/>
        <s v="Терапија зглоба колена вежбањем"/>
        <s v="Терапија мишића стопала,ножног зглоба или зглоба прстију вежбањем"/>
        <s v="Увежбавање вештина у активностима повезаним са положајем тела (моб.поретком)"/>
        <s v="Увежбавање вештина у активностима повезаним са премештањем "/>
        <s v="Терапијски ултразвук"/>
        <s v="Терапија стимулацијом, некласификована на другом месту"/>
        <s v="Ласер по акупунктурним тачкама"/>
        <s v="Трансфузија еритроцита "/>
        <s v="Tрансфузија тромбоцита"/>
        <s v="Скупљање крви за трансфузију"/>
        <s v="Трансфузија крвних компоненти и деривата"/>
        <s v="Активно парцијално тромбопластинско време у плазми-коагулација"/>
        <s v="Протобинско  време (ПТ и ИНР вредност) у плазми -коагулометријски"/>
        <s v="Протобинско време (ПТ)"/>
        <s v="АБО крвна група -плочица"/>
        <s v="АБО РХД крвана група -епрувета"/>
        <s v="Елуција еритроцитних антитела"/>
        <s v="Елуција еритроцитних антитела-топлотна елуција"/>
        <s v="Интерреакција ,еритроцит даваоца и серум примаоца-епрувета"/>
        <s v="Испитивања пострансфузионе реакције-епрувете"/>
        <s v="Монспецифицан директан Coombs-ov тест (ДАТ) епрувета"/>
        <s v="Индиректан Coombs-ov тест (ИАТ) епрувета"/>
        <s v="Скрининг тест еритрогирних антиттела (АХГ) епрувета"/>
        <s v="Трепонема палидум хемаглутинацијом(ТПХ)"/>
        <s v="Квалитативно одређивање анти ХЦВ антиттела -ЕЛИЗА"/>
        <s v="Квалитативно одређивање антигена и антитела за ХИВ -ЕЛИЗА"/>
        <s v="Квалитативно одређивање анти ХБС антиттела -Елиса"/>
        <s v="ABO/RHD Крвна група monoklonska antitela- mikroepruveta"/>
        <s v="polispecifičan direktan coombs-ov test (DAT)-mikroepruveta"/>
        <s v="Screening test eritrocitnih antitela  (AHG)-mikroepruveta"/>
        <s v="ABO podgrupa - epruveta"/>
        <s v="Tipizacija RhD weak antigena - epruveta"/>
        <s v="tipiozacija pojedinačnih specifičnosri Rh fenotipa (C,cE,e) - epruveta"/>
        <s v="Стаплерска хемороидопексија"/>
        <s v="Биопсија дојке иглом"/>
        <s v="Инфилтрација локалног анестетика, ASA-10"/>
        <s v="Инфилтрација локалног анестетика, ASA-19"/>
        <s v="Анална манометрија"/>
        <s v="Биопсција коже и поткожног ткива"/>
        <s v="Колпоскопија"/>
        <s v="Субкутано давање фармаколошког средства"/>
        <s v="Интравенско давање антинеопластичног средства"/>
        <s v="Субкутано давање фармаколошког средства антинеоплатично"/>
        <s v="Радиографија хумеруса-читање"/>
        <s v="Радиографија лакта-читање"/>
        <s v="Радиографија подлактице-читање"/>
        <s v="Радиографија ручног зглоба-читање"/>
        <s v="Радиографија шаке-читање"/>
        <s v="Радиографско снимање фемура-читање"/>
        <s v="Радиографија колена-читање"/>
        <s v="Радиографија глежња-читање"/>
        <s v="Радиографија стопало-читање"/>
        <s v="Радиографија рамена или скапуле-читање"/>
        <s v="Радиографија клавикуле-читање"/>
        <s v="Радиографија зглоба кука-читање"/>
        <s v="Радиографија пелвиса-читање"/>
        <s v="Радиографија лобање-читање"/>
        <s v="Радиографија параназалног синуса-читање"/>
        <s v="Радиографија  мастоидне кости-читање"/>
        <s v="Радиографија осталих фацијалних костију-читање"/>
        <s v="Радиографија  носа-читање"/>
        <s v="Радиографија темпоралномандибуларног зглоба-читање"/>
        <s v="Радиографија цервикалног дела кичме-читање"/>
        <s v="Радиографија троракалног дела кичме-читање"/>
        <s v="Радиографија лумбалносакралног дела кичме-читање"/>
        <s v="Радиографија грудног коша - читање"/>
        <s v="Радиографија стернума-читање"/>
        <s v="Радиографија уринарног система-читање"/>
        <s v="Радиографија абдомена-читање"/>
        <s v="Радиографија дојке,обострано-читање"/>
        <s v="Радиографија дојке,једнострано-читање"/>
        <s v="Хистеросалпингографија-читање"/>
        <s v="Радиографско снимање хумеруса"/>
        <s v="Радиографско снимање лакта"/>
        <s v="Радиографско снимање подлактице"/>
        <s v="Радиографско снимање ручног зглоба"/>
        <s v="Радиографско снимање шаке"/>
        <s v="Радиографско снимање фемура"/>
        <s v="Радиографско снимање колена"/>
        <s v="Радиографско снимање глежња"/>
        <s v="Радиографско снимање стопала"/>
        <s v="Радиографско снимање рамена или скапуле"/>
        <s v="Радиографско снимање клавикуле"/>
        <s v="Радиографско снимање зглоба кука"/>
        <s v="Радиографско снимање пелвиса"/>
        <s v="Радиографско снимање лобање"/>
        <s v="Радиографско снимање параназалног синуса"/>
        <s v="Радиографско снимање мастоидне кости"/>
        <s v="Радиографско снимање осталих фацијалних костију"/>
        <s v="Радиографско снимање мандибуле"/>
        <s v="Радиографско снимање носа"/>
        <s v="Радиографско снимање темпоралномандибуларног зглоба"/>
        <s v="Радиографско снимање цервикалног дела кичме"/>
        <s v="Радиографско снимање троракалног дела кичме"/>
        <s v="Радиографско снимање лумбалносакралног дела кичме"/>
        <s v="Радиографско снимање грудног коша"/>
        <s v="Радиографско снимање стернума"/>
        <s v="Радиографско снимање ребара, једнострано"/>
        <s v="Радиографско снимање ребара, обострано"/>
        <s v="Радиографско снимање уринарног система"/>
        <s v="Интравенска пиjелографија"/>
        <s v="Антероградна пиjелографија"/>
        <s v="Ретроградна уретрографија"/>
        <s v="Ретроградна микциона цистоуретрографија"/>
        <s v="Радиографско снимање абдомена"/>
        <s v="Холецистографија"/>
        <s v="Директна холангиографија, постоперативна"/>
        <s v="Радиографско снимање дојке, обострано"/>
        <s v="Радиографско снимање дојке, једнострано"/>
        <s v="Томографија"/>
        <s v="Ултразвучни преглед штитасте жлезде"/>
        <s v="Ултразвучни преглед абдомена"/>
        <s v="Ултразвучни преглед скротума"/>
        <s v="Ултразвучни дуплекс преглед артерија или бајпаса доњих екстремитета, билатерални"/>
        <s v="Ултразвучни дуплекс преглед вена доњих екстремитета, билатерални"/>
        <s v="Ултразвучни дуплекс преглед артерија или бајпаса горњих екстремитетаи"/>
        <s v="Ултразвучни дуплекс преглед вена горњих екстремитета, билатерални"/>
        <s v="Ултразвучни дуплекс преглед екстракранијалних, каротидних и верт. Крвних судова (са или без контраста)"/>
        <s v="Ултразвучни дуплекс преглед аорте интраабдоминалних и илијацних артерија или доње супље вене"/>
        <s v="Ултразвучни дуплекс преглед реналних или висцералних крвих судова"/>
        <s v="Ултразвучни преглед грудног коша или трбушног зида"/>
        <s v="Ултразвучни преглед дојки"/>
        <s v="Ултразвучни преглед коже и поткожних ткива"/>
        <s v="Ултразвучни преглед препона"/>
        <s v="Ултразвучни преглед мушког пелвиса"/>
        <s v="KТ мозга"/>
        <s v="KT мозга са интравенском применом конт.средсва"/>
        <s v="КТ мозга са интравенском променом кс -снимање"/>
        <s v="КТ мозга читање"/>
        <s v="КТ грудног коша са и.в.применом контр. сретства"/>
        <s v="КТ грудног коша са и.в.применом кс -снимање"/>
        <s v="КТ грудног коша -читање"/>
        <s v="КТ абдомена са и.в.применом контр.средства"/>
        <s v="КТ абдомена са и.в.применом контр.сред.-снимање"/>
        <s v="КТ абдомена - читање"/>
        <s v="КТ кичме,цервикална регија"/>
        <s v="КТ кичме,лумбосакрална регија"/>
        <s v="КТ кичме,торакалне регије"/>
        <s v="кт кичме са ив применом кс"/>
        <s v="кт  карлице са ив применом кс"/>
        <s v="кт карлице са ив применом кс – снимање"/>
        <s v="кт абдомена и карлице – читање"/>
        <s v="кт абдомена и карлице – снимање"/>
        <s v="кт абдомена и карлице са ив. примрном кс"/>
        <s v="кт екстремитета"/>
        <s v="кт екстремитета са ив применом кс"/>
        <s v="кт екстремитета – снимање"/>
        <s v="кт екстремитета – читање"/>
        <s v="кт екстремитета са ив кс – снимање"/>
        <s v="кт циљаног зглоба екстремитета нативно"/>
        <s v="кт циљаног зглоба екстремитета са кс"/>
        <s v="кт урографија"/>
        <s v="кт мозга,грудног коша и абдомена са ив кс"/>
        <s v="спир ангиографија кт главе и/или врата са ив кс"/>
        <s v="спир ангиографија кт грудног коша са ив кс"/>
        <s v="спир ангиографија гр коша са ив кс – снимање"/>
        <s v="спир ангиографија гр коша са ив кс – читање"/>
        <s v="спир ангиографија кт абдомена са ив кс"/>
        <s v="спир ангиографија кт абд. и илијофем. Аорте д.екс."/>
        <s v="спир ангиографија абдомена – снимање"/>
        <s v="спир ангиографија абдомена – читање"/>
        <s v="кт параназалних синуса-снимање"/>
        <s v="кт параназалних синуса-снимање са ив применом конт. Средства-снимање"/>
        <s v="кт параназалних синуса-читање"/>
        <s v="спир анфиогтафија кт доњих екс са ив кс"/>
        <s v="спир ангиографија кт осталих области са ив кс"/>
        <s v="CORE биопсија дојке"/>
        <s v="SVAB биопсија дојке"/>
        <s v="Циљана биопсија грлића материце или ендоцервикална киретажа"/>
        <s v="Конусна биопсија грлића материце ласером"/>
        <s v="Фибероптичка колоноскопија до цекума; дуга колоноскопија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/>
        <s v="Радиографско снимање дојке,једнострано"/>
        <s v="Радиографско снимање дојке,обострано"/>
        <s v="Радиографија дојке, једнострано-читање"/>
        <s v="Радиографија дојке, обострано-читање"/>
        <s v="узорковање крви (микроузорковање)"/>
        <s v="узорковање крви (венепункција)"/>
        <s v="Крвна слика са троделном леукоцитарном формулом"/>
        <s v="Крвна слика са петоделном леукоцитарном формулом"/>
        <s v="Леукоцитарна формула (Леф)-ручно"/>
        <s v=" Број еритроцита (ЕР) у крви, микроскопија"/>
        <s v=" Броја леукоцита (ЛЕ) у крви, микроскопија"/>
        <s v=" Броја тромбоцита (ТР) у крви, микроскопија"/>
        <s v="Седиментација еритроцита (СЕ)"/>
        <s v="Фибриноген у плазми, коагулометрија"/>
        <s v="Време крварења (дуке)"/>
        <s v="Хемоглобин А1Ц (глицерински хемоглобин ,ХБА1) у крви"/>
        <s v="Аланин амино трансфераза (АЛТ) у серуму - спектрофотометрија"/>
        <s v="Албумин у серуму-спектрофотометријом"/>
        <s v="Алфа амилаѕа у серуму -спектрофотометријом"/>
        <s v="Алкална фосфатаѕа (АЛП) у серуму -спектрофотометријом"/>
        <s v="Аспарат амнотрансфераза (АСТ) у серуму"/>
        <s v="Билирубин (директан) у серуму -спектрофотометријом"/>
        <s v="Билирубин (укупан) у серуму"/>
        <s v="Ц реактивни протеини (црп) у серуму -имунотурбидиметријом"/>
        <s v="Фосфор ,неоргански у серуму"/>
        <s v="Гама-глутамил трансфераѕа (гама ГТ) у серуму"/>
        <s v="Глугоза у серуму "/>
        <s v="Гвожђе у серуму"/>
        <s v="Холестерол (укупан) у серуму-спекрофотометријом"/>
        <s v="Холестерол,ХДЛ -у серуму -спектрофотометријом"/>
        <s v="Холестерол ЛДЛ у серуму"/>
        <s v="Калцијум у серуму"/>
        <s v="Кисела фосфатаза (АЦП) укупна у серуму"/>
        <s v="Кисела фосфатаза (АЦП) простатична кисела ,ПАП у серуму"/>
        <s v="Креатинин киназа (ЦК) у серуму"/>
        <s v="Креатинин у серуму -спектрофотометријом"/>
        <s v="Лактат денидогенеза(ЛДХ) у серуму"/>
        <s v="Мокраћна киселина у серуму"/>
        <s v="Протеини (укупни) у серуму-спектрофотометрија"/>
        <s v="Тибц(укупни капцитет везивања гвожђа) у серуму"/>
        <s v="Триглицериди у серуму"/>
        <s v="Уреа у серуму"/>
        <s v="УИБЦ (низасићени капацитет везивања гвожђа) у серуму"/>
        <s v="Хемоглобин(ктв) у фецесу-имунохемијски"/>
        <s v="Хемоглобин (крв9 у фецесу -ензимски"/>
        <s v="Феритин у серуму, имунотурбидиметрија"/>
        <s v="Узорковање других биолошких материјала"/>
        <s v="Време коагулације (Lee White) у плазми,коагулометрија"/>
        <s v="Калијум у серуму јон селективном електродом"/>
        <s v="Натријум у серуму јон селективном електродом"/>
        <s v="Хлориди у серуму јон селективном електродом"/>
        <s v="Магнезијум у серуму спектрофотометрија"/>
        <s v="Д-димер у плазми,имунопреципитација"/>
        <s v="Acidobazni status (pH, PO2, pCO2) u krvi"/>
        <s v="pCO2 (parcijalni pritisak ugljen-dioksida) u krvi "/>
        <s v="pH krvi"/>
        <s v="L-laktat u plazmi "/>
        <s v="Hemoglobin (Hb) u krvi"/>
        <s v="Bikarbonati (ugljen-dioksid, ukupan) u krvi POCT metodom"/>
        <s v="Indeks ateroskleroze (LDL/HDL holest.)"/>
        <s v="Uzimanje nazofaringealnog i/ili otolaringealnog brisa za pregled na prisustvo SARS-CoV-2 virusa u transportnu podlogu, u ambulanti"/>
        <s v="Uzimanje nazofaringealnog i/ili otolaringealnog brisa za pregled na prisustvo SARS-CoV-2 virusa u transportnu podlogu, na terenu"/>
        <s v="Uzimanje uzoraka krvi punkcijom za dokazivanje prisustva antitela na virus SARS-CoV-2,u ambulanti"/>
        <s v="Kvalitativno određivanje IgM i/ili IgG antitela na virus SARS-CoV-2 imunohromatografskim testom"/>
        <s v="Uzimanje materijala( nazofaringealni bris,saliva I dr) u cilju dokazivanja virusnogAg SARs-CoV-2"/>
        <s v="Detekcija virusnog Ag SARs-CoV-2 kvalitativnom metodom"/>
        <s v="Kvantitativno određivanje  IgG antitela na  SARS-CoV-2 imunotestovima u automatizovanim sistemima"/>
        <s v="Тиреостимулирајући хормон (тиротропин, ТСХ) у серуму - ФПИА, МЕИА, ЦМИА односно ЕЦЛИА"/>
        <s v="Тироксин, укупан (Т4) у серуму - ФПИА, МЕИА, ЦМИА односно ЕЦЛИА"/>
        <s v="Тироксин, слободан (фТ4) у серуму - ФПИА, МЕИА, ЦМИА односно ЕЦЛИА"/>
        <s v="Тријодтиронин, слободан (фТ3) у серуму - ФПИА, МЕИА односно ЦМИА"/>
        <s v="Бета-хориогонадотропин, укупан (бета-хЦГ, βхЦГ) у серуму - ФПИА/МЕИА, ЦМИА односно ЕЦЛИА"/>
        <s v="Алфа-фетопротеин (АФП) у серуму"/>
        <s v="Карцинома антиген ЦА 125 (ЦА 125) у серуму "/>
        <s v="Карцинома антиген ЦА 19-9 (ЦА 19-9) у серуму"/>
        <s v="Карцинома антиген ЦА 15-3 (ЦА 15-3) у серуму"/>
        <s v="Простатични специфични антиген, укупан (ПСА) у серуму - ФПИА, МЕИА, ЦМИА односно ЕЦЛИА "/>
        <s v="Карциноембриони антиген (ЦЕА) у серуму"/>
        <s v="Паратхормон (паратироидни хормон, ПТХ) у серуму - ЦМИА односно ЕЦЛИА "/>
        <s v="Тропонин И у серуму"/>
        <s v="Тријодтиронин, укупан (Т3) у серуму - ФПИА, МЕИА, ЦМИА"/>
        <s v="Фри ПСА"/>
        <s v="Тестостерон укупан "/>
        <s v="Кортизол у серуму/плазми CMIA/ECLIA/CLIA/TRACE"/>
        <s v="Прокалцитонин (ПЦТ) у серуму/плазми CMIA/ECLIA/CLIA/TRACE/ELFA "/>
        <s v="Пролактин (ПРЛ) у серуму/плазми CMIA/ECLIA/CLIA/TRACE"/>
        <s v="Прогестерон (П4) у серуму/плазми CMIA/ECLIA/CLIA/TRACE"/>
        <s v="Естрадиол (Е2), укупан у серуму/плазми CMIA/ECLIA/CLIA/TRACE"/>
        <s v="ГнРХ (Gonadotropin-releasing hormone) тест; ФСХ i ЛХ у серуму, CMIA/CLIA/ECLIA "/>
        <s v="FSH (Folikulostimulirajući hormon) u serumu"/>
        <s v="LH (Luteinizirajući hormon) u serumu"/>
        <s v="BNP (Brain natriuretic peptid) u serumu"/>
        <s v="Anti TPO (Antitela na tireoidnu peroksidazu) u serumu"/>
        <s v="Целокупни преглед урина-ручно"/>
        <s v="Алфа-амилаѕа у урину"/>
        <s v="Фосфор,неоргански у урину"/>
        <s v="Глукоза у урину"/>
        <s v="Хемоглобин (крв) у урину"/>
        <s v="Калцијум у урину"/>
        <s v="Кетонска тела (ацетон) у урину "/>
        <s v="ПХ урина"/>
        <s v="Протеини у урину-сулфосалцилуом киселином"/>
        <s v="Седимент урина"/>
        <s v="Уробилиноген у урину"/>
        <s v="Мерење запремине 24 сата ,дневног урина"/>
        <s v="Калцијум у дневном урину"/>
        <s v="Фосфор неоргански у дневном урину"/>
        <s v="Креатинин клиренс у дневном урину"/>
        <s v="панкреасна амилаза у дневном урину"/>
        <s v="Протеини(укупни) у дневном урину"/>
        <s v="Целокупни преглед урина-аутоматски"/>
        <s v="Преглед CORE биопсије дојке"/>
        <s v="Преглед биоптата тумора дојке"/>
        <s v="EX TEMPORE анализа добијеног материјала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/>
        <s v="Ексфолијативна цитологија ткива репродуктивних органа жене-неаутоматизована припрема и аутоматизовано бојење"/>
        <s v="Преглед дела цервикса добијеног методом &quot;омчице&quot;"/>
        <s v="Преглед конизата цервикса"/>
        <s v="Хемодијализа"/>
        <s v="Интермитентна хемодиафилтрација"/>
        <s v="Континуирана перитонеална дијализа, дугорочна"/>
        <s v="Интермитентна перитонеална диализа, дугорочна"/>
        <s v="Терапијска плазмафереза"/>
        <s v="Конусна биопсија ласером" u="1"/>
        <s v="Хемодијафилтрација" u="1"/>
        <s v="Преглед  CORE  биопсије дојке" u="1"/>
        <s v="Интермитентна перитонеумска дијализа -IPD (болнички вид хроничног лечења)" u="1"/>
        <s v="Радиографско снимањe дојки,обострано" u="1"/>
        <s v="Циљана биопсија дојке или ендоцервикална киретажа" u="1"/>
        <s v="Континуирана амбулаторна перитонеумска дијализа-CAPD" u="1"/>
        <s v="Уллтразвучни преглед дојки" u="1"/>
        <s v="Преглед  биоптата тумора дојке" u="1"/>
        <s v="Аутоматска перитонеумска дијализа -APD" u="1"/>
        <s v="Нископропусна хемодијализа" u="1"/>
        <s v="Високопропусна хемодијализа" u="1"/>
        <s v="Ултразвучни преглед дојке, билатералан" u="1"/>
      </sharedItems>
    </cacheField>
    <cacheField name="Амбулантни (Извршено у 2024.)" numFmtId="0">
      <sharedItems containsString="0" containsBlank="1" containsNumber="1" containsInteger="1" minValue="0" maxValue="700250" count="422">
        <m/>
        <n v="15487"/>
        <n v="5761"/>
        <n v="21248"/>
        <n v="2832"/>
        <n v="1399"/>
        <n v="263"/>
        <n v="4494"/>
        <n v="1267"/>
        <n v="684"/>
        <n v="1951"/>
        <n v="10355"/>
        <n v="9957"/>
        <n v="3577"/>
        <n v="5026"/>
        <n v="28915"/>
        <n v="6047"/>
        <n v="3760"/>
        <n v="2716"/>
        <n v="2110"/>
        <n v="14633"/>
        <n v="3469"/>
        <n v="2890"/>
        <n v="6359"/>
        <n v="514"/>
        <n v="50"/>
        <n v="564"/>
        <n v="3866"/>
        <n v="51"/>
        <n v="3917"/>
        <n v="4615"/>
        <n v="245"/>
        <n v="4860"/>
        <n v="6836"/>
        <n v="5880"/>
        <n v="370"/>
        <n v="13086"/>
        <n v="4934"/>
        <n v="2326"/>
        <n v="356"/>
        <n v="7616"/>
        <n v="3927"/>
        <n v="1498"/>
        <n v="5425"/>
        <n v="1666"/>
        <n v="618"/>
        <n v="2284"/>
        <n v="2929"/>
        <n v="1301"/>
        <n v="360"/>
        <n v="19"/>
        <n v="4609"/>
        <n v="1319"/>
        <n v="2604"/>
        <n v="3923"/>
        <n v="123884"/>
        <n v="0"/>
        <n v="78"/>
        <n v="565"/>
        <n v="723"/>
        <n v="91"/>
        <n v="271"/>
        <n v="74"/>
        <n v="1"/>
        <n v="2"/>
        <n v="1727"/>
        <n v="129"/>
        <n v="209"/>
        <n v="221"/>
        <n v="6"/>
        <n v="568"/>
        <n v="1805"/>
        <n v="55"/>
        <n v="505"/>
        <n v="11"/>
        <n v="3"/>
        <n v="5"/>
        <n v="82"/>
        <n v="4"/>
        <n v="240"/>
        <n v="23"/>
        <n v="120"/>
        <n v="21"/>
        <n v="29"/>
        <n v="590"/>
        <n v="1712"/>
        <n v="64"/>
        <n v="14948"/>
        <n v="289"/>
        <n v="24"/>
        <n v="498"/>
        <n v="215"/>
        <n v="49"/>
        <n v="8"/>
        <n v="285"/>
        <n v="28"/>
        <n v="81"/>
        <n v="16510"/>
        <n v="99"/>
        <n v="141"/>
        <n v="26"/>
        <n v="275"/>
        <n v="9"/>
        <n v="168"/>
        <n v="69"/>
        <n v="282"/>
        <n v="31"/>
        <n v="96"/>
        <n v="35"/>
        <n v="10"/>
        <n v="16"/>
        <n v="27"/>
        <n v="235"/>
        <n v="22"/>
        <n v="768"/>
        <n v="59"/>
        <n v="2001"/>
        <n v="20"/>
        <n v="4013"/>
        <n v="348"/>
        <n v="166"/>
        <n v="7"/>
        <n v="14"/>
        <n v="34"/>
        <n v="465"/>
        <n v="5331"/>
        <n v="86"/>
        <n v="15"/>
        <n v="57"/>
        <n v="508"/>
        <n v="204"/>
        <n v="573"/>
        <n v="2771"/>
        <n v="13"/>
        <n v="149"/>
        <n v="491"/>
        <n v="591"/>
        <n v="2212"/>
        <n v="106"/>
        <n v="147"/>
        <n v="53"/>
        <n v="76"/>
        <n v="12"/>
        <n v="8086"/>
        <n v="189"/>
        <n v="46"/>
        <n v="366"/>
        <n v="542"/>
        <n v="70"/>
        <n v="612"/>
        <n v="1850"/>
        <n v="85"/>
        <n v="185"/>
        <n v="3320"/>
        <n v="1542"/>
        <n v="1563"/>
        <n v="346"/>
        <n v="7269"/>
        <n v="68"/>
        <n v="153"/>
        <n v="6676"/>
        <n v="286"/>
        <n v="265"/>
        <n v="244"/>
        <n v="151"/>
        <n v="426"/>
        <n v="824"/>
        <n v="280"/>
        <n v="1744"/>
        <n v="3501"/>
        <n v="142"/>
        <n v="1052"/>
        <n v="16100"/>
        <n v="18122"/>
        <n v="183"/>
        <n v="124"/>
        <n v="18041"/>
        <n v="487"/>
        <n v="36993"/>
        <n v="3463"/>
        <n v="3491"/>
        <n v="832"/>
        <n v="833"/>
        <n v="288"/>
        <n v="117"/>
        <n v="1272"/>
        <n v="2479"/>
        <n v="4158"/>
        <n v="186"/>
        <n v="11225"/>
        <n v="224"/>
        <n v="11664"/>
        <n v="5094"/>
        <n v="4313"/>
        <n v="371"/>
        <n v="10232"/>
        <n v="12514"/>
        <n v="1711"/>
        <n v="1690"/>
        <n v="3763"/>
        <n v="4497"/>
        <n v="4463"/>
        <n v="4075"/>
        <n v="8964"/>
        <n v="10460"/>
        <n v="10457"/>
        <n v="10459"/>
        <n v="10461"/>
        <n v="5780"/>
        <n v="10458"/>
        <n v="10455"/>
        <n v="3808"/>
        <n v="3818"/>
        <n v="148496"/>
        <n v="128"/>
        <n v="526"/>
        <n v="603"/>
        <n v="6535"/>
        <n v="6120"/>
        <n v="6534"/>
        <n v="36"/>
        <n v="780"/>
        <n v="21276"/>
        <n v="927"/>
        <n v="310"/>
        <n v="5361"/>
        <n v="917"/>
        <n v="7515"/>
        <n v="113"/>
        <n v="377"/>
        <n v="165"/>
        <n v="773"/>
        <n v="2035"/>
        <n v="202"/>
        <n v="2006"/>
        <n v="992"/>
        <n v="40"/>
        <n v="375"/>
        <n v="1263"/>
        <n v="4136"/>
        <n v="13055"/>
        <n v="416"/>
        <n v="146"/>
        <n v="562"/>
        <n v="227"/>
        <n v="112"/>
        <n v="355"/>
        <n v="197"/>
        <n v="367"/>
        <n v="79"/>
        <n v="101"/>
        <n v="249"/>
        <n v="33"/>
        <n v="387"/>
        <n v="358"/>
        <n v="125"/>
        <n v="60"/>
        <n v="2032"/>
        <n v="201"/>
        <n v="315"/>
        <n v="518"/>
        <n v="9350"/>
        <n v="5752"/>
        <n v="5409"/>
        <n v="415"/>
        <n v="160"/>
        <n v="2142"/>
        <n v="18812"/>
        <n v="2942"/>
        <n v="340"/>
        <n v="4578"/>
        <n v="9024"/>
        <n v="1059"/>
        <n v="11477"/>
        <n v="9025"/>
        <n v="9330"/>
        <n v="9655"/>
        <n v="450"/>
        <n v="148"/>
        <n v="12713"/>
        <n v="25"/>
        <n v="220"/>
        <n v="1257"/>
        <n v="481"/>
        <n v="11471"/>
        <n v="4414"/>
        <n v="470"/>
        <n v="2712"/>
        <n v="338"/>
        <n v="2028"/>
        <n v="2408"/>
        <n v="175"/>
        <n v="6709"/>
        <n v="1738"/>
        <n v="153990"/>
        <n v="6075"/>
        <n v="1779"/>
        <n v="2238"/>
        <n v="3995"/>
        <n v="1314"/>
        <n v="1315"/>
        <n v="427"/>
        <n v="19973"/>
        <n v="30670"/>
        <n v="28288"/>
        <n v="15856"/>
        <n v="16182"/>
        <n v="299"/>
        <n v="63"/>
        <n v="155"/>
        <n v="18"/>
        <n v="105"/>
        <n v="237"/>
        <n v="127"/>
        <n v="692"/>
        <n v="939"/>
        <n v="110"/>
        <n v="1645"/>
        <n v="838"/>
        <n v="812"/>
        <n v="636"/>
        <n v="809"/>
        <n v="213"/>
        <n v="336"/>
        <n v="66"/>
        <n v="37"/>
        <n v="699"/>
        <n v="83"/>
        <n v="1484"/>
        <n v="118"/>
        <n v="322"/>
        <n v="56"/>
        <n v="441"/>
        <n v="193"/>
        <n v="9104"/>
        <n v="10715"/>
        <n v="577"/>
        <n v="4101"/>
        <n v="647"/>
        <n v="94"/>
        <n v="1224"/>
        <n v="1235"/>
        <n v="102"/>
        <n v="707"/>
        <n v="30"/>
        <n v="262"/>
        <n v="1037"/>
        <n v="3328"/>
        <n v="3773"/>
        <n v="372"/>
        <n v="379"/>
        <n v="559"/>
        <n v="548"/>
        <n v="654"/>
        <n v="641"/>
        <n v="38"/>
        <n v="78847"/>
        <n v="221957"/>
        <n v="700250"/>
        <n v="44434"/>
        <n v="177736"/>
        <n v="553803"/>
        <n v="3564"/>
        <n v="46513"/>
        <n v="43542"/>
        <n v="23630"/>
        <n v="1699"/>
        <n v="986"/>
        <n v="4065"/>
        <n v="31797"/>
        <n v="5575"/>
        <n v="9250"/>
        <n v="10212"/>
        <n v="31820"/>
        <n v="2765"/>
        <n v="10742"/>
        <n v="32039"/>
        <n v="3096"/>
        <n v="14223"/>
        <n v="32903"/>
        <n v="17007"/>
        <n v="24089"/>
        <n v="12578"/>
        <n v="12551"/>
        <n v="6005"/>
        <n v="9940"/>
        <n v="32475"/>
        <n v="25323"/>
        <n v="6783"/>
        <n v="7983"/>
        <n v="23938"/>
        <n v="32970"/>
        <n v="431"/>
        <n v="2606"/>
        <n v="11992"/>
        <n v="11963"/>
        <n v="2956"/>
        <n v="1068"/>
        <n v="1387"/>
        <n v="9367"/>
        <n v="19175"/>
        <n v="20553"/>
        <n v="4324"/>
        <n v="3797"/>
        <n v="463"/>
        <n v="940"/>
        <n v="302"/>
        <n v="1410"/>
        <n v="293"/>
        <n v="3001"/>
        <n v="1058"/>
        <n v="1331"/>
        <n v="588"/>
        <n v="281"/>
        <n v="25046"/>
        <n v="125894"/>
        <n v="14069"/>
        <n v="14293"/>
        <n v="458"/>
        <n v="461"/>
        <n v="11707"/>
        <n v="1000" u="1"/>
      </sharedItems>
    </cacheField>
    <cacheField name="Амбулантни (План за 2025.)" numFmtId="0">
      <sharedItems containsString="0" containsBlank="1" containsNumber="1" containsInteger="1" minValue="0" maxValue="726867" count="249">
        <m/>
        <n v="10800"/>
        <n v="2700"/>
        <n v="13500"/>
        <n v="2750"/>
        <n v="2000"/>
        <n v="100"/>
        <n v="4850"/>
        <n v="1000"/>
        <n v="3000"/>
        <n v="8000"/>
        <n v="7000"/>
        <n v="2900"/>
        <n v="2500"/>
        <n v="20400"/>
        <n v="5760"/>
        <n v="3680"/>
        <n v="1715"/>
        <n v="1500"/>
        <n v="12655"/>
        <n v="3470"/>
        <n v="2890"/>
        <n v="6360"/>
        <n v="500"/>
        <n v="50"/>
        <n v="550"/>
        <n v="4000"/>
        <n v="5000"/>
        <n v="7500"/>
        <n v="6500"/>
        <n v="4500"/>
        <n v="400"/>
        <n v="11400"/>
        <n v="3500"/>
        <n v="5900"/>
        <n v="4950"/>
        <n v="7950"/>
        <n v="1800"/>
        <n v="800"/>
        <n v="2600"/>
        <n v="3600"/>
        <n v="350"/>
        <n v="6000"/>
        <n v="1400"/>
        <n v="4400"/>
        <n v="112565"/>
        <n v="0"/>
        <n v="1"/>
        <n v="78"/>
        <n v="3"/>
        <n v="93"/>
        <n v="565"/>
        <n v="725"/>
        <n v="95"/>
        <n v="270"/>
        <n v="75"/>
        <n v="2"/>
        <n v="1733"/>
        <n v="130"/>
        <n v="210"/>
        <n v="225"/>
        <n v="568"/>
        <n v="1826"/>
        <n v="60"/>
        <n v="600"/>
        <n v="5"/>
        <n v="17"/>
        <n v="25"/>
        <n v="15"/>
        <n v="4"/>
        <n v="240"/>
        <n v="150"/>
        <n v="30"/>
        <n v="760"/>
        <n v="2097"/>
        <n v="105"/>
        <n v="15330"/>
        <n v="300"/>
        <n v="215"/>
        <n v="20"/>
        <n v="10"/>
        <n v="285"/>
        <n v="80"/>
        <n v="16952"/>
        <n v="200"/>
        <n v="365"/>
        <n v="170"/>
        <n v="70"/>
        <n v="290"/>
        <n v="31"/>
        <n v="96"/>
        <n v="35"/>
        <n v="16"/>
        <n v="6"/>
        <n v="27"/>
        <n v="11"/>
        <n v="770"/>
        <n v="2044"/>
        <n v="4015"/>
        <n v="465"/>
        <n v="5349"/>
        <n v="85"/>
        <n v="90"/>
        <n v="38"/>
        <n v="250"/>
        <n v="900"/>
        <n v="1200"/>
        <n v="160"/>
        <n v="40"/>
        <n v="8"/>
        <n v="9246"/>
        <n v="2201"/>
        <n v="280"/>
        <n v="9542"/>
        <n v="1042"/>
        <n v="292"/>
        <n v="252"/>
        <n v="7427"/>
        <n v="20000"/>
        <n v="1320"/>
        <n v="41888"/>
        <n v="33"/>
        <n v="2615"/>
        <n v="530"/>
        <n v="288"/>
        <n v="1272"/>
        <n v="2479"/>
        <n v="4142"/>
        <n v="11225"/>
        <n v="224"/>
        <n v="11699"/>
        <n v="5500"/>
        <n v="9000"/>
        <n v="10000"/>
        <n v="10460"/>
        <n v="10457"/>
        <n v="10459"/>
        <n v="10461"/>
        <n v="5780"/>
        <n v="10458"/>
        <n v="10455"/>
        <n v="3808"/>
        <n v="3818"/>
        <n v="137598"/>
        <n v="128"/>
        <n v="526"/>
        <n v="603"/>
        <n v="6535"/>
        <n v="6120"/>
        <n v="9"/>
        <n v="6534"/>
        <n v="36"/>
        <n v="780"/>
        <n v="21277"/>
        <n v="927"/>
        <n v="310"/>
        <n v="5361"/>
        <n v="917"/>
        <n v="7520"/>
        <n v="1600"/>
        <n v="13167"/>
        <n v="480"/>
        <n v="2167"/>
        <n v="450"/>
        <n v="18000"/>
        <n v="8500"/>
        <n v="9500"/>
        <n v="12500"/>
        <n v="2200"/>
        <n v="6200"/>
        <n v="145965"/>
        <n v="1700"/>
        <n v="1300"/>
        <n v="120"/>
        <n v="23110"/>
        <n v="32273"/>
        <n v="30295"/>
        <n v="17310"/>
        <n v="17480"/>
        <n v="7"/>
        <n v="65"/>
        <n v="12"/>
        <n v="700"/>
        <n v="110"/>
        <n v="180"/>
        <n v="125"/>
        <n v="850"/>
        <n v="825"/>
        <n v="645"/>
        <n v="14"/>
        <n v="420"/>
        <n v="820"/>
        <n v="230"/>
        <n v="340"/>
        <n v="140"/>
        <n v="330"/>
        <n v="9770"/>
        <n v="10858"/>
        <n v="580"/>
        <n v="4110"/>
        <n v="650"/>
        <n v="1230"/>
        <n v="1240"/>
        <n v="750"/>
        <n v="28"/>
        <n v="1050"/>
        <n v="3215"/>
        <n v="3915"/>
        <n v="380"/>
        <n v="560"/>
        <n v="660"/>
        <n v="128300"/>
        <n v="364300"/>
        <n v="726867"/>
        <n v="68000"/>
        <n v="300000"/>
        <n v="562425"/>
        <n v="49000"/>
        <n v="24000"/>
        <n v="39500"/>
        <n v="6600"/>
        <n v="1750"/>
        <n v="43000"/>
        <n v="8800"/>
        <n v="28500"/>
        <n v="18500"/>
        <n v="3700"/>
        <n v="10600"/>
        <n v="28000"/>
        <n v="36000"/>
        <n v="5200"/>
        <n v="4900"/>
        <n v="19300"/>
        <n v="27500"/>
        <n v="7700"/>
        <n v="950"/>
        <n v="3950"/>
        <n v="16600"/>
        <n v="22000"/>
        <n v="26000"/>
        <n v="12972"/>
        <n v="2550"/>
        <n v="220"/>
        <n v="440"/>
        <n v="390"/>
        <n v="38300"/>
        <n v="151470"/>
        <n v="16000"/>
        <n v="45"/>
      </sharedItems>
    </cacheField>
    <cacheField name="Стационарни (Извршено у 2024.)" numFmtId="0">
      <sharedItems containsString="0" containsBlank="1" containsNumber="1" containsInteger="1" minValue="0" maxValue="126040" count="367">
        <m/>
        <n v="965"/>
        <n v="1361"/>
        <n v="432"/>
        <n v="294"/>
        <n v="112"/>
        <n v="66"/>
        <n v="11"/>
        <n v="483"/>
        <n v="124"/>
        <n v="7"/>
        <n v="44"/>
        <n v="2"/>
        <n v="177"/>
        <n v="10"/>
        <n v="0"/>
        <n v="274"/>
        <n v="62"/>
        <n v="91"/>
        <n v="53"/>
        <n v="180"/>
        <n v="31"/>
        <n v="211"/>
        <n v="235"/>
        <n v="4"/>
        <n v="239"/>
        <n v="9"/>
        <n v="46"/>
        <n v="55"/>
        <n v="4479"/>
        <n v="1"/>
        <n v="8"/>
        <n v="3"/>
        <n v="5"/>
        <n v="19"/>
        <n v="6"/>
        <n v="84"/>
        <n v="59"/>
        <n v="67"/>
        <n v="145"/>
        <n v="123"/>
        <n v="106"/>
        <n v="20"/>
        <n v="29"/>
        <n v="141"/>
        <n v="208"/>
        <n v="6272"/>
        <n v="115"/>
        <n v="175"/>
        <n v="2418"/>
        <n v="4160"/>
        <n v="382"/>
        <n v="14302"/>
        <n v="446"/>
        <n v="56"/>
        <n v="573"/>
        <n v="18"/>
        <n v="1095"/>
        <n v="36"/>
        <n v="32"/>
        <n v="14"/>
        <n v="22"/>
        <n v="41"/>
        <n v="48"/>
        <n v="13"/>
        <n v="25"/>
        <n v="14866"/>
        <n v="21"/>
        <n v="79"/>
        <n v="138"/>
        <n v="264"/>
        <n v="2190"/>
        <n v="2689"/>
        <n v="249"/>
        <n v="238"/>
        <n v="78"/>
        <n v="158"/>
        <n v="24"/>
        <n v="118"/>
        <n v="181"/>
        <n v="821"/>
        <n v="281"/>
        <n v="1597"/>
        <n v="20503"/>
        <n v="753"/>
        <n v="2446"/>
        <n v="10297"/>
        <n v="25346"/>
        <n v="3852"/>
        <n v="71966"/>
        <n v="478"/>
        <n v="2336"/>
        <n v="75"/>
        <n v="3015"/>
        <n v="27"/>
        <n v="174"/>
        <n v="65"/>
        <n v="210"/>
        <n v="73"/>
        <n v="631"/>
        <n v="424"/>
        <n v="440"/>
        <n v="2155"/>
        <n v="69"/>
        <n v="423"/>
        <n v="68"/>
        <n v="105"/>
        <n v="338"/>
        <n v="2062"/>
        <n v="6864"/>
        <n v="228"/>
        <n v="880"/>
        <n v="4870"/>
        <n v="10055"/>
        <n v="5044"/>
        <n v="33500"/>
        <n v="2686"/>
        <n v="251"/>
        <n v="1750"/>
        <n v="525"/>
        <n v="2800"/>
        <n v="17"/>
        <n v="8043"/>
        <n v="12"/>
        <n v="33"/>
        <n v="34"/>
        <n v="16"/>
        <n v="51"/>
        <n v="15"/>
        <n v="90"/>
        <n v="28"/>
        <n v="23"/>
        <n v="271"/>
        <n v="1237"/>
        <n v="125"/>
        <n v="58"/>
        <n v="162"/>
        <n v="1214"/>
        <n v="168"/>
        <n v="76"/>
        <n v="113"/>
        <n v="30"/>
        <n v="126"/>
        <n v="132"/>
        <n v="395"/>
        <n v="978"/>
        <n v="1895"/>
        <n v="1502"/>
        <n v="2380"/>
        <n v="1669"/>
        <n v="673"/>
        <n v="462"/>
        <n v="16108"/>
        <n v="179"/>
        <n v="3640"/>
        <n v="47"/>
        <n v="111"/>
        <n v="892"/>
        <n v="745"/>
        <n v="342"/>
        <n v="143"/>
        <n v="320"/>
        <n v="6671"/>
        <n v="1907"/>
        <n v="102"/>
        <n v="276"/>
        <n v="139"/>
        <n v="39"/>
        <n v="26"/>
        <n v="1005"/>
        <n v="1109"/>
        <n v="862"/>
        <n v="1565"/>
        <n v="934"/>
        <n v="2930"/>
        <n v="119"/>
        <n v="871"/>
        <n v="12083"/>
        <n v="490"/>
        <n v="130"/>
        <n v="77"/>
        <n v="584"/>
        <n v="1328"/>
        <n v="803"/>
        <n v="347"/>
        <n v="50"/>
        <n v="1783"/>
        <n v="1073"/>
        <n v="38"/>
        <n v="45"/>
        <n v="60"/>
        <n v="148"/>
        <n v="63"/>
        <n v="92"/>
        <n v="93"/>
        <n v="604"/>
        <n v="100"/>
        <n v="291"/>
        <n v="6184"/>
        <n v="1347"/>
        <n v="89"/>
        <n v="491"/>
        <n v="1879"/>
        <n v="3817"/>
        <n v="1472"/>
        <n v="1531"/>
        <n v="203"/>
        <n v="293"/>
        <n v="1460"/>
        <n v="12063"/>
        <n v="4720"/>
        <n v="1527"/>
        <n v="2795"/>
        <n v="17110"/>
        <n v="34424"/>
        <n v="2915"/>
        <n v="5162"/>
        <n v="1770"/>
        <n v="2392"/>
        <n v="34699"/>
        <n v="126040"/>
        <n v="11551"/>
        <n v="5948"/>
        <n v="4734"/>
        <n v="80"/>
        <n v="2273"/>
        <n v="5896"/>
        <n v="30601"/>
        <n v="720"/>
        <n v="729"/>
        <n v="507"/>
        <n v="863"/>
        <n v="710"/>
        <n v="850"/>
        <n v="472"/>
        <n v="820"/>
        <n v="470"/>
        <n v="223"/>
        <n v="859"/>
        <n v="856"/>
        <n v="8319"/>
        <n v="1145"/>
        <n v="778"/>
        <n v="941"/>
        <n v="3415"/>
        <n v="3122"/>
        <n v="2199"/>
        <n v="3110"/>
        <n v="4779"/>
        <n v="1891"/>
        <n v="24772"/>
        <n v="150"/>
        <n v="509"/>
        <n v="70"/>
        <n v="81"/>
        <n v="247"/>
        <n v="94"/>
        <n v="606"/>
        <n v="784"/>
        <n v="2875"/>
        <n v="164"/>
        <n v="40"/>
        <n v="221"/>
        <n v="107"/>
        <n v="344"/>
        <n v="86"/>
        <n v="42"/>
        <n v="243"/>
        <n v="49"/>
        <n v="149"/>
        <n v="110"/>
        <n v="401"/>
        <n v="82"/>
        <n v="184"/>
        <n v="350"/>
        <n v="626"/>
        <n v="195"/>
        <n v="2921"/>
        <n v="288"/>
        <n v="142"/>
        <n v="499"/>
        <n v="1901"/>
        <n v="1166"/>
        <n v="1505"/>
        <n v="952"/>
        <n v="2740"/>
        <n v="3579"/>
        <n v="379"/>
        <n v="1012"/>
        <n v="1318"/>
        <n v="15117"/>
        <n v="3449"/>
        <n v="3207"/>
        <n v="907"/>
        <n v="43"/>
        <n v="7765"/>
        <n v="4664"/>
        <n v="4098"/>
        <n v="1922"/>
        <n v="2134"/>
        <n v="253"/>
        <n v="1202"/>
        <n v="171"/>
        <n v="1592"/>
        <n v="1858"/>
        <n v="1008"/>
        <n v="218"/>
        <n v="219"/>
        <n v="57"/>
        <n v="672"/>
        <n v="87"/>
        <n v="205"/>
        <n v="128"/>
        <n v="121"/>
        <n v="15071"/>
        <n v="49153"/>
        <n v="106602"/>
        <n v="11140"/>
        <n v="44560"/>
        <n v="93713"/>
        <n v="840"/>
        <n v="9997"/>
        <n v="8718"/>
        <n v="885"/>
        <n v="825"/>
        <n v="495"/>
        <n v="4991"/>
        <n v="1967"/>
        <n v="1437"/>
        <n v="1402"/>
        <n v="4986"/>
        <n v="633"/>
        <n v="1613"/>
        <n v="6315"/>
        <n v="313"/>
        <n v="1785"/>
        <n v="5301"/>
        <n v="909"/>
        <n v="1899"/>
        <n v="882"/>
        <n v="873"/>
        <n v="1308"/>
        <n v="2656"/>
        <n v="5895"/>
        <n v="4518"/>
        <n v="854"/>
        <n v="2284"/>
        <n v="1871"/>
        <n v="5910"/>
        <n v="298"/>
        <n v="4078"/>
        <n v="4063"/>
        <n v="675"/>
        <n v="461"/>
        <n v="722"/>
        <n v="1964"/>
        <n v="2626"/>
        <n v="2612"/>
        <n v="327"/>
        <n v="54"/>
        <n v="183"/>
        <n v="64"/>
        <n v="1371"/>
        <n v="10277"/>
        <n v="1228"/>
        <n v="1040"/>
        <n v="621"/>
      </sharedItems>
    </cacheField>
    <cacheField name="Стационарни (План за 2025.)" numFmtId="0">
      <sharedItems containsString="0" containsBlank="1" containsNumber="1" containsInteger="1" minValue="0" maxValue="113456" count="217">
        <m/>
        <n v="1500"/>
        <n v="900"/>
        <n v="450"/>
        <n v="100"/>
        <n v="550"/>
        <n v="295"/>
        <n v="112"/>
        <n v="66"/>
        <n v="11"/>
        <n v="484"/>
        <n v="125"/>
        <n v="10"/>
        <n v="45"/>
        <n v="5"/>
        <n v="185"/>
        <n v="15"/>
        <n v="250"/>
        <n v="260"/>
        <n v="80"/>
        <n v="1"/>
        <n v="81"/>
        <n v="0"/>
        <n v="50"/>
        <n v="20"/>
        <n v="70"/>
        <n v="300"/>
        <n v="150"/>
        <n v="200"/>
        <n v="4895"/>
        <n v="2"/>
        <n v="3"/>
        <n v="6"/>
        <n v="8"/>
        <n v="7"/>
        <n v="60"/>
        <n v="86"/>
        <n v="145"/>
        <n v="106"/>
        <n v="30"/>
        <n v="210"/>
        <n v="6275"/>
        <n v="115"/>
        <n v="175"/>
        <n v="2420"/>
        <n v="4160"/>
        <n v="385"/>
        <n v="14319"/>
        <n v="446"/>
        <n v="575"/>
        <n v="1103"/>
        <n v="40"/>
        <n v="4"/>
        <n v="35"/>
        <n v="22"/>
        <n v="13"/>
        <n v="14"/>
        <n v="25"/>
        <n v="15024"/>
        <n v="29"/>
        <n v="2500"/>
        <n v="2900"/>
        <n v="240"/>
        <n v="95"/>
        <n v="160"/>
        <n v="110"/>
        <n v="120"/>
        <n v="180"/>
        <n v="825"/>
        <n v="280"/>
        <n v="1600"/>
        <n v="20505"/>
        <n v="755"/>
        <n v="2450"/>
        <n v="10300"/>
        <n v="25350"/>
        <n v="3855"/>
        <n v="72628"/>
        <n v="500"/>
        <n v="2000"/>
        <n v="165"/>
        <n v="2789"/>
        <n v="75"/>
        <n v="745"/>
        <n v="430"/>
        <n v="452"/>
        <n v="2155"/>
        <n v="425"/>
        <n v="340"/>
        <n v="2065"/>
        <n v="6870"/>
        <n v="230"/>
        <n v="880"/>
        <n v="4870"/>
        <n v="10055"/>
        <n v="5045"/>
        <n v="33291"/>
        <n v="2700"/>
        <n v="255"/>
        <n v="1750"/>
        <n v="525"/>
        <n v="2800"/>
        <n v="8065"/>
        <n v="12"/>
        <n v="181"/>
        <n v="705"/>
        <n v="520"/>
        <n v="320"/>
        <n v="290"/>
        <n v="130"/>
        <n v="270"/>
        <n v="800"/>
        <n v="1700"/>
        <n v="3000"/>
        <n v="3400"/>
        <n v="90"/>
        <n v="3500"/>
        <n v="7200"/>
        <n v="33276"/>
        <n v="5000"/>
        <n v="600"/>
        <n v="1000"/>
        <n v="1400"/>
        <n v="750"/>
        <n v="10691"/>
        <n v="4000"/>
        <n v="7000"/>
        <n v="25020"/>
        <n v="78"/>
        <n v="2528"/>
        <n v="400"/>
        <n v="1200"/>
        <n v="850"/>
        <n v="55"/>
        <n v="102"/>
        <n v="67"/>
        <n v="330"/>
        <n v="18"/>
        <n v="4711"/>
        <n v="1050"/>
        <n v="178"/>
        <n v="24"/>
        <n v="3002"/>
        <n v="168"/>
        <n v="7300"/>
        <n v="10000"/>
        <n v="35000"/>
        <n v="28000"/>
        <n v="103155"/>
        <n v="12000"/>
        <n v="6000"/>
        <n v="220"/>
        <n v="27294"/>
        <n v="700"/>
        <n v="170"/>
        <n v="6325"/>
        <n v="2200"/>
        <n v="4500"/>
        <n v="1800"/>
        <n v="25371"/>
        <n v="31"/>
        <n v="48"/>
        <n v="519"/>
        <n v="198"/>
        <n v="146"/>
        <n v="135"/>
        <n v="455"/>
        <n v="625"/>
        <n v="820"/>
        <n v="3157"/>
        <n v="261"/>
        <n v="113"/>
        <n v="461"/>
        <n v="65"/>
        <n v="43"/>
        <n v="16"/>
        <n v="23"/>
        <n v="384"/>
        <n v="46"/>
        <n v="47"/>
        <n v="33"/>
        <n v="205"/>
        <n v="85"/>
        <n v="190"/>
        <n v="3904"/>
        <n v="680"/>
        <n v="17"/>
        <n v="3700"/>
        <n v="12174"/>
        <n v="6078"/>
        <n v="5253"/>
        <n v="4310"/>
        <n v="1950"/>
        <n v="2323"/>
        <n v="26"/>
        <n v="1210"/>
        <n v="1650"/>
        <n v="1975"/>
        <n v="1010"/>
        <n v="710"/>
        <n v="955"/>
        <n v="23900"/>
        <n v="70400"/>
        <n v="113456"/>
        <n v="19000"/>
        <n v="65000"/>
        <n v="99310"/>
        <n v="9000"/>
        <n v="1100"/>
        <n v="5500"/>
        <n v="6500"/>
        <n v="1300"/>
        <n v="3300"/>
        <n v="3120"/>
        <n v="2400"/>
        <n v="11026"/>
        <n v="360"/>
      </sharedItems>
    </cacheField>
    <cacheField name="Укупно (Извршено у 2024.)" numFmtId="0">
      <sharedItems containsString="0" containsBlank="1" containsNumber="1" containsInteger="1" minValue="0" maxValue="806852"/>
    </cacheField>
    <cacheField name="Укупно (План за 2025.)" numFmtId="0">
      <sharedItems containsString="0" containsBlank="1" containsNumber="1" containsInteger="1" minValue="0" maxValue="8403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5">
  <r>
    <x v="0"/>
    <x v="0"/>
    <x v="0"/>
    <x v="0"/>
    <x v="0"/>
    <x v="0"/>
    <x v="0"/>
    <x v="0"/>
    <m/>
    <m/>
  </r>
  <r>
    <x v="0"/>
    <x v="1"/>
    <x v="0"/>
    <x v="0"/>
    <x v="0"/>
    <x v="0"/>
    <x v="0"/>
    <x v="0"/>
    <m/>
    <m/>
  </r>
  <r>
    <x v="0"/>
    <x v="2"/>
    <x v="0"/>
    <x v="0"/>
    <x v="0"/>
    <x v="0"/>
    <x v="0"/>
    <x v="0"/>
    <m/>
    <m/>
  </r>
  <r>
    <x v="1"/>
    <x v="1"/>
    <x v="1"/>
    <x v="1"/>
    <x v="1"/>
    <x v="1"/>
    <x v="1"/>
    <x v="1"/>
    <n v="16452"/>
    <n v="12300"/>
  </r>
  <r>
    <x v="1"/>
    <x v="1"/>
    <x v="2"/>
    <x v="2"/>
    <x v="2"/>
    <x v="2"/>
    <x v="0"/>
    <x v="0"/>
    <n v="5761"/>
    <n v="2700"/>
  </r>
  <r>
    <x v="0"/>
    <x v="3"/>
    <x v="0"/>
    <x v="0"/>
    <x v="3"/>
    <x v="3"/>
    <x v="1"/>
    <x v="1"/>
    <n v="22213"/>
    <n v="15000"/>
  </r>
  <r>
    <x v="2"/>
    <x v="1"/>
    <x v="1"/>
    <x v="1"/>
    <x v="4"/>
    <x v="4"/>
    <x v="2"/>
    <x v="2"/>
    <n v="4193"/>
    <n v="3650"/>
  </r>
  <r>
    <x v="2"/>
    <x v="1"/>
    <x v="2"/>
    <x v="2"/>
    <x v="5"/>
    <x v="5"/>
    <x v="0"/>
    <x v="0"/>
    <n v="1399"/>
    <n v="2000"/>
  </r>
  <r>
    <x v="2"/>
    <x v="1"/>
    <x v="3"/>
    <x v="3"/>
    <x v="6"/>
    <x v="6"/>
    <x v="0"/>
    <x v="0"/>
    <n v="263"/>
    <n v="100"/>
  </r>
  <r>
    <x v="0"/>
    <x v="3"/>
    <x v="0"/>
    <x v="0"/>
    <x v="7"/>
    <x v="7"/>
    <x v="2"/>
    <x v="2"/>
    <n v="5855"/>
    <n v="5750"/>
  </r>
  <r>
    <x v="3"/>
    <x v="1"/>
    <x v="1"/>
    <x v="1"/>
    <x v="8"/>
    <x v="5"/>
    <x v="3"/>
    <x v="3"/>
    <n v="1699"/>
    <n v="2450"/>
  </r>
  <r>
    <x v="3"/>
    <x v="1"/>
    <x v="2"/>
    <x v="2"/>
    <x v="9"/>
    <x v="8"/>
    <x v="0"/>
    <x v="4"/>
    <n v="684"/>
    <n v="1100"/>
  </r>
  <r>
    <x v="0"/>
    <x v="3"/>
    <x v="0"/>
    <x v="0"/>
    <x v="10"/>
    <x v="9"/>
    <x v="3"/>
    <x v="5"/>
    <n v="2383"/>
    <n v="3550"/>
  </r>
  <r>
    <x v="4"/>
    <x v="1"/>
    <x v="1"/>
    <x v="1"/>
    <x v="11"/>
    <x v="10"/>
    <x v="4"/>
    <x v="6"/>
    <n v="10649"/>
    <n v="8295"/>
  </r>
  <r>
    <x v="4"/>
    <x v="1"/>
    <x v="2"/>
    <x v="2"/>
    <x v="12"/>
    <x v="11"/>
    <x v="5"/>
    <x v="7"/>
    <n v="10069"/>
    <n v="7112"/>
  </r>
  <r>
    <x v="4"/>
    <x v="1"/>
    <x v="4"/>
    <x v="4"/>
    <x v="13"/>
    <x v="12"/>
    <x v="6"/>
    <x v="8"/>
    <n v="3643"/>
    <n v="2966"/>
  </r>
  <r>
    <x v="4"/>
    <x v="1"/>
    <x v="5"/>
    <x v="5"/>
    <x v="14"/>
    <x v="13"/>
    <x v="7"/>
    <x v="9"/>
    <n v="5037"/>
    <n v="2511"/>
  </r>
  <r>
    <x v="0"/>
    <x v="3"/>
    <x v="0"/>
    <x v="0"/>
    <x v="15"/>
    <x v="14"/>
    <x v="8"/>
    <x v="10"/>
    <n v="29398"/>
    <n v="20884"/>
  </r>
  <r>
    <x v="5"/>
    <x v="1"/>
    <x v="1"/>
    <x v="1"/>
    <x v="16"/>
    <x v="15"/>
    <x v="9"/>
    <x v="11"/>
    <n v="6171"/>
    <n v="5885"/>
  </r>
  <r>
    <x v="5"/>
    <x v="1"/>
    <x v="2"/>
    <x v="2"/>
    <x v="17"/>
    <x v="16"/>
    <x v="10"/>
    <x v="12"/>
    <n v="3767"/>
    <n v="3690"/>
  </r>
  <r>
    <x v="5"/>
    <x v="1"/>
    <x v="4"/>
    <x v="4"/>
    <x v="18"/>
    <x v="17"/>
    <x v="11"/>
    <x v="13"/>
    <n v="2760"/>
    <n v="1760"/>
  </r>
  <r>
    <x v="5"/>
    <x v="1"/>
    <x v="5"/>
    <x v="5"/>
    <x v="19"/>
    <x v="18"/>
    <x v="12"/>
    <x v="14"/>
    <n v="2112"/>
    <n v="1505"/>
  </r>
  <r>
    <x v="0"/>
    <x v="3"/>
    <x v="0"/>
    <x v="0"/>
    <x v="20"/>
    <x v="19"/>
    <x v="13"/>
    <x v="15"/>
    <n v="14810"/>
    <n v="12840"/>
  </r>
  <r>
    <x v="6"/>
    <x v="1"/>
    <x v="1"/>
    <x v="1"/>
    <x v="21"/>
    <x v="20"/>
    <x v="14"/>
    <x v="12"/>
    <n v="3479"/>
    <n v="3480"/>
  </r>
  <r>
    <x v="6"/>
    <x v="1"/>
    <x v="2"/>
    <x v="2"/>
    <x v="22"/>
    <x v="21"/>
    <x v="15"/>
    <x v="14"/>
    <n v="2890"/>
    <n v="2895"/>
  </r>
  <r>
    <x v="0"/>
    <x v="3"/>
    <x v="0"/>
    <x v="0"/>
    <x v="23"/>
    <x v="22"/>
    <x v="14"/>
    <x v="16"/>
    <n v="6369"/>
    <n v="6375"/>
  </r>
  <r>
    <x v="7"/>
    <x v="1"/>
    <x v="1"/>
    <x v="1"/>
    <x v="24"/>
    <x v="23"/>
    <x v="16"/>
    <x v="17"/>
    <n v="788"/>
    <n v="750"/>
  </r>
  <r>
    <x v="7"/>
    <x v="1"/>
    <x v="2"/>
    <x v="2"/>
    <x v="25"/>
    <x v="24"/>
    <x v="15"/>
    <x v="12"/>
    <n v="50"/>
    <n v="60"/>
  </r>
  <r>
    <x v="0"/>
    <x v="3"/>
    <x v="0"/>
    <x v="0"/>
    <x v="26"/>
    <x v="25"/>
    <x v="16"/>
    <x v="18"/>
    <n v="838"/>
    <n v="810"/>
  </r>
  <r>
    <x v="8"/>
    <x v="1"/>
    <x v="1"/>
    <x v="1"/>
    <x v="27"/>
    <x v="26"/>
    <x v="6"/>
    <x v="19"/>
    <n v="3932"/>
    <n v="4080"/>
  </r>
  <r>
    <x v="8"/>
    <x v="1"/>
    <x v="2"/>
    <x v="2"/>
    <x v="28"/>
    <x v="8"/>
    <x v="15"/>
    <x v="20"/>
    <n v="51"/>
    <n v="1001"/>
  </r>
  <r>
    <x v="0"/>
    <x v="3"/>
    <x v="0"/>
    <x v="0"/>
    <x v="29"/>
    <x v="27"/>
    <x v="6"/>
    <x v="21"/>
    <n v="3983"/>
    <n v="5081"/>
  </r>
  <r>
    <x v="9"/>
    <x v="1"/>
    <x v="1"/>
    <x v="1"/>
    <x v="30"/>
    <x v="28"/>
    <x v="0"/>
    <x v="0"/>
    <n v="4615"/>
    <n v="7500"/>
  </r>
  <r>
    <x v="9"/>
    <x v="1"/>
    <x v="2"/>
    <x v="2"/>
    <x v="31"/>
    <x v="23"/>
    <x v="0"/>
    <x v="0"/>
    <n v="245"/>
    <n v="500"/>
  </r>
  <r>
    <x v="0"/>
    <x v="3"/>
    <x v="0"/>
    <x v="0"/>
    <x v="32"/>
    <x v="10"/>
    <x v="15"/>
    <x v="22"/>
    <n v="4860"/>
    <n v="8000"/>
  </r>
  <r>
    <x v="10"/>
    <x v="1"/>
    <x v="1"/>
    <x v="1"/>
    <x v="33"/>
    <x v="29"/>
    <x v="17"/>
    <x v="23"/>
    <n v="6898"/>
    <n v="6550"/>
  </r>
  <r>
    <x v="10"/>
    <x v="1"/>
    <x v="2"/>
    <x v="2"/>
    <x v="34"/>
    <x v="30"/>
    <x v="0"/>
    <x v="0"/>
    <n v="5880"/>
    <n v="4500"/>
  </r>
  <r>
    <x v="10"/>
    <x v="1"/>
    <x v="3"/>
    <x v="3"/>
    <x v="35"/>
    <x v="31"/>
    <x v="0"/>
    <x v="0"/>
    <n v="370"/>
    <n v="400"/>
  </r>
  <r>
    <x v="0"/>
    <x v="3"/>
    <x v="0"/>
    <x v="0"/>
    <x v="36"/>
    <x v="32"/>
    <x v="17"/>
    <x v="23"/>
    <n v="13148"/>
    <n v="11450"/>
  </r>
  <r>
    <x v="11"/>
    <x v="1"/>
    <x v="1"/>
    <x v="1"/>
    <x v="37"/>
    <x v="33"/>
    <x v="18"/>
    <x v="23"/>
    <n v="5025"/>
    <n v="3550"/>
  </r>
  <r>
    <x v="11"/>
    <x v="1"/>
    <x v="2"/>
    <x v="2"/>
    <x v="38"/>
    <x v="5"/>
    <x v="0"/>
    <x v="0"/>
    <n v="2326"/>
    <n v="2000"/>
  </r>
  <r>
    <x v="11"/>
    <x v="1"/>
    <x v="3"/>
    <x v="3"/>
    <x v="39"/>
    <x v="31"/>
    <x v="0"/>
    <x v="0"/>
    <n v="356"/>
    <n v="400"/>
  </r>
  <r>
    <x v="0"/>
    <x v="3"/>
    <x v="0"/>
    <x v="0"/>
    <x v="40"/>
    <x v="34"/>
    <x v="18"/>
    <x v="23"/>
    <n v="7707"/>
    <n v="5950"/>
  </r>
  <r>
    <x v="12"/>
    <x v="1"/>
    <x v="1"/>
    <x v="1"/>
    <x v="41"/>
    <x v="35"/>
    <x v="19"/>
    <x v="23"/>
    <n v="3980"/>
    <n v="5000"/>
  </r>
  <r>
    <x v="12"/>
    <x v="1"/>
    <x v="2"/>
    <x v="2"/>
    <x v="42"/>
    <x v="9"/>
    <x v="0"/>
    <x v="24"/>
    <n v="1498"/>
    <n v="3020"/>
  </r>
  <r>
    <x v="0"/>
    <x v="3"/>
    <x v="0"/>
    <x v="0"/>
    <x v="43"/>
    <x v="36"/>
    <x v="19"/>
    <x v="25"/>
    <n v="5478"/>
    <n v="8020"/>
  </r>
  <r>
    <x v="13"/>
    <x v="1"/>
    <x v="6"/>
    <x v="6"/>
    <x v="44"/>
    <x v="37"/>
    <x v="20"/>
    <x v="26"/>
    <n v="1846"/>
    <n v="2100"/>
  </r>
  <r>
    <x v="13"/>
    <x v="1"/>
    <x v="7"/>
    <x v="7"/>
    <x v="45"/>
    <x v="38"/>
    <x v="21"/>
    <x v="27"/>
    <n v="649"/>
    <n v="950"/>
  </r>
  <r>
    <x v="0"/>
    <x v="3"/>
    <x v="0"/>
    <x v="0"/>
    <x v="46"/>
    <x v="39"/>
    <x v="22"/>
    <x v="3"/>
    <n v="2495"/>
    <n v="3050"/>
  </r>
  <r>
    <x v="14"/>
    <x v="1"/>
    <x v="8"/>
    <x v="8"/>
    <x v="47"/>
    <x v="40"/>
    <x v="23"/>
    <x v="28"/>
    <n v="3164"/>
    <n v="3800"/>
  </r>
  <r>
    <x v="14"/>
    <x v="1"/>
    <x v="9"/>
    <x v="9"/>
    <x v="48"/>
    <x v="5"/>
    <x v="24"/>
    <x v="22"/>
    <n v="1305"/>
    <n v="2000"/>
  </r>
  <r>
    <x v="14"/>
    <x v="1"/>
    <x v="10"/>
    <x v="10"/>
    <x v="49"/>
    <x v="41"/>
    <x v="15"/>
    <x v="22"/>
    <n v="360"/>
    <n v="350"/>
  </r>
  <r>
    <x v="14"/>
    <x v="1"/>
    <x v="11"/>
    <x v="11"/>
    <x v="50"/>
    <x v="24"/>
    <x v="15"/>
    <x v="22"/>
    <n v="19"/>
    <n v="50"/>
  </r>
  <r>
    <x v="0"/>
    <x v="3"/>
    <x v="0"/>
    <x v="0"/>
    <x v="51"/>
    <x v="42"/>
    <x v="25"/>
    <x v="28"/>
    <n v="4848"/>
    <n v="6200"/>
  </r>
  <r>
    <x v="15"/>
    <x v="1"/>
    <x v="1"/>
    <x v="1"/>
    <x v="52"/>
    <x v="43"/>
    <x v="26"/>
    <x v="23"/>
    <n v="1328"/>
    <n v="1450"/>
  </r>
  <r>
    <x v="15"/>
    <x v="1"/>
    <x v="2"/>
    <x v="2"/>
    <x v="53"/>
    <x v="9"/>
    <x v="27"/>
    <x v="23"/>
    <n v="2650"/>
    <n v="3050"/>
  </r>
  <r>
    <x v="0"/>
    <x v="3"/>
    <x v="0"/>
    <x v="0"/>
    <x v="54"/>
    <x v="44"/>
    <x v="28"/>
    <x v="4"/>
    <n v="3978"/>
    <n v="4500"/>
  </r>
  <r>
    <x v="0"/>
    <x v="2"/>
    <x v="0"/>
    <x v="0"/>
    <x v="55"/>
    <x v="45"/>
    <x v="29"/>
    <x v="29"/>
    <n v="128363"/>
    <n v="117460"/>
  </r>
  <r>
    <x v="0"/>
    <x v="4"/>
    <x v="0"/>
    <x v="0"/>
    <x v="0"/>
    <x v="0"/>
    <x v="0"/>
    <x v="0"/>
    <m/>
    <m/>
  </r>
  <r>
    <x v="0"/>
    <x v="0"/>
    <x v="12"/>
    <x v="12"/>
    <x v="0"/>
    <x v="0"/>
    <x v="0"/>
    <x v="0"/>
    <n v="0"/>
    <n v="0"/>
  </r>
  <r>
    <x v="0"/>
    <x v="0"/>
    <x v="13"/>
    <x v="13"/>
    <x v="0"/>
    <x v="0"/>
    <x v="0"/>
    <x v="0"/>
    <n v="0"/>
    <n v="0"/>
  </r>
  <r>
    <x v="0"/>
    <x v="0"/>
    <x v="14"/>
    <x v="14"/>
    <x v="0"/>
    <x v="0"/>
    <x v="0"/>
    <x v="0"/>
    <n v="0"/>
    <n v="0"/>
  </r>
  <r>
    <x v="0"/>
    <x v="0"/>
    <x v="15"/>
    <x v="15"/>
    <x v="0"/>
    <x v="0"/>
    <x v="0"/>
    <x v="0"/>
    <n v="0"/>
    <n v="0"/>
  </r>
  <r>
    <x v="0"/>
    <x v="0"/>
    <x v="0"/>
    <x v="0"/>
    <x v="0"/>
    <x v="0"/>
    <x v="0"/>
    <x v="0"/>
    <m/>
    <m/>
  </r>
  <r>
    <x v="0"/>
    <x v="5"/>
    <x v="0"/>
    <x v="0"/>
    <x v="0"/>
    <x v="0"/>
    <x v="0"/>
    <x v="0"/>
    <m/>
    <m/>
  </r>
  <r>
    <x v="0"/>
    <x v="6"/>
    <x v="0"/>
    <x v="0"/>
    <x v="0"/>
    <x v="0"/>
    <x v="0"/>
    <x v="0"/>
    <m/>
    <m/>
  </r>
  <r>
    <x v="6"/>
    <x v="7"/>
    <x v="16"/>
    <x v="16"/>
    <x v="0"/>
    <x v="0"/>
    <x v="0"/>
    <x v="20"/>
    <m/>
    <m/>
  </r>
  <r>
    <x v="6"/>
    <x v="7"/>
    <x v="17"/>
    <x v="17"/>
    <x v="0"/>
    <x v="0"/>
    <x v="0"/>
    <x v="20"/>
    <n v="0"/>
    <n v="1"/>
  </r>
  <r>
    <x v="6"/>
    <x v="7"/>
    <x v="18"/>
    <x v="18"/>
    <x v="0"/>
    <x v="0"/>
    <x v="30"/>
    <x v="20"/>
    <n v="1"/>
    <n v="1"/>
  </r>
  <r>
    <x v="6"/>
    <x v="7"/>
    <x v="19"/>
    <x v="19"/>
    <x v="0"/>
    <x v="0"/>
    <x v="12"/>
    <x v="30"/>
    <n v="2"/>
    <n v="2"/>
  </r>
  <r>
    <x v="6"/>
    <x v="7"/>
    <x v="20"/>
    <x v="20"/>
    <x v="0"/>
    <x v="0"/>
    <x v="0"/>
    <x v="0"/>
    <n v="0"/>
    <n v="0"/>
  </r>
  <r>
    <x v="6"/>
    <x v="7"/>
    <x v="21"/>
    <x v="21"/>
    <x v="0"/>
    <x v="0"/>
    <x v="31"/>
    <x v="12"/>
    <n v="8"/>
    <n v="10"/>
  </r>
  <r>
    <x v="6"/>
    <x v="7"/>
    <x v="22"/>
    <x v="22"/>
    <x v="0"/>
    <x v="0"/>
    <x v="0"/>
    <x v="20"/>
    <n v="0"/>
    <n v="1"/>
  </r>
  <r>
    <x v="6"/>
    <x v="7"/>
    <x v="23"/>
    <x v="23"/>
    <x v="0"/>
    <x v="0"/>
    <x v="31"/>
    <x v="20"/>
    <n v="8"/>
    <n v="1"/>
  </r>
  <r>
    <x v="6"/>
    <x v="7"/>
    <x v="24"/>
    <x v="24"/>
    <x v="0"/>
    <x v="0"/>
    <x v="32"/>
    <x v="31"/>
    <n v="3"/>
    <n v="3"/>
  </r>
  <r>
    <x v="6"/>
    <x v="7"/>
    <x v="25"/>
    <x v="25"/>
    <x v="0"/>
    <x v="0"/>
    <x v="0"/>
    <x v="0"/>
    <n v="0"/>
    <n v="0"/>
  </r>
  <r>
    <x v="6"/>
    <x v="7"/>
    <x v="26"/>
    <x v="26"/>
    <x v="0"/>
    <x v="0"/>
    <x v="30"/>
    <x v="20"/>
    <n v="1"/>
    <n v="1"/>
  </r>
  <r>
    <x v="6"/>
    <x v="7"/>
    <x v="27"/>
    <x v="27"/>
    <x v="0"/>
    <x v="0"/>
    <x v="32"/>
    <x v="31"/>
    <n v="3"/>
    <n v="3"/>
  </r>
  <r>
    <x v="6"/>
    <x v="7"/>
    <x v="28"/>
    <x v="28"/>
    <x v="0"/>
    <x v="0"/>
    <x v="12"/>
    <x v="30"/>
    <n v="2"/>
    <n v="2"/>
  </r>
  <r>
    <x v="6"/>
    <x v="7"/>
    <x v="29"/>
    <x v="29"/>
    <x v="0"/>
    <x v="0"/>
    <x v="0"/>
    <x v="0"/>
    <n v="0"/>
    <n v="0"/>
  </r>
  <r>
    <x v="6"/>
    <x v="7"/>
    <x v="30"/>
    <x v="30"/>
    <x v="0"/>
    <x v="0"/>
    <x v="0"/>
    <x v="20"/>
    <n v="0"/>
    <n v="1"/>
  </r>
  <r>
    <x v="6"/>
    <x v="7"/>
    <x v="31"/>
    <x v="31"/>
    <x v="0"/>
    <x v="0"/>
    <x v="0"/>
    <x v="20"/>
    <n v="0"/>
    <n v="1"/>
  </r>
  <r>
    <x v="6"/>
    <x v="7"/>
    <x v="32"/>
    <x v="32"/>
    <x v="0"/>
    <x v="0"/>
    <x v="0"/>
    <x v="20"/>
    <n v="0"/>
    <n v="1"/>
  </r>
  <r>
    <x v="6"/>
    <x v="7"/>
    <x v="33"/>
    <x v="33"/>
    <x v="0"/>
    <x v="0"/>
    <x v="30"/>
    <x v="20"/>
    <n v="1"/>
    <n v="1"/>
  </r>
  <r>
    <x v="6"/>
    <x v="7"/>
    <x v="34"/>
    <x v="34"/>
    <x v="0"/>
    <x v="0"/>
    <x v="0"/>
    <x v="0"/>
    <n v="0"/>
    <n v="0"/>
  </r>
  <r>
    <x v="6"/>
    <x v="7"/>
    <x v="35"/>
    <x v="35"/>
    <x v="0"/>
    <x v="0"/>
    <x v="0"/>
    <x v="0"/>
    <n v="0"/>
    <n v="0"/>
  </r>
  <r>
    <x v="6"/>
    <x v="7"/>
    <x v="36"/>
    <x v="36"/>
    <x v="0"/>
    <x v="0"/>
    <x v="0"/>
    <x v="20"/>
    <n v="0"/>
    <n v="1"/>
  </r>
  <r>
    <x v="6"/>
    <x v="7"/>
    <x v="37"/>
    <x v="37"/>
    <x v="0"/>
    <x v="0"/>
    <x v="0"/>
    <x v="20"/>
    <n v="0"/>
    <n v="1"/>
  </r>
  <r>
    <x v="6"/>
    <x v="7"/>
    <x v="38"/>
    <x v="38"/>
    <x v="0"/>
    <x v="0"/>
    <x v="0"/>
    <x v="20"/>
    <n v="0"/>
    <n v="1"/>
  </r>
  <r>
    <x v="6"/>
    <x v="7"/>
    <x v="39"/>
    <x v="39"/>
    <x v="0"/>
    <x v="0"/>
    <x v="0"/>
    <x v="0"/>
    <n v="0"/>
    <n v="0"/>
  </r>
  <r>
    <x v="6"/>
    <x v="7"/>
    <x v="40"/>
    <x v="40"/>
    <x v="0"/>
    <x v="0"/>
    <x v="0"/>
    <x v="20"/>
    <n v="0"/>
    <n v="1"/>
  </r>
  <r>
    <x v="6"/>
    <x v="7"/>
    <x v="41"/>
    <x v="41"/>
    <x v="0"/>
    <x v="0"/>
    <x v="0"/>
    <x v="20"/>
    <n v="0"/>
    <n v="1"/>
  </r>
  <r>
    <x v="6"/>
    <x v="7"/>
    <x v="42"/>
    <x v="42"/>
    <x v="0"/>
    <x v="0"/>
    <x v="0"/>
    <x v="0"/>
    <n v="0"/>
    <n v="0"/>
  </r>
  <r>
    <x v="6"/>
    <x v="7"/>
    <x v="43"/>
    <x v="43"/>
    <x v="0"/>
    <x v="0"/>
    <x v="0"/>
    <x v="20"/>
    <n v="0"/>
    <n v="1"/>
  </r>
  <r>
    <x v="6"/>
    <x v="7"/>
    <x v="44"/>
    <x v="44"/>
    <x v="0"/>
    <x v="0"/>
    <x v="0"/>
    <x v="20"/>
    <n v="0"/>
    <n v="1"/>
  </r>
  <r>
    <x v="6"/>
    <x v="7"/>
    <x v="45"/>
    <x v="45"/>
    <x v="0"/>
    <x v="0"/>
    <x v="0"/>
    <x v="14"/>
    <n v="0"/>
    <n v="5"/>
  </r>
  <r>
    <x v="6"/>
    <x v="7"/>
    <x v="46"/>
    <x v="46"/>
    <x v="0"/>
    <x v="0"/>
    <x v="0"/>
    <x v="20"/>
    <n v="0"/>
    <n v="1"/>
  </r>
  <r>
    <x v="6"/>
    <x v="7"/>
    <x v="47"/>
    <x v="47"/>
    <x v="0"/>
    <x v="0"/>
    <x v="33"/>
    <x v="14"/>
    <n v="5"/>
    <n v="5"/>
  </r>
  <r>
    <x v="6"/>
    <x v="7"/>
    <x v="48"/>
    <x v="48"/>
    <x v="0"/>
    <x v="0"/>
    <x v="0"/>
    <x v="20"/>
    <n v="0"/>
    <n v="1"/>
  </r>
  <r>
    <x v="6"/>
    <x v="7"/>
    <x v="49"/>
    <x v="49"/>
    <x v="0"/>
    <x v="0"/>
    <x v="0"/>
    <x v="20"/>
    <n v="0"/>
    <n v="1"/>
  </r>
  <r>
    <x v="6"/>
    <x v="7"/>
    <x v="50"/>
    <x v="50"/>
    <x v="0"/>
    <x v="0"/>
    <x v="0"/>
    <x v="20"/>
    <n v="0"/>
    <n v="1"/>
  </r>
  <r>
    <x v="6"/>
    <x v="7"/>
    <x v="51"/>
    <x v="51"/>
    <x v="0"/>
    <x v="0"/>
    <x v="14"/>
    <x v="12"/>
    <n v="10"/>
    <n v="10"/>
  </r>
  <r>
    <x v="6"/>
    <x v="7"/>
    <x v="52"/>
    <x v="52"/>
    <x v="0"/>
    <x v="0"/>
    <x v="0"/>
    <x v="20"/>
    <n v="0"/>
    <n v="1"/>
  </r>
  <r>
    <x v="6"/>
    <x v="7"/>
    <x v="53"/>
    <x v="53"/>
    <x v="0"/>
    <x v="0"/>
    <x v="34"/>
    <x v="24"/>
    <n v="19"/>
    <n v="20"/>
  </r>
  <r>
    <x v="6"/>
    <x v="7"/>
    <x v="54"/>
    <x v="54"/>
    <x v="0"/>
    <x v="0"/>
    <x v="0"/>
    <x v="20"/>
    <n v="0"/>
    <n v="1"/>
  </r>
  <r>
    <x v="6"/>
    <x v="7"/>
    <x v="55"/>
    <x v="55"/>
    <x v="0"/>
    <x v="0"/>
    <x v="30"/>
    <x v="20"/>
    <n v="1"/>
    <n v="1"/>
  </r>
  <r>
    <x v="6"/>
    <x v="7"/>
    <x v="56"/>
    <x v="56"/>
    <x v="0"/>
    <x v="0"/>
    <x v="0"/>
    <x v="20"/>
    <n v="0"/>
    <n v="1"/>
  </r>
  <r>
    <x v="6"/>
    <x v="7"/>
    <x v="57"/>
    <x v="57"/>
    <x v="0"/>
    <x v="0"/>
    <x v="30"/>
    <x v="20"/>
    <n v="1"/>
    <n v="1"/>
  </r>
  <r>
    <x v="6"/>
    <x v="7"/>
    <x v="58"/>
    <x v="58"/>
    <x v="0"/>
    <x v="0"/>
    <x v="0"/>
    <x v="20"/>
    <n v="0"/>
    <n v="1"/>
  </r>
  <r>
    <x v="6"/>
    <x v="7"/>
    <x v="59"/>
    <x v="59"/>
    <x v="0"/>
    <x v="0"/>
    <x v="0"/>
    <x v="0"/>
    <n v="0"/>
    <n v="0"/>
  </r>
  <r>
    <x v="6"/>
    <x v="7"/>
    <x v="60"/>
    <x v="60"/>
    <x v="0"/>
    <x v="0"/>
    <x v="0"/>
    <x v="0"/>
    <n v="0"/>
    <n v="0"/>
  </r>
  <r>
    <x v="6"/>
    <x v="7"/>
    <x v="61"/>
    <x v="61"/>
    <x v="0"/>
    <x v="0"/>
    <x v="0"/>
    <x v="20"/>
    <n v="0"/>
    <n v="1"/>
  </r>
  <r>
    <x v="6"/>
    <x v="7"/>
    <x v="62"/>
    <x v="62"/>
    <x v="0"/>
    <x v="0"/>
    <x v="0"/>
    <x v="20"/>
    <n v="0"/>
    <n v="1"/>
  </r>
  <r>
    <x v="6"/>
    <x v="7"/>
    <x v="63"/>
    <x v="63"/>
    <x v="0"/>
    <x v="0"/>
    <x v="0"/>
    <x v="20"/>
    <n v="0"/>
    <n v="1"/>
  </r>
  <r>
    <x v="6"/>
    <x v="7"/>
    <x v="64"/>
    <x v="64"/>
    <x v="0"/>
    <x v="0"/>
    <x v="0"/>
    <x v="20"/>
    <n v="0"/>
    <n v="1"/>
  </r>
  <r>
    <x v="6"/>
    <x v="7"/>
    <x v="65"/>
    <x v="65"/>
    <x v="0"/>
    <x v="0"/>
    <x v="0"/>
    <x v="20"/>
    <n v="0"/>
    <n v="1"/>
  </r>
  <r>
    <x v="6"/>
    <x v="7"/>
    <x v="66"/>
    <x v="66"/>
    <x v="0"/>
    <x v="0"/>
    <x v="0"/>
    <x v="20"/>
    <n v="0"/>
    <n v="1"/>
  </r>
  <r>
    <x v="6"/>
    <x v="7"/>
    <x v="67"/>
    <x v="67"/>
    <x v="0"/>
    <x v="0"/>
    <x v="0"/>
    <x v="20"/>
    <n v="0"/>
    <n v="1"/>
  </r>
  <r>
    <x v="6"/>
    <x v="7"/>
    <x v="68"/>
    <x v="68"/>
    <x v="0"/>
    <x v="0"/>
    <x v="0"/>
    <x v="20"/>
    <n v="0"/>
    <n v="1"/>
  </r>
  <r>
    <x v="6"/>
    <x v="7"/>
    <x v="69"/>
    <x v="69"/>
    <x v="0"/>
    <x v="0"/>
    <x v="0"/>
    <x v="20"/>
    <n v="0"/>
    <n v="1"/>
  </r>
  <r>
    <x v="6"/>
    <x v="7"/>
    <x v="70"/>
    <x v="70"/>
    <x v="0"/>
    <x v="0"/>
    <x v="0"/>
    <x v="20"/>
    <n v="0"/>
    <n v="1"/>
  </r>
  <r>
    <x v="6"/>
    <x v="7"/>
    <x v="71"/>
    <x v="71"/>
    <x v="0"/>
    <x v="0"/>
    <x v="0"/>
    <x v="20"/>
    <n v="0"/>
    <n v="1"/>
  </r>
  <r>
    <x v="6"/>
    <x v="7"/>
    <x v="72"/>
    <x v="72"/>
    <x v="0"/>
    <x v="0"/>
    <x v="0"/>
    <x v="0"/>
    <n v="0"/>
    <n v="0"/>
  </r>
  <r>
    <x v="6"/>
    <x v="7"/>
    <x v="73"/>
    <x v="73"/>
    <x v="0"/>
    <x v="0"/>
    <x v="0"/>
    <x v="20"/>
    <n v="0"/>
    <n v="1"/>
  </r>
  <r>
    <x v="6"/>
    <x v="7"/>
    <x v="74"/>
    <x v="74"/>
    <x v="0"/>
    <x v="0"/>
    <x v="0"/>
    <x v="20"/>
    <n v="0"/>
    <n v="1"/>
  </r>
  <r>
    <x v="6"/>
    <x v="7"/>
    <x v="75"/>
    <x v="75"/>
    <x v="0"/>
    <x v="0"/>
    <x v="0"/>
    <x v="20"/>
    <n v="0"/>
    <n v="1"/>
  </r>
  <r>
    <x v="6"/>
    <x v="7"/>
    <x v="76"/>
    <x v="76"/>
    <x v="0"/>
    <x v="0"/>
    <x v="0"/>
    <x v="20"/>
    <n v="0"/>
    <n v="1"/>
  </r>
  <r>
    <x v="6"/>
    <x v="7"/>
    <x v="77"/>
    <x v="77"/>
    <x v="0"/>
    <x v="0"/>
    <x v="0"/>
    <x v="30"/>
    <n v="0"/>
    <n v="2"/>
  </r>
  <r>
    <x v="6"/>
    <x v="7"/>
    <x v="78"/>
    <x v="78"/>
    <x v="0"/>
    <x v="0"/>
    <x v="0"/>
    <x v="30"/>
    <n v="0"/>
    <n v="2"/>
  </r>
  <r>
    <x v="6"/>
    <x v="7"/>
    <x v="79"/>
    <x v="79"/>
    <x v="0"/>
    <x v="0"/>
    <x v="12"/>
    <x v="30"/>
    <n v="2"/>
    <n v="2"/>
  </r>
  <r>
    <x v="6"/>
    <x v="7"/>
    <x v="80"/>
    <x v="80"/>
    <x v="0"/>
    <x v="0"/>
    <x v="35"/>
    <x v="32"/>
    <n v="6"/>
    <n v="6"/>
  </r>
  <r>
    <x v="6"/>
    <x v="7"/>
    <x v="81"/>
    <x v="80"/>
    <x v="0"/>
    <x v="0"/>
    <x v="31"/>
    <x v="33"/>
    <n v="8"/>
    <n v="8"/>
  </r>
  <r>
    <x v="6"/>
    <x v="7"/>
    <x v="82"/>
    <x v="81"/>
    <x v="0"/>
    <x v="0"/>
    <x v="32"/>
    <x v="31"/>
    <n v="3"/>
    <n v="3"/>
  </r>
  <r>
    <x v="0"/>
    <x v="3"/>
    <x v="0"/>
    <x v="0"/>
    <x v="56"/>
    <x v="46"/>
    <x v="36"/>
    <x v="11"/>
    <n v="84"/>
    <n v="125"/>
  </r>
  <r>
    <x v="6"/>
    <x v="8"/>
    <x v="83"/>
    <x v="82"/>
    <x v="0"/>
    <x v="0"/>
    <x v="0"/>
    <x v="20"/>
    <n v="0"/>
    <n v="1"/>
  </r>
  <r>
    <x v="6"/>
    <x v="8"/>
    <x v="84"/>
    <x v="83"/>
    <x v="0"/>
    <x v="47"/>
    <x v="0"/>
    <x v="20"/>
    <n v="0"/>
    <n v="2"/>
  </r>
  <r>
    <x v="6"/>
    <x v="8"/>
    <x v="85"/>
    <x v="84"/>
    <x v="0"/>
    <x v="47"/>
    <x v="0"/>
    <x v="20"/>
    <n v="0"/>
    <n v="2"/>
  </r>
  <r>
    <x v="6"/>
    <x v="8"/>
    <x v="86"/>
    <x v="85"/>
    <x v="0"/>
    <x v="47"/>
    <x v="0"/>
    <x v="20"/>
    <n v="0"/>
    <n v="2"/>
  </r>
  <r>
    <x v="6"/>
    <x v="8"/>
    <x v="87"/>
    <x v="86"/>
    <x v="0"/>
    <x v="0"/>
    <x v="0"/>
    <x v="0"/>
    <n v="0"/>
    <n v="0"/>
  </r>
  <r>
    <x v="6"/>
    <x v="8"/>
    <x v="88"/>
    <x v="87"/>
    <x v="0"/>
    <x v="0"/>
    <x v="0"/>
    <x v="0"/>
    <n v="0"/>
    <n v="0"/>
  </r>
  <r>
    <x v="6"/>
    <x v="8"/>
    <x v="89"/>
    <x v="88"/>
    <x v="57"/>
    <x v="48"/>
    <x v="30"/>
    <x v="20"/>
    <n v="79"/>
    <n v="79"/>
  </r>
  <r>
    <x v="6"/>
    <x v="8"/>
    <x v="90"/>
    <x v="89"/>
    <x v="0"/>
    <x v="49"/>
    <x v="0"/>
    <x v="0"/>
    <n v="0"/>
    <n v="3"/>
  </r>
  <r>
    <x v="6"/>
    <x v="8"/>
    <x v="54"/>
    <x v="90"/>
    <x v="0"/>
    <x v="0"/>
    <x v="0"/>
    <x v="20"/>
    <n v="0"/>
    <n v="1"/>
  </r>
  <r>
    <x v="6"/>
    <x v="8"/>
    <x v="91"/>
    <x v="91"/>
    <x v="0"/>
    <x v="0"/>
    <x v="0"/>
    <x v="31"/>
    <n v="0"/>
    <n v="3"/>
  </r>
  <r>
    <x v="6"/>
    <x v="8"/>
    <x v="92"/>
    <x v="92"/>
    <x v="0"/>
    <x v="0"/>
    <x v="0"/>
    <x v="20"/>
    <n v="0"/>
    <n v="1"/>
  </r>
  <r>
    <x v="6"/>
    <x v="8"/>
    <x v="93"/>
    <x v="93"/>
    <x v="0"/>
    <x v="49"/>
    <x v="0"/>
    <x v="31"/>
    <n v="0"/>
    <n v="6"/>
  </r>
  <r>
    <x v="6"/>
    <x v="8"/>
    <x v="94"/>
    <x v="94"/>
    <x v="0"/>
    <x v="49"/>
    <x v="0"/>
    <x v="31"/>
    <n v="0"/>
    <n v="6"/>
  </r>
  <r>
    <x v="6"/>
    <x v="8"/>
    <x v="95"/>
    <x v="95"/>
    <x v="0"/>
    <x v="49"/>
    <x v="0"/>
    <x v="31"/>
    <n v="0"/>
    <n v="6"/>
  </r>
  <r>
    <x v="6"/>
    <x v="8"/>
    <x v="96"/>
    <x v="96"/>
    <x v="0"/>
    <x v="0"/>
    <x v="10"/>
    <x v="34"/>
    <n v="7"/>
    <n v="7"/>
  </r>
  <r>
    <x v="6"/>
    <x v="8"/>
    <x v="97"/>
    <x v="97"/>
    <x v="0"/>
    <x v="0"/>
    <x v="37"/>
    <x v="35"/>
    <n v="59"/>
    <n v="60"/>
  </r>
  <r>
    <x v="0"/>
    <x v="3"/>
    <x v="0"/>
    <x v="0"/>
    <x v="57"/>
    <x v="50"/>
    <x v="38"/>
    <x v="36"/>
    <n v="145"/>
    <n v="179"/>
  </r>
  <r>
    <x v="6"/>
    <x v="9"/>
    <x v="98"/>
    <x v="98"/>
    <x v="0"/>
    <x v="0"/>
    <x v="0"/>
    <x v="0"/>
    <n v="0"/>
    <n v="0"/>
  </r>
  <r>
    <x v="6"/>
    <x v="9"/>
    <x v="99"/>
    <x v="99"/>
    <x v="58"/>
    <x v="51"/>
    <x v="39"/>
    <x v="37"/>
    <n v="710"/>
    <n v="710"/>
  </r>
  <r>
    <x v="6"/>
    <x v="9"/>
    <x v="100"/>
    <x v="100"/>
    <x v="59"/>
    <x v="52"/>
    <x v="40"/>
    <x v="11"/>
    <n v="846"/>
    <n v="850"/>
  </r>
  <r>
    <x v="6"/>
    <x v="9"/>
    <x v="101"/>
    <x v="101"/>
    <x v="60"/>
    <x v="53"/>
    <x v="0"/>
    <x v="0"/>
    <n v="91"/>
    <n v="95"/>
  </r>
  <r>
    <x v="6"/>
    <x v="9"/>
    <x v="102"/>
    <x v="102"/>
    <x v="61"/>
    <x v="54"/>
    <x v="41"/>
    <x v="38"/>
    <n v="377"/>
    <n v="376"/>
  </r>
  <r>
    <x v="6"/>
    <x v="9"/>
    <x v="103"/>
    <x v="103"/>
    <x v="0"/>
    <x v="0"/>
    <x v="0"/>
    <x v="0"/>
    <n v="0"/>
    <n v="0"/>
  </r>
  <r>
    <x v="6"/>
    <x v="9"/>
    <x v="74"/>
    <x v="104"/>
    <x v="0"/>
    <x v="0"/>
    <x v="0"/>
    <x v="0"/>
    <n v="0"/>
    <n v="0"/>
  </r>
  <r>
    <x v="6"/>
    <x v="9"/>
    <x v="104"/>
    <x v="105"/>
    <x v="0"/>
    <x v="0"/>
    <x v="30"/>
    <x v="20"/>
    <n v="1"/>
    <n v="1"/>
  </r>
  <r>
    <x v="6"/>
    <x v="9"/>
    <x v="105"/>
    <x v="106"/>
    <x v="0"/>
    <x v="0"/>
    <x v="0"/>
    <x v="0"/>
    <n v="0"/>
    <n v="0"/>
  </r>
  <r>
    <x v="6"/>
    <x v="9"/>
    <x v="106"/>
    <x v="107"/>
    <x v="0"/>
    <x v="0"/>
    <x v="0"/>
    <x v="0"/>
    <n v="0"/>
    <n v="0"/>
  </r>
  <r>
    <x v="6"/>
    <x v="9"/>
    <x v="107"/>
    <x v="108"/>
    <x v="0"/>
    <x v="0"/>
    <x v="32"/>
    <x v="31"/>
    <n v="3"/>
    <n v="3"/>
  </r>
  <r>
    <x v="6"/>
    <x v="9"/>
    <x v="108"/>
    <x v="109"/>
    <x v="0"/>
    <x v="0"/>
    <x v="12"/>
    <x v="30"/>
    <n v="2"/>
    <n v="2"/>
  </r>
  <r>
    <x v="6"/>
    <x v="9"/>
    <x v="93"/>
    <x v="110"/>
    <x v="0"/>
    <x v="0"/>
    <x v="0"/>
    <x v="0"/>
    <n v="0"/>
    <n v="0"/>
  </r>
  <r>
    <x v="6"/>
    <x v="9"/>
    <x v="109"/>
    <x v="111"/>
    <x v="0"/>
    <x v="0"/>
    <x v="0"/>
    <x v="0"/>
    <n v="0"/>
    <n v="0"/>
  </r>
  <r>
    <x v="6"/>
    <x v="9"/>
    <x v="110"/>
    <x v="112"/>
    <x v="62"/>
    <x v="55"/>
    <x v="42"/>
    <x v="24"/>
    <n v="94"/>
    <n v="95"/>
  </r>
  <r>
    <x v="6"/>
    <x v="9"/>
    <x v="111"/>
    <x v="113"/>
    <x v="0"/>
    <x v="0"/>
    <x v="0"/>
    <x v="0"/>
    <n v="0"/>
    <n v="0"/>
  </r>
  <r>
    <x v="6"/>
    <x v="9"/>
    <x v="112"/>
    <x v="114"/>
    <x v="0"/>
    <x v="0"/>
    <x v="0"/>
    <x v="0"/>
    <n v="0"/>
    <n v="0"/>
  </r>
  <r>
    <x v="6"/>
    <x v="9"/>
    <x v="113"/>
    <x v="115"/>
    <x v="0"/>
    <x v="0"/>
    <x v="0"/>
    <x v="0"/>
    <n v="0"/>
    <n v="0"/>
  </r>
  <r>
    <x v="6"/>
    <x v="9"/>
    <x v="114"/>
    <x v="116"/>
    <x v="0"/>
    <x v="0"/>
    <x v="43"/>
    <x v="39"/>
    <n v="29"/>
    <n v="30"/>
  </r>
  <r>
    <x v="6"/>
    <x v="9"/>
    <x v="115"/>
    <x v="117"/>
    <x v="0"/>
    <x v="0"/>
    <x v="12"/>
    <x v="30"/>
    <n v="2"/>
    <n v="2"/>
  </r>
  <r>
    <x v="6"/>
    <x v="9"/>
    <x v="116"/>
    <x v="118"/>
    <x v="0"/>
    <x v="0"/>
    <x v="44"/>
    <x v="37"/>
    <n v="141"/>
    <n v="145"/>
  </r>
  <r>
    <x v="6"/>
    <x v="9"/>
    <x v="117"/>
    <x v="119"/>
    <x v="0"/>
    <x v="0"/>
    <x v="0"/>
    <x v="0"/>
    <n v="0"/>
    <n v="0"/>
  </r>
  <r>
    <x v="6"/>
    <x v="9"/>
    <x v="118"/>
    <x v="120"/>
    <x v="63"/>
    <x v="47"/>
    <x v="45"/>
    <x v="40"/>
    <n v="209"/>
    <n v="211"/>
  </r>
  <r>
    <x v="6"/>
    <x v="9"/>
    <x v="119"/>
    <x v="121"/>
    <x v="0"/>
    <x v="0"/>
    <x v="46"/>
    <x v="41"/>
    <n v="6272"/>
    <n v="6275"/>
  </r>
  <r>
    <x v="6"/>
    <x v="9"/>
    <x v="120"/>
    <x v="122"/>
    <x v="0"/>
    <x v="0"/>
    <x v="47"/>
    <x v="42"/>
    <n v="115"/>
    <n v="115"/>
  </r>
  <r>
    <x v="6"/>
    <x v="9"/>
    <x v="121"/>
    <x v="123"/>
    <x v="0"/>
    <x v="0"/>
    <x v="48"/>
    <x v="43"/>
    <n v="175"/>
    <n v="175"/>
  </r>
  <r>
    <x v="6"/>
    <x v="9"/>
    <x v="122"/>
    <x v="124"/>
    <x v="64"/>
    <x v="56"/>
    <x v="49"/>
    <x v="44"/>
    <n v="2420"/>
    <n v="2422"/>
  </r>
  <r>
    <x v="6"/>
    <x v="9"/>
    <x v="123"/>
    <x v="125"/>
    <x v="0"/>
    <x v="0"/>
    <x v="50"/>
    <x v="45"/>
    <n v="4160"/>
    <n v="4160"/>
  </r>
  <r>
    <x v="6"/>
    <x v="9"/>
    <x v="124"/>
    <x v="126"/>
    <x v="0"/>
    <x v="0"/>
    <x v="51"/>
    <x v="46"/>
    <n v="382"/>
    <n v="385"/>
  </r>
  <r>
    <x v="6"/>
    <x v="9"/>
    <x v="125"/>
    <x v="127"/>
    <x v="0"/>
    <x v="0"/>
    <x v="0"/>
    <x v="0"/>
    <n v="0"/>
    <n v="0"/>
  </r>
  <r>
    <x v="0"/>
    <x v="3"/>
    <x v="0"/>
    <x v="0"/>
    <x v="65"/>
    <x v="57"/>
    <x v="52"/>
    <x v="47"/>
    <n v="16029"/>
    <n v="16052"/>
  </r>
  <r>
    <x v="6"/>
    <x v="10"/>
    <x v="126"/>
    <x v="128"/>
    <x v="0"/>
    <x v="0"/>
    <x v="0"/>
    <x v="0"/>
    <n v="0"/>
    <n v="0"/>
  </r>
  <r>
    <x v="6"/>
    <x v="10"/>
    <x v="127"/>
    <x v="129"/>
    <x v="0"/>
    <x v="0"/>
    <x v="53"/>
    <x v="48"/>
    <n v="446"/>
    <n v="446"/>
  </r>
  <r>
    <x v="6"/>
    <x v="10"/>
    <x v="128"/>
    <x v="130"/>
    <x v="0"/>
    <x v="0"/>
    <x v="0"/>
    <x v="0"/>
    <n v="0"/>
    <n v="0"/>
  </r>
  <r>
    <x v="6"/>
    <x v="10"/>
    <x v="129"/>
    <x v="131"/>
    <x v="66"/>
    <x v="58"/>
    <x v="0"/>
    <x v="0"/>
    <n v="129"/>
    <n v="130"/>
  </r>
  <r>
    <x v="6"/>
    <x v="10"/>
    <x v="130"/>
    <x v="132"/>
    <x v="67"/>
    <x v="59"/>
    <x v="30"/>
    <x v="20"/>
    <n v="210"/>
    <n v="211"/>
  </r>
  <r>
    <x v="6"/>
    <x v="10"/>
    <x v="131"/>
    <x v="133"/>
    <x v="64"/>
    <x v="56"/>
    <x v="0"/>
    <x v="0"/>
    <n v="2"/>
    <n v="2"/>
  </r>
  <r>
    <x v="6"/>
    <x v="10"/>
    <x v="132"/>
    <x v="134"/>
    <x v="68"/>
    <x v="60"/>
    <x v="30"/>
    <x v="20"/>
    <n v="222"/>
    <n v="226"/>
  </r>
  <r>
    <x v="6"/>
    <x v="10"/>
    <x v="133"/>
    <x v="135"/>
    <x v="63"/>
    <x v="47"/>
    <x v="0"/>
    <x v="0"/>
    <n v="1"/>
    <n v="1"/>
  </r>
  <r>
    <x v="6"/>
    <x v="10"/>
    <x v="134"/>
    <x v="136"/>
    <x v="69"/>
    <x v="0"/>
    <x v="0"/>
    <x v="0"/>
    <n v="6"/>
    <n v="0"/>
  </r>
  <r>
    <x v="6"/>
    <x v="10"/>
    <x v="135"/>
    <x v="137"/>
    <x v="0"/>
    <x v="0"/>
    <x v="54"/>
    <x v="35"/>
    <n v="56"/>
    <n v="60"/>
  </r>
  <r>
    <x v="6"/>
    <x v="10"/>
    <x v="136"/>
    <x v="138"/>
    <x v="0"/>
    <x v="0"/>
    <x v="55"/>
    <x v="49"/>
    <n v="573"/>
    <n v="575"/>
  </r>
  <r>
    <x v="6"/>
    <x v="10"/>
    <x v="137"/>
    <x v="139"/>
    <x v="0"/>
    <x v="0"/>
    <x v="56"/>
    <x v="24"/>
    <n v="18"/>
    <n v="20"/>
  </r>
  <r>
    <x v="0"/>
    <x v="3"/>
    <x v="0"/>
    <x v="0"/>
    <x v="70"/>
    <x v="61"/>
    <x v="57"/>
    <x v="50"/>
    <n v="1663"/>
    <n v="1671"/>
  </r>
  <r>
    <x v="4"/>
    <x v="7"/>
    <x v="138"/>
    <x v="140"/>
    <x v="0"/>
    <x v="0"/>
    <x v="30"/>
    <x v="14"/>
    <n v="1"/>
    <n v="5"/>
  </r>
  <r>
    <x v="4"/>
    <x v="7"/>
    <x v="139"/>
    <x v="141"/>
    <x v="0"/>
    <x v="0"/>
    <x v="0"/>
    <x v="30"/>
    <n v="0"/>
    <n v="2"/>
  </r>
  <r>
    <x v="4"/>
    <x v="7"/>
    <x v="140"/>
    <x v="142"/>
    <x v="0"/>
    <x v="0"/>
    <x v="12"/>
    <x v="30"/>
    <n v="2"/>
    <n v="2"/>
  </r>
  <r>
    <x v="4"/>
    <x v="7"/>
    <x v="141"/>
    <x v="143"/>
    <x v="0"/>
    <x v="0"/>
    <x v="58"/>
    <x v="51"/>
    <n v="36"/>
    <n v="40"/>
  </r>
  <r>
    <x v="4"/>
    <x v="7"/>
    <x v="142"/>
    <x v="144"/>
    <x v="0"/>
    <x v="0"/>
    <x v="0"/>
    <x v="20"/>
    <n v="0"/>
    <n v="1"/>
  </r>
  <r>
    <x v="4"/>
    <x v="7"/>
    <x v="143"/>
    <x v="145"/>
    <x v="0"/>
    <x v="0"/>
    <x v="0"/>
    <x v="20"/>
    <n v="0"/>
    <n v="1"/>
  </r>
  <r>
    <x v="4"/>
    <x v="7"/>
    <x v="144"/>
    <x v="146"/>
    <x v="0"/>
    <x v="0"/>
    <x v="0"/>
    <x v="0"/>
    <n v="0"/>
    <n v="0"/>
  </r>
  <r>
    <x v="4"/>
    <x v="7"/>
    <x v="145"/>
    <x v="147"/>
    <x v="0"/>
    <x v="0"/>
    <x v="24"/>
    <x v="14"/>
    <n v="4"/>
    <n v="5"/>
  </r>
  <r>
    <x v="4"/>
    <x v="7"/>
    <x v="146"/>
    <x v="148"/>
    <x v="0"/>
    <x v="0"/>
    <x v="30"/>
    <x v="20"/>
    <n v="1"/>
    <n v="1"/>
  </r>
  <r>
    <x v="4"/>
    <x v="7"/>
    <x v="147"/>
    <x v="149"/>
    <x v="0"/>
    <x v="0"/>
    <x v="24"/>
    <x v="52"/>
    <n v="4"/>
    <n v="4"/>
  </r>
  <r>
    <x v="4"/>
    <x v="7"/>
    <x v="148"/>
    <x v="150"/>
    <x v="0"/>
    <x v="0"/>
    <x v="0"/>
    <x v="20"/>
    <n v="0"/>
    <n v="1"/>
  </r>
  <r>
    <x v="4"/>
    <x v="7"/>
    <x v="149"/>
    <x v="151"/>
    <x v="0"/>
    <x v="0"/>
    <x v="33"/>
    <x v="14"/>
    <n v="5"/>
    <n v="5"/>
  </r>
  <r>
    <x v="4"/>
    <x v="7"/>
    <x v="150"/>
    <x v="152"/>
    <x v="0"/>
    <x v="0"/>
    <x v="12"/>
    <x v="52"/>
    <n v="2"/>
    <n v="4"/>
  </r>
  <r>
    <x v="4"/>
    <x v="7"/>
    <x v="151"/>
    <x v="153"/>
    <x v="0"/>
    <x v="0"/>
    <x v="59"/>
    <x v="53"/>
    <n v="32"/>
    <n v="35"/>
  </r>
  <r>
    <x v="4"/>
    <x v="7"/>
    <x v="18"/>
    <x v="18"/>
    <x v="0"/>
    <x v="0"/>
    <x v="60"/>
    <x v="16"/>
    <n v="14"/>
    <n v="15"/>
  </r>
  <r>
    <x v="4"/>
    <x v="7"/>
    <x v="152"/>
    <x v="154"/>
    <x v="0"/>
    <x v="0"/>
    <x v="61"/>
    <x v="54"/>
    <n v="22"/>
    <n v="22"/>
  </r>
  <r>
    <x v="4"/>
    <x v="7"/>
    <x v="153"/>
    <x v="155"/>
    <x v="0"/>
    <x v="0"/>
    <x v="10"/>
    <x v="33"/>
    <n v="7"/>
    <n v="8"/>
  </r>
  <r>
    <x v="4"/>
    <x v="7"/>
    <x v="154"/>
    <x v="156"/>
    <x v="0"/>
    <x v="0"/>
    <x v="32"/>
    <x v="31"/>
    <n v="3"/>
    <n v="3"/>
  </r>
  <r>
    <x v="4"/>
    <x v="7"/>
    <x v="155"/>
    <x v="157"/>
    <x v="0"/>
    <x v="0"/>
    <x v="30"/>
    <x v="20"/>
    <n v="1"/>
    <n v="1"/>
  </r>
  <r>
    <x v="4"/>
    <x v="7"/>
    <x v="156"/>
    <x v="158"/>
    <x v="0"/>
    <x v="0"/>
    <x v="12"/>
    <x v="32"/>
    <n v="2"/>
    <n v="6"/>
  </r>
  <r>
    <x v="4"/>
    <x v="7"/>
    <x v="157"/>
    <x v="159"/>
    <x v="0"/>
    <x v="0"/>
    <x v="0"/>
    <x v="0"/>
    <n v="0"/>
    <n v="0"/>
  </r>
  <r>
    <x v="4"/>
    <x v="7"/>
    <x v="158"/>
    <x v="160"/>
    <x v="0"/>
    <x v="0"/>
    <x v="0"/>
    <x v="20"/>
    <n v="0"/>
    <n v="1"/>
  </r>
  <r>
    <x v="4"/>
    <x v="7"/>
    <x v="159"/>
    <x v="161"/>
    <x v="0"/>
    <x v="0"/>
    <x v="26"/>
    <x v="16"/>
    <n v="9"/>
    <n v="15"/>
  </r>
  <r>
    <x v="4"/>
    <x v="7"/>
    <x v="160"/>
    <x v="162"/>
    <x v="0"/>
    <x v="0"/>
    <x v="0"/>
    <x v="20"/>
    <n v="0"/>
    <n v="1"/>
  </r>
  <r>
    <x v="4"/>
    <x v="7"/>
    <x v="161"/>
    <x v="163"/>
    <x v="0"/>
    <x v="0"/>
    <x v="12"/>
    <x v="30"/>
    <n v="2"/>
    <n v="2"/>
  </r>
  <r>
    <x v="4"/>
    <x v="7"/>
    <x v="162"/>
    <x v="164"/>
    <x v="0"/>
    <x v="0"/>
    <x v="10"/>
    <x v="12"/>
    <n v="7"/>
    <n v="10"/>
  </r>
  <r>
    <x v="4"/>
    <x v="7"/>
    <x v="163"/>
    <x v="165"/>
    <x v="0"/>
    <x v="0"/>
    <x v="62"/>
    <x v="51"/>
    <n v="41"/>
    <n v="40"/>
  </r>
  <r>
    <x v="4"/>
    <x v="7"/>
    <x v="164"/>
    <x v="166"/>
    <x v="0"/>
    <x v="0"/>
    <x v="24"/>
    <x v="12"/>
    <n v="4"/>
    <n v="10"/>
  </r>
  <r>
    <x v="4"/>
    <x v="7"/>
    <x v="165"/>
    <x v="167"/>
    <x v="0"/>
    <x v="0"/>
    <x v="24"/>
    <x v="52"/>
    <n v="4"/>
    <n v="4"/>
  </r>
  <r>
    <x v="4"/>
    <x v="7"/>
    <x v="166"/>
    <x v="168"/>
    <x v="0"/>
    <x v="0"/>
    <x v="0"/>
    <x v="20"/>
    <n v="0"/>
    <n v="1"/>
  </r>
  <r>
    <x v="4"/>
    <x v="7"/>
    <x v="167"/>
    <x v="169"/>
    <x v="0"/>
    <x v="0"/>
    <x v="0"/>
    <x v="20"/>
    <n v="0"/>
    <n v="1"/>
  </r>
  <r>
    <x v="4"/>
    <x v="7"/>
    <x v="168"/>
    <x v="170"/>
    <x v="0"/>
    <x v="0"/>
    <x v="0"/>
    <x v="30"/>
    <n v="0"/>
    <n v="2"/>
  </r>
  <r>
    <x v="4"/>
    <x v="7"/>
    <x v="169"/>
    <x v="171"/>
    <x v="0"/>
    <x v="0"/>
    <x v="30"/>
    <x v="20"/>
    <n v="1"/>
    <n v="1"/>
  </r>
  <r>
    <x v="4"/>
    <x v="7"/>
    <x v="170"/>
    <x v="172"/>
    <x v="0"/>
    <x v="0"/>
    <x v="30"/>
    <x v="20"/>
    <n v="1"/>
    <n v="1"/>
  </r>
  <r>
    <x v="4"/>
    <x v="7"/>
    <x v="171"/>
    <x v="173"/>
    <x v="0"/>
    <x v="0"/>
    <x v="0"/>
    <x v="30"/>
    <n v="0"/>
    <n v="2"/>
  </r>
  <r>
    <x v="4"/>
    <x v="7"/>
    <x v="172"/>
    <x v="174"/>
    <x v="0"/>
    <x v="0"/>
    <x v="12"/>
    <x v="30"/>
    <n v="2"/>
    <n v="2"/>
  </r>
  <r>
    <x v="4"/>
    <x v="7"/>
    <x v="173"/>
    <x v="175"/>
    <x v="0"/>
    <x v="0"/>
    <x v="12"/>
    <x v="30"/>
    <n v="2"/>
    <n v="2"/>
  </r>
  <r>
    <x v="4"/>
    <x v="7"/>
    <x v="174"/>
    <x v="176"/>
    <x v="0"/>
    <x v="0"/>
    <x v="0"/>
    <x v="30"/>
    <n v="0"/>
    <n v="2"/>
  </r>
  <r>
    <x v="4"/>
    <x v="7"/>
    <x v="175"/>
    <x v="177"/>
    <x v="0"/>
    <x v="0"/>
    <x v="0"/>
    <x v="0"/>
    <n v="0"/>
    <n v="0"/>
  </r>
  <r>
    <x v="4"/>
    <x v="7"/>
    <x v="176"/>
    <x v="178"/>
    <x v="0"/>
    <x v="0"/>
    <x v="30"/>
    <x v="20"/>
    <n v="1"/>
    <n v="1"/>
  </r>
  <r>
    <x v="4"/>
    <x v="7"/>
    <x v="177"/>
    <x v="179"/>
    <x v="0"/>
    <x v="0"/>
    <x v="24"/>
    <x v="52"/>
    <n v="4"/>
    <n v="4"/>
  </r>
  <r>
    <x v="4"/>
    <x v="7"/>
    <x v="178"/>
    <x v="180"/>
    <x v="0"/>
    <x v="0"/>
    <x v="32"/>
    <x v="31"/>
    <n v="3"/>
    <n v="3"/>
  </r>
  <r>
    <x v="4"/>
    <x v="7"/>
    <x v="179"/>
    <x v="181"/>
    <x v="0"/>
    <x v="0"/>
    <x v="42"/>
    <x v="24"/>
    <n v="20"/>
    <n v="20"/>
  </r>
  <r>
    <x v="4"/>
    <x v="7"/>
    <x v="180"/>
    <x v="182"/>
    <x v="0"/>
    <x v="0"/>
    <x v="0"/>
    <x v="20"/>
    <n v="0"/>
    <n v="1"/>
  </r>
  <r>
    <x v="4"/>
    <x v="7"/>
    <x v="181"/>
    <x v="183"/>
    <x v="0"/>
    <x v="0"/>
    <x v="12"/>
    <x v="30"/>
    <n v="2"/>
    <n v="2"/>
  </r>
  <r>
    <x v="4"/>
    <x v="7"/>
    <x v="19"/>
    <x v="184"/>
    <x v="0"/>
    <x v="0"/>
    <x v="63"/>
    <x v="23"/>
    <n v="48"/>
    <n v="50"/>
  </r>
  <r>
    <x v="4"/>
    <x v="7"/>
    <x v="182"/>
    <x v="185"/>
    <x v="0"/>
    <x v="0"/>
    <x v="32"/>
    <x v="52"/>
    <n v="3"/>
    <n v="4"/>
  </r>
  <r>
    <x v="4"/>
    <x v="7"/>
    <x v="183"/>
    <x v="186"/>
    <x v="0"/>
    <x v="0"/>
    <x v="64"/>
    <x v="55"/>
    <n v="13"/>
    <n v="13"/>
  </r>
  <r>
    <x v="4"/>
    <x v="7"/>
    <x v="184"/>
    <x v="187"/>
    <x v="0"/>
    <x v="0"/>
    <x v="31"/>
    <x v="33"/>
    <n v="8"/>
    <n v="8"/>
  </r>
  <r>
    <x v="4"/>
    <x v="7"/>
    <x v="185"/>
    <x v="188"/>
    <x v="0"/>
    <x v="0"/>
    <x v="30"/>
    <x v="20"/>
    <n v="1"/>
    <n v="1"/>
  </r>
  <r>
    <x v="4"/>
    <x v="7"/>
    <x v="186"/>
    <x v="189"/>
    <x v="0"/>
    <x v="0"/>
    <x v="0"/>
    <x v="0"/>
    <n v="0"/>
    <n v="0"/>
  </r>
  <r>
    <x v="4"/>
    <x v="7"/>
    <x v="187"/>
    <x v="190"/>
    <x v="0"/>
    <x v="0"/>
    <x v="31"/>
    <x v="33"/>
    <n v="8"/>
    <n v="8"/>
  </r>
  <r>
    <x v="4"/>
    <x v="7"/>
    <x v="188"/>
    <x v="191"/>
    <x v="0"/>
    <x v="0"/>
    <x v="0"/>
    <x v="30"/>
    <n v="0"/>
    <n v="2"/>
  </r>
  <r>
    <x v="4"/>
    <x v="7"/>
    <x v="189"/>
    <x v="192"/>
    <x v="0"/>
    <x v="0"/>
    <x v="10"/>
    <x v="24"/>
    <n v="7"/>
    <n v="20"/>
  </r>
  <r>
    <x v="4"/>
    <x v="7"/>
    <x v="190"/>
    <x v="193"/>
    <x v="0"/>
    <x v="0"/>
    <x v="60"/>
    <x v="56"/>
    <n v="14"/>
    <n v="14"/>
  </r>
  <r>
    <x v="4"/>
    <x v="7"/>
    <x v="191"/>
    <x v="194"/>
    <x v="0"/>
    <x v="0"/>
    <x v="32"/>
    <x v="31"/>
    <n v="3"/>
    <n v="3"/>
  </r>
  <r>
    <x v="4"/>
    <x v="7"/>
    <x v="192"/>
    <x v="195"/>
    <x v="0"/>
    <x v="0"/>
    <x v="12"/>
    <x v="30"/>
    <n v="2"/>
    <n v="2"/>
  </r>
  <r>
    <x v="4"/>
    <x v="7"/>
    <x v="193"/>
    <x v="196"/>
    <x v="0"/>
    <x v="0"/>
    <x v="30"/>
    <x v="14"/>
    <n v="1"/>
    <n v="5"/>
  </r>
  <r>
    <x v="4"/>
    <x v="7"/>
    <x v="194"/>
    <x v="197"/>
    <x v="0"/>
    <x v="0"/>
    <x v="30"/>
    <x v="30"/>
    <n v="1"/>
    <n v="2"/>
  </r>
  <r>
    <x v="4"/>
    <x v="7"/>
    <x v="195"/>
    <x v="198"/>
    <x v="0"/>
    <x v="0"/>
    <x v="30"/>
    <x v="20"/>
    <n v="1"/>
    <n v="1"/>
  </r>
  <r>
    <x v="4"/>
    <x v="7"/>
    <x v="196"/>
    <x v="199"/>
    <x v="0"/>
    <x v="0"/>
    <x v="12"/>
    <x v="31"/>
    <n v="2"/>
    <n v="3"/>
  </r>
  <r>
    <x v="4"/>
    <x v="7"/>
    <x v="197"/>
    <x v="200"/>
    <x v="0"/>
    <x v="0"/>
    <x v="30"/>
    <x v="20"/>
    <n v="1"/>
    <n v="1"/>
  </r>
  <r>
    <x v="4"/>
    <x v="7"/>
    <x v="198"/>
    <x v="201"/>
    <x v="0"/>
    <x v="0"/>
    <x v="32"/>
    <x v="31"/>
    <n v="3"/>
    <n v="3"/>
  </r>
  <r>
    <x v="4"/>
    <x v="7"/>
    <x v="199"/>
    <x v="202"/>
    <x v="0"/>
    <x v="0"/>
    <x v="12"/>
    <x v="30"/>
    <n v="2"/>
    <n v="2"/>
  </r>
  <r>
    <x v="4"/>
    <x v="7"/>
    <x v="200"/>
    <x v="203"/>
    <x v="0"/>
    <x v="0"/>
    <x v="33"/>
    <x v="14"/>
    <n v="5"/>
    <n v="5"/>
  </r>
  <r>
    <x v="4"/>
    <x v="7"/>
    <x v="201"/>
    <x v="204"/>
    <x v="0"/>
    <x v="0"/>
    <x v="30"/>
    <x v="20"/>
    <n v="1"/>
    <n v="1"/>
  </r>
  <r>
    <x v="4"/>
    <x v="7"/>
    <x v="202"/>
    <x v="205"/>
    <x v="0"/>
    <x v="0"/>
    <x v="10"/>
    <x v="34"/>
    <n v="7"/>
    <n v="7"/>
  </r>
  <r>
    <x v="4"/>
    <x v="7"/>
    <x v="203"/>
    <x v="145"/>
    <x v="0"/>
    <x v="0"/>
    <x v="0"/>
    <x v="20"/>
    <n v="0"/>
    <n v="1"/>
  </r>
  <r>
    <x v="4"/>
    <x v="7"/>
    <x v="204"/>
    <x v="206"/>
    <x v="0"/>
    <x v="0"/>
    <x v="0"/>
    <x v="0"/>
    <n v="0"/>
    <n v="0"/>
  </r>
  <r>
    <x v="4"/>
    <x v="7"/>
    <x v="205"/>
    <x v="207"/>
    <x v="0"/>
    <x v="0"/>
    <x v="65"/>
    <x v="57"/>
    <n v="25"/>
    <n v="25"/>
  </r>
  <r>
    <x v="4"/>
    <x v="7"/>
    <x v="206"/>
    <x v="208"/>
    <x v="0"/>
    <x v="0"/>
    <x v="0"/>
    <x v="0"/>
    <n v="0"/>
    <n v="0"/>
  </r>
  <r>
    <x v="4"/>
    <x v="7"/>
    <x v="207"/>
    <x v="209"/>
    <x v="0"/>
    <x v="0"/>
    <x v="60"/>
    <x v="16"/>
    <n v="14"/>
    <n v="15"/>
  </r>
  <r>
    <x v="4"/>
    <x v="7"/>
    <x v="208"/>
    <x v="210"/>
    <x v="0"/>
    <x v="0"/>
    <x v="12"/>
    <x v="30"/>
    <n v="2"/>
    <n v="2"/>
  </r>
  <r>
    <x v="4"/>
    <x v="7"/>
    <x v="209"/>
    <x v="211"/>
    <x v="0"/>
    <x v="0"/>
    <x v="0"/>
    <x v="20"/>
    <n v="0"/>
    <n v="1"/>
  </r>
  <r>
    <x v="4"/>
    <x v="7"/>
    <x v="210"/>
    <x v="212"/>
    <x v="0"/>
    <x v="0"/>
    <x v="0"/>
    <x v="0"/>
    <n v="0"/>
    <n v="0"/>
  </r>
  <r>
    <x v="4"/>
    <x v="7"/>
    <x v="211"/>
    <x v="213"/>
    <x v="0"/>
    <x v="0"/>
    <x v="0"/>
    <x v="20"/>
    <n v="0"/>
    <n v="1"/>
  </r>
  <r>
    <x v="4"/>
    <x v="7"/>
    <x v="212"/>
    <x v="214"/>
    <x v="0"/>
    <x v="0"/>
    <x v="0"/>
    <x v="0"/>
    <n v="0"/>
    <n v="0"/>
  </r>
  <r>
    <x v="4"/>
    <x v="7"/>
    <x v="213"/>
    <x v="215"/>
    <x v="0"/>
    <x v="0"/>
    <x v="30"/>
    <x v="20"/>
    <n v="1"/>
    <n v="1"/>
  </r>
  <r>
    <x v="4"/>
    <x v="7"/>
    <x v="214"/>
    <x v="216"/>
    <x v="0"/>
    <x v="0"/>
    <x v="0"/>
    <x v="0"/>
    <n v="0"/>
    <n v="0"/>
  </r>
  <r>
    <x v="4"/>
    <x v="7"/>
    <x v="215"/>
    <x v="217"/>
    <x v="0"/>
    <x v="0"/>
    <x v="0"/>
    <x v="20"/>
    <n v="0"/>
    <n v="1"/>
  </r>
  <r>
    <x v="4"/>
    <x v="7"/>
    <x v="216"/>
    <x v="218"/>
    <x v="0"/>
    <x v="0"/>
    <x v="0"/>
    <x v="20"/>
    <n v="0"/>
    <n v="1"/>
  </r>
  <r>
    <x v="4"/>
    <x v="7"/>
    <x v="217"/>
    <x v="219"/>
    <x v="0"/>
    <x v="0"/>
    <x v="0"/>
    <x v="20"/>
    <n v="0"/>
    <n v="1"/>
  </r>
  <r>
    <x v="4"/>
    <x v="7"/>
    <x v="218"/>
    <x v="220"/>
    <x v="0"/>
    <x v="0"/>
    <x v="30"/>
    <x v="20"/>
    <n v="1"/>
    <n v="1"/>
  </r>
  <r>
    <x v="0"/>
    <x v="3"/>
    <x v="0"/>
    <x v="0"/>
    <x v="71"/>
    <x v="62"/>
    <x v="66"/>
    <x v="58"/>
    <n v="16671"/>
    <n v="16850"/>
  </r>
  <r>
    <x v="4"/>
    <x v="8"/>
    <x v="83"/>
    <x v="221"/>
    <x v="72"/>
    <x v="63"/>
    <x v="67"/>
    <x v="24"/>
    <n v="76"/>
    <n v="80"/>
  </r>
  <r>
    <x v="4"/>
    <x v="8"/>
    <x v="219"/>
    <x v="222"/>
    <x v="73"/>
    <x v="64"/>
    <x v="0"/>
    <x v="31"/>
    <n v="505"/>
    <n v="603"/>
  </r>
  <r>
    <x v="4"/>
    <x v="8"/>
    <x v="220"/>
    <x v="223"/>
    <x v="63"/>
    <x v="65"/>
    <x v="0"/>
    <x v="0"/>
    <n v="1"/>
    <n v="5"/>
  </r>
  <r>
    <x v="4"/>
    <x v="8"/>
    <x v="221"/>
    <x v="224"/>
    <x v="74"/>
    <x v="66"/>
    <x v="0"/>
    <x v="0"/>
    <n v="11"/>
    <n v="17"/>
  </r>
  <r>
    <x v="4"/>
    <x v="8"/>
    <x v="16"/>
    <x v="225"/>
    <x v="75"/>
    <x v="49"/>
    <x v="0"/>
    <x v="0"/>
    <n v="3"/>
    <n v="3"/>
  </r>
  <r>
    <x v="4"/>
    <x v="8"/>
    <x v="222"/>
    <x v="226"/>
    <x v="63"/>
    <x v="56"/>
    <x v="0"/>
    <x v="0"/>
    <n v="1"/>
    <n v="2"/>
  </r>
  <r>
    <x v="4"/>
    <x v="8"/>
    <x v="223"/>
    <x v="227"/>
    <x v="64"/>
    <x v="56"/>
    <x v="0"/>
    <x v="0"/>
    <n v="2"/>
    <n v="2"/>
  </r>
  <r>
    <x v="4"/>
    <x v="8"/>
    <x v="224"/>
    <x v="228"/>
    <x v="69"/>
    <x v="67"/>
    <x v="0"/>
    <x v="0"/>
    <n v="6"/>
    <n v="25"/>
  </r>
  <r>
    <x v="4"/>
    <x v="8"/>
    <x v="225"/>
    <x v="229"/>
    <x v="63"/>
    <x v="47"/>
    <x v="0"/>
    <x v="0"/>
    <n v="1"/>
    <n v="1"/>
  </r>
  <r>
    <x v="4"/>
    <x v="8"/>
    <x v="226"/>
    <x v="230"/>
    <x v="76"/>
    <x v="68"/>
    <x v="30"/>
    <x v="20"/>
    <n v="6"/>
    <n v="16"/>
  </r>
  <r>
    <x v="4"/>
    <x v="8"/>
    <x v="227"/>
    <x v="231"/>
    <x v="77"/>
    <x v="6"/>
    <x v="12"/>
    <x v="14"/>
    <n v="84"/>
    <n v="105"/>
  </r>
  <r>
    <x v="4"/>
    <x v="8"/>
    <x v="228"/>
    <x v="232"/>
    <x v="78"/>
    <x v="69"/>
    <x v="0"/>
    <x v="0"/>
    <n v="4"/>
    <n v="4"/>
  </r>
  <r>
    <x v="4"/>
    <x v="8"/>
    <x v="229"/>
    <x v="233"/>
    <x v="79"/>
    <x v="70"/>
    <x v="24"/>
    <x v="0"/>
    <n v="244"/>
    <n v="240"/>
  </r>
  <r>
    <x v="4"/>
    <x v="8"/>
    <x v="230"/>
    <x v="234"/>
    <x v="63"/>
    <x v="47"/>
    <x v="0"/>
    <x v="0"/>
    <n v="1"/>
    <n v="1"/>
  </r>
  <r>
    <x v="4"/>
    <x v="8"/>
    <x v="231"/>
    <x v="235"/>
    <x v="63"/>
    <x v="69"/>
    <x v="0"/>
    <x v="0"/>
    <n v="1"/>
    <n v="4"/>
  </r>
  <r>
    <x v="4"/>
    <x v="8"/>
    <x v="232"/>
    <x v="236"/>
    <x v="63"/>
    <x v="56"/>
    <x v="0"/>
    <x v="0"/>
    <n v="1"/>
    <n v="2"/>
  </r>
  <r>
    <x v="4"/>
    <x v="8"/>
    <x v="233"/>
    <x v="237"/>
    <x v="64"/>
    <x v="65"/>
    <x v="0"/>
    <x v="0"/>
    <n v="2"/>
    <n v="5"/>
  </r>
  <r>
    <x v="4"/>
    <x v="8"/>
    <x v="234"/>
    <x v="238"/>
    <x v="78"/>
    <x v="69"/>
    <x v="0"/>
    <x v="0"/>
    <n v="4"/>
    <n v="4"/>
  </r>
  <r>
    <x v="4"/>
    <x v="8"/>
    <x v="235"/>
    <x v="239"/>
    <x v="63"/>
    <x v="56"/>
    <x v="0"/>
    <x v="0"/>
    <n v="1"/>
    <n v="2"/>
  </r>
  <r>
    <x v="4"/>
    <x v="8"/>
    <x v="236"/>
    <x v="240"/>
    <x v="0"/>
    <x v="0"/>
    <x v="0"/>
    <x v="0"/>
    <n v="0"/>
    <n v="0"/>
  </r>
  <r>
    <x v="4"/>
    <x v="8"/>
    <x v="237"/>
    <x v="241"/>
    <x v="0"/>
    <x v="0"/>
    <x v="12"/>
    <x v="0"/>
    <n v="2"/>
    <n v="0"/>
  </r>
  <r>
    <x v="4"/>
    <x v="8"/>
    <x v="238"/>
    <x v="242"/>
    <x v="0"/>
    <x v="49"/>
    <x v="0"/>
    <x v="0"/>
    <n v="0"/>
    <n v="3"/>
  </r>
  <r>
    <x v="4"/>
    <x v="8"/>
    <x v="239"/>
    <x v="243"/>
    <x v="80"/>
    <x v="67"/>
    <x v="0"/>
    <x v="0"/>
    <n v="23"/>
    <n v="25"/>
  </r>
  <r>
    <x v="4"/>
    <x v="8"/>
    <x v="240"/>
    <x v="244"/>
    <x v="81"/>
    <x v="71"/>
    <x v="0"/>
    <x v="0"/>
    <n v="120"/>
    <n v="150"/>
  </r>
  <r>
    <x v="4"/>
    <x v="8"/>
    <x v="241"/>
    <x v="245"/>
    <x v="82"/>
    <x v="72"/>
    <x v="0"/>
    <x v="0"/>
    <n v="21"/>
    <n v="30"/>
  </r>
  <r>
    <x v="4"/>
    <x v="8"/>
    <x v="242"/>
    <x v="246"/>
    <x v="83"/>
    <x v="72"/>
    <x v="0"/>
    <x v="0"/>
    <n v="29"/>
    <n v="30"/>
  </r>
  <r>
    <x v="4"/>
    <x v="8"/>
    <x v="243"/>
    <x v="247"/>
    <x v="64"/>
    <x v="65"/>
    <x v="0"/>
    <x v="0"/>
    <n v="2"/>
    <n v="5"/>
  </r>
  <r>
    <x v="4"/>
    <x v="8"/>
    <x v="244"/>
    <x v="248"/>
    <x v="63"/>
    <x v="56"/>
    <x v="0"/>
    <x v="0"/>
    <n v="1"/>
    <n v="2"/>
  </r>
  <r>
    <x v="4"/>
    <x v="8"/>
    <x v="245"/>
    <x v="249"/>
    <x v="0"/>
    <x v="0"/>
    <x v="7"/>
    <x v="0"/>
    <n v="11"/>
    <n v="0"/>
  </r>
  <r>
    <x v="4"/>
    <x v="8"/>
    <x v="246"/>
    <x v="250"/>
    <x v="0"/>
    <x v="0"/>
    <x v="32"/>
    <x v="0"/>
    <n v="3"/>
    <n v="0"/>
  </r>
  <r>
    <x v="4"/>
    <x v="8"/>
    <x v="247"/>
    <x v="251"/>
    <x v="0"/>
    <x v="0"/>
    <x v="0"/>
    <x v="0"/>
    <n v="0"/>
    <n v="0"/>
  </r>
  <r>
    <x v="4"/>
    <x v="8"/>
    <x v="248"/>
    <x v="252"/>
    <x v="0"/>
    <x v="0"/>
    <x v="32"/>
    <x v="0"/>
    <n v="3"/>
    <n v="0"/>
  </r>
  <r>
    <x v="4"/>
    <x v="8"/>
    <x v="96"/>
    <x v="96"/>
    <x v="0"/>
    <x v="0"/>
    <x v="68"/>
    <x v="0"/>
    <n v="79"/>
    <n v="0"/>
  </r>
  <r>
    <x v="4"/>
    <x v="8"/>
    <x v="110"/>
    <x v="253"/>
    <x v="84"/>
    <x v="73"/>
    <x v="69"/>
    <x v="0"/>
    <n v="728"/>
    <n v="760"/>
  </r>
  <r>
    <x v="0"/>
    <x v="3"/>
    <x v="0"/>
    <x v="0"/>
    <x v="85"/>
    <x v="74"/>
    <x v="70"/>
    <x v="59"/>
    <n v="1976"/>
    <n v="2126"/>
  </r>
  <r>
    <x v="4"/>
    <x v="9"/>
    <x v="249"/>
    <x v="254"/>
    <x v="0"/>
    <x v="0"/>
    <x v="71"/>
    <x v="60"/>
    <n v="2190"/>
    <n v="2500"/>
  </r>
  <r>
    <x v="4"/>
    <x v="9"/>
    <x v="98"/>
    <x v="98"/>
    <x v="0"/>
    <x v="0"/>
    <x v="0"/>
    <x v="0"/>
    <n v="0"/>
    <n v="0"/>
  </r>
  <r>
    <x v="4"/>
    <x v="9"/>
    <x v="250"/>
    <x v="255"/>
    <x v="86"/>
    <x v="75"/>
    <x v="0"/>
    <x v="39"/>
    <n v="64"/>
    <n v="135"/>
  </r>
  <r>
    <x v="4"/>
    <x v="9"/>
    <x v="251"/>
    <x v="256"/>
    <x v="0"/>
    <x v="0"/>
    <x v="0"/>
    <x v="30"/>
    <n v="0"/>
    <n v="2"/>
  </r>
  <r>
    <x v="4"/>
    <x v="9"/>
    <x v="252"/>
    <x v="257"/>
    <x v="0"/>
    <x v="0"/>
    <x v="0"/>
    <x v="0"/>
    <n v="0"/>
    <n v="0"/>
  </r>
  <r>
    <x v="4"/>
    <x v="9"/>
    <x v="99"/>
    <x v="99"/>
    <x v="87"/>
    <x v="76"/>
    <x v="72"/>
    <x v="61"/>
    <n v="17637"/>
    <n v="18230"/>
  </r>
  <r>
    <x v="4"/>
    <x v="9"/>
    <x v="100"/>
    <x v="100"/>
    <x v="88"/>
    <x v="77"/>
    <x v="73"/>
    <x v="17"/>
    <n v="538"/>
    <n v="550"/>
  </r>
  <r>
    <x v="4"/>
    <x v="9"/>
    <x v="102"/>
    <x v="258"/>
    <x v="0"/>
    <x v="0"/>
    <x v="74"/>
    <x v="62"/>
    <n v="238"/>
    <n v="240"/>
  </r>
  <r>
    <x v="4"/>
    <x v="9"/>
    <x v="253"/>
    <x v="259"/>
    <x v="0"/>
    <x v="0"/>
    <x v="0"/>
    <x v="0"/>
    <n v="0"/>
    <n v="0"/>
  </r>
  <r>
    <x v="4"/>
    <x v="9"/>
    <x v="104"/>
    <x v="105"/>
    <x v="0"/>
    <x v="0"/>
    <x v="75"/>
    <x v="63"/>
    <n v="78"/>
    <n v="95"/>
  </r>
  <r>
    <x v="4"/>
    <x v="9"/>
    <x v="105"/>
    <x v="106"/>
    <x v="0"/>
    <x v="0"/>
    <x v="31"/>
    <x v="16"/>
    <n v="8"/>
    <n v="15"/>
  </r>
  <r>
    <x v="4"/>
    <x v="9"/>
    <x v="106"/>
    <x v="107"/>
    <x v="0"/>
    <x v="0"/>
    <x v="76"/>
    <x v="64"/>
    <n v="158"/>
    <n v="160"/>
  </r>
  <r>
    <x v="4"/>
    <x v="9"/>
    <x v="108"/>
    <x v="109"/>
    <x v="0"/>
    <x v="0"/>
    <x v="77"/>
    <x v="25"/>
    <n v="24"/>
    <n v="70"/>
  </r>
  <r>
    <x v="4"/>
    <x v="9"/>
    <x v="254"/>
    <x v="260"/>
    <x v="0"/>
    <x v="0"/>
    <x v="0"/>
    <x v="0"/>
    <n v="0"/>
    <n v="0"/>
  </r>
  <r>
    <x v="4"/>
    <x v="9"/>
    <x v="255"/>
    <x v="261"/>
    <x v="0"/>
    <x v="0"/>
    <x v="0"/>
    <x v="20"/>
    <n v="0"/>
    <n v="1"/>
  </r>
  <r>
    <x v="4"/>
    <x v="9"/>
    <x v="256"/>
    <x v="262"/>
    <x v="0"/>
    <x v="0"/>
    <x v="0"/>
    <x v="0"/>
    <n v="0"/>
    <n v="0"/>
  </r>
  <r>
    <x v="4"/>
    <x v="9"/>
    <x v="257"/>
    <x v="263"/>
    <x v="0"/>
    <x v="0"/>
    <x v="0"/>
    <x v="0"/>
    <n v="0"/>
    <n v="0"/>
  </r>
  <r>
    <x v="4"/>
    <x v="9"/>
    <x v="258"/>
    <x v="264"/>
    <x v="89"/>
    <x v="67"/>
    <x v="41"/>
    <x v="65"/>
    <n v="130"/>
    <n v="135"/>
  </r>
  <r>
    <x v="4"/>
    <x v="9"/>
    <x v="259"/>
    <x v="265"/>
    <x v="0"/>
    <x v="0"/>
    <x v="21"/>
    <x v="53"/>
    <n v="31"/>
    <n v="35"/>
  </r>
  <r>
    <x v="4"/>
    <x v="9"/>
    <x v="97"/>
    <x v="97"/>
    <x v="0"/>
    <x v="0"/>
    <x v="78"/>
    <x v="66"/>
    <n v="118"/>
    <n v="120"/>
  </r>
  <r>
    <x v="4"/>
    <x v="9"/>
    <x v="111"/>
    <x v="266"/>
    <x v="90"/>
    <x v="23"/>
    <x v="0"/>
    <x v="0"/>
    <n v="498"/>
    <n v="500"/>
  </r>
  <r>
    <x v="4"/>
    <x v="9"/>
    <x v="112"/>
    <x v="267"/>
    <x v="91"/>
    <x v="78"/>
    <x v="0"/>
    <x v="0"/>
    <n v="215"/>
    <n v="215"/>
  </r>
  <r>
    <x v="4"/>
    <x v="9"/>
    <x v="260"/>
    <x v="268"/>
    <x v="0"/>
    <x v="0"/>
    <x v="0"/>
    <x v="0"/>
    <n v="0"/>
    <n v="0"/>
  </r>
  <r>
    <x v="4"/>
    <x v="9"/>
    <x v="261"/>
    <x v="269"/>
    <x v="0"/>
    <x v="0"/>
    <x v="0"/>
    <x v="0"/>
    <n v="0"/>
    <n v="0"/>
  </r>
  <r>
    <x v="4"/>
    <x v="9"/>
    <x v="262"/>
    <x v="270"/>
    <x v="0"/>
    <x v="0"/>
    <x v="0"/>
    <x v="0"/>
    <n v="0"/>
    <n v="0"/>
  </r>
  <r>
    <x v="4"/>
    <x v="9"/>
    <x v="263"/>
    <x v="271"/>
    <x v="0"/>
    <x v="0"/>
    <x v="0"/>
    <x v="0"/>
    <n v="0"/>
    <n v="0"/>
  </r>
  <r>
    <x v="4"/>
    <x v="9"/>
    <x v="264"/>
    <x v="272"/>
    <x v="0"/>
    <x v="0"/>
    <x v="0"/>
    <x v="0"/>
    <n v="0"/>
    <n v="0"/>
  </r>
  <r>
    <x v="4"/>
    <x v="9"/>
    <x v="114"/>
    <x v="116"/>
    <x v="92"/>
    <x v="24"/>
    <x v="79"/>
    <x v="67"/>
    <n v="230"/>
    <n v="230"/>
  </r>
  <r>
    <x v="4"/>
    <x v="9"/>
    <x v="116"/>
    <x v="118"/>
    <x v="50"/>
    <x v="79"/>
    <x v="80"/>
    <x v="68"/>
    <n v="840"/>
    <n v="845"/>
  </r>
  <r>
    <x v="4"/>
    <x v="9"/>
    <x v="117"/>
    <x v="119"/>
    <x v="93"/>
    <x v="80"/>
    <x v="81"/>
    <x v="69"/>
    <n v="289"/>
    <n v="290"/>
  </r>
  <r>
    <x v="4"/>
    <x v="9"/>
    <x v="118"/>
    <x v="273"/>
    <x v="94"/>
    <x v="81"/>
    <x v="82"/>
    <x v="70"/>
    <n v="1882"/>
    <n v="1885"/>
  </r>
  <r>
    <x v="4"/>
    <x v="9"/>
    <x v="119"/>
    <x v="274"/>
    <x v="0"/>
    <x v="0"/>
    <x v="83"/>
    <x v="71"/>
    <n v="20503"/>
    <n v="20505"/>
  </r>
  <r>
    <x v="4"/>
    <x v="9"/>
    <x v="120"/>
    <x v="122"/>
    <x v="63"/>
    <x v="47"/>
    <x v="84"/>
    <x v="72"/>
    <n v="754"/>
    <n v="756"/>
  </r>
  <r>
    <x v="4"/>
    <x v="9"/>
    <x v="121"/>
    <x v="275"/>
    <x v="63"/>
    <x v="47"/>
    <x v="85"/>
    <x v="73"/>
    <n v="2447"/>
    <n v="2451"/>
  </r>
  <r>
    <x v="4"/>
    <x v="9"/>
    <x v="122"/>
    <x v="124"/>
    <x v="95"/>
    <x v="72"/>
    <x v="86"/>
    <x v="74"/>
    <n v="10325"/>
    <n v="10330"/>
  </r>
  <r>
    <x v="4"/>
    <x v="9"/>
    <x v="123"/>
    <x v="125"/>
    <x v="96"/>
    <x v="82"/>
    <x v="87"/>
    <x v="75"/>
    <n v="25427"/>
    <n v="25430"/>
  </r>
  <r>
    <x v="4"/>
    <x v="9"/>
    <x v="124"/>
    <x v="126"/>
    <x v="0"/>
    <x v="0"/>
    <x v="88"/>
    <x v="76"/>
    <n v="3852"/>
    <n v="3855"/>
  </r>
  <r>
    <x v="4"/>
    <x v="9"/>
    <x v="265"/>
    <x v="276"/>
    <x v="0"/>
    <x v="0"/>
    <x v="0"/>
    <x v="0"/>
    <n v="0"/>
    <n v="0"/>
  </r>
  <r>
    <x v="4"/>
    <x v="9"/>
    <x v="266"/>
    <x v="277"/>
    <x v="0"/>
    <x v="0"/>
    <x v="0"/>
    <x v="0"/>
    <n v="0"/>
    <n v="0"/>
  </r>
  <r>
    <x v="4"/>
    <x v="9"/>
    <x v="136"/>
    <x v="278"/>
    <x v="0"/>
    <x v="0"/>
    <x v="0"/>
    <x v="0"/>
    <n v="0"/>
    <n v="0"/>
  </r>
  <r>
    <x v="0"/>
    <x v="3"/>
    <x v="0"/>
    <x v="0"/>
    <x v="97"/>
    <x v="83"/>
    <x v="89"/>
    <x v="77"/>
    <n v="88476"/>
    <n v="89580"/>
  </r>
  <r>
    <x v="4"/>
    <x v="10"/>
    <x v="126"/>
    <x v="128"/>
    <x v="0"/>
    <x v="0"/>
    <x v="90"/>
    <x v="78"/>
    <n v="478"/>
    <n v="500"/>
  </r>
  <r>
    <x v="4"/>
    <x v="10"/>
    <x v="127"/>
    <x v="129"/>
    <x v="0"/>
    <x v="0"/>
    <x v="91"/>
    <x v="79"/>
    <n v="2336"/>
    <n v="2000"/>
  </r>
  <r>
    <x v="4"/>
    <x v="10"/>
    <x v="267"/>
    <x v="279"/>
    <x v="98"/>
    <x v="6"/>
    <x v="14"/>
    <x v="12"/>
    <n v="109"/>
    <n v="110"/>
  </r>
  <r>
    <x v="4"/>
    <x v="10"/>
    <x v="268"/>
    <x v="280"/>
    <x v="75"/>
    <x v="65"/>
    <x v="12"/>
    <x v="30"/>
    <n v="5"/>
    <n v="7"/>
  </r>
  <r>
    <x v="4"/>
    <x v="10"/>
    <x v="269"/>
    <x v="281"/>
    <x v="69"/>
    <x v="80"/>
    <x v="12"/>
    <x v="30"/>
    <n v="8"/>
    <n v="12"/>
  </r>
  <r>
    <x v="4"/>
    <x v="10"/>
    <x v="270"/>
    <x v="282"/>
    <x v="0"/>
    <x v="0"/>
    <x v="12"/>
    <x v="0"/>
    <n v="2"/>
    <n v="0"/>
  </r>
  <r>
    <x v="4"/>
    <x v="10"/>
    <x v="129"/>
    <x v="131"/>
    <x v="99"/>
    <x v="84"/>
    <x v="24"/>
    <x v="12"/>
    <n v="145"/>
    <n v="210"/>
  </r>
  <r>
    <x v="4"/>
    <x v="10"/>
    <x v="18"/>
    <x v="283"/>
    <x v="0"/>
    <x v="0"/>
    <x v="0"/>
    <x v="0"/>
    <n v="0"/>
    <n v="0"/>
  </r>
  <r>
    <x v="4"/>
    <x v="10"/>
    <x v="135"/>
    <x v="137"/>
    <x v="0"/>
    <x v="0"/>
    <x v="41"/>
    <x v="80"/>
    <n v="106"/>
    <n v="165"/>
  </r>
  <r>
    <x v="4"/>
    <x v="10"/>
    <x v="137"/>
    <x v="139"/>
    <x v="100"/>
    <x v="24"/>
    <x v="92"/>
    <x v="4"/>
    <n v="101"/>
    <n v="150"/>
  </r>
  <r>
    <x v="0"/>
    <x v="3"/>
    <x v="0"/>
    <x v="0"/>
    <x v="101"/>
    <x v="85"/>
    <x v="93"/>
    <x v="81"/>
    <n v="3290"/>
    <n v="3154"/>
  </r>
  <r>
    <x v="5"/>
    <x v="7"/>
    <x v="271"/>
    <x v="284"/>
    <x v="0"/>
    <x v="0"/>
    <x v="0"/>
    <x v="20"/>
    <n v="0"/>
    <n v="1"/>
  </r>
  <r>
    <x v="5"/>
    <x v="7"/>
    <x v="272"/>
    <x v="285"/>
    <x v="0"/>
    <x v="0"/>
    <x v="0"/>
    <x v="20"/>
    <n v="0"/>
    <n v="1"/>
  </r>
  <r>
    <x v="5"/>
    <x v="7"/>
    <x v="273"/>
    <x v="286"/>
    <x v="0"/>
    <x v="0"/>
    <x v="0"/>
    <x v="0"/>
    <n v="0"/>
    <n v="0"/>
  </r>
  <r>
    <x v="5"/>
    <x v="7"/>
    <x v="274"/>
    <x v="287"/>
    <x v="0"/>
    <x v="0"/>
    <x v="0"/>
    <x v="0"/>
    <n v="0"/>
    <n v="0"/>
  </r>
  <r>
    <x v="5"/>
    <x v="7"/>
    <x v="275"/>
    <x v="288"/>
    <x v="0"/>
    <x v="0"/>
    <x v="0"/>
    <x v="0"/>
    <n v="0"/>
    <n v="0"/>
  </r>
  <r>
    <x v="5"/>
    <x v="7"/>
    <x v="206"/>
    <x v="208"/>
    <x v="0"/>
    <x v="0"/>
    <x v="0"/>
    <x v="0"/>
    <n v="0"/>
    <n v="0"/>
  </r>
  <r>
    <x v="5"/>
    <x v="7"/>
    <x v="207"/>
    <x v="289"/>
    <x v="0"/>
    <x v="0"/>
    <x v="0"/>
    <x v="0"/>
    <n v="0"/>
    <n v="0"/>
  </r>
  <r>
    <x v="5"/>
    <x v="7"/>
    <x v="276"/>
    <x v="290"/>
    <x v="0"/>
    <x v="0"/>
    <x v="0"/>
    <x v="20"/>
    <n v="0"/>
    <n v="1"/>
  </r>
  <r>
    <x v="5"/>
    <x v="7"/>
    <x v="277"/>
    <x v="291"/>
    <x v="0"/>
    <x v="0"/>
    <x v="0"/>
    <x v="0"/>
    <n v="0"/>
    <n v="0"/>
  </r>
  <r>
    <x v="5"/>
    <x v="7"/>
    <x v="278"/>
    <x v="292"/>
    <x v="0"/>
    <x v="0"/>
    <x v="30"/>
    <x v="20"/>
    <n v="1"/>
    <n v="1"/>
  </r>
  <r>
    <x v="5"/>
    <x v="7"/>
    <x v="279"/>
    <x v="293"/>
    <x v="0"/>
    <x v="0"/>
    <x v="0"/>
    <x v="0"/>
    <n v="0"/>
    <n v="0"/>
  </r>
  <r>
    <x v="5"/>
    <x v="7"/>
    <x v="280"/>
    <x v="294"/>
    <x v="0"/>
    <x v="0"/>
    <x v="12"/>
    <x v="30"/>
    <n v="2"/>
    <n v="2"/>
  </r>
  <r>
    <x v="5"/>
    <x v="7"/>
    <x v="281"/>
    <x v="295"/>
    <x v="0"/>
    <x v="0"/>
    <x v="30"/>
    <x v="20"/>
    <n v="1"/>
    <n v="1"/>
  </r>
  <r>
    <x v="5"/>
    <x v="7"/>
    <x v="282"/>
    <x v="296"/>
    <x v="0"/>
    <x v="0"/>
    <x v="0"/>
    <x v="20"/>
    <n v="0"/>
    <n v="1"/>
  </r>
  <r>
    <x v="5"/>
    <x v="7"/>
    <x v="283"/>
    <x v="297"/>
    <x v="0"/>
    <x v="0"/>
    <x v="30"/>
    <x v="20"/>
    <n v="1"/>
    <n v="1"/>
  </r>
  <r>
    <x v="5"/>
    <x v="7"/>
    <x v="284"/>
    <x v="298"/>
    <x v="0"/>
    <x v="0"/>
    <x v="0"/>
    <x v="0"/>
    <n v="0"/>
    <n v="0"/>
  </r>
  <r>
    <x v="5"/>
    <x v="7"/>
    <x v="285"/>
    <x v="299"/>
    <x v="0"/>
    <x v="0"/>
    <x v="0"/>
    <x v="0"/>
    <n v="0"/>
    <n v="0"/>
  </r>
  <r>
    <x v="5"/>
    <x v="7"/>
    <x v="286"/>
    <x v="300"/>
    <x v="0"/>
    <x v="0"/>
    <x v="0"/>
    <x v="0"/>
    <n v="0"/>
    <n v="0"/>
  </r>
  <r>
    <x v="5"/>
    <x v="7"/>
    <x v="287"/>
    <x v="301"/>
    <x v="0"/>
    <x v="0"/>
    <x v="94"/>
    <x v="39"/>
    <n v="27"/>
    <n v="30"/>
  </r>
  <r>
    <x v="5"/>
    <x v="7"/>
    <x v="288"/>
    <x v="302"/>
    <x v="0"/>
    <x v="0"/>
    <x v="0"/>
    <x v="20"/>
    <n v="0"/>
    <n v="1"/>
  </r>
  <r>
    <x v="5"/>
    <x v="7"/>
    <x v="289"/>
    <x v="303"/>
    <x v="0"/>
    <x v="0"/>
    <x v="0"/>
    <x v="20"/>
    <n v="0"/>
    <n v="1"/>
  </r>
  <r>
    <x v="5"/>
    <x v="7"/>
    <x v="290"/>
    <x v="304"/>
    <x v="0"/>
    <x v="0"/>
    <x v="0"/>
    <x v="20"/>
    <n v="0"/>
    <n v="1"/>
  </r>
  <r>
    <x v="5"/>
    <x v="7"/>
    <x v="291"/>
    <x v="305"/>
    <x v="0"/>
    <x v="0"/>
    <x v="0"/>
    <x v="20"/>
    <n v="0"/>
    <n v="1"/>
  </r>
  <r>
    <x v="5"/>
    <x v="7"/>
    <x v="292"/>
    <x v="306"/>
    <x v="0"/>
    <x v="0"/>
    <x v="35"/>
    <x v="32"/>
    <n v="6"/>
    <n v="6"/>
  </r>
  <r>
    <x v="5"/>
    <x v="7"/>
    <x v="293"/>
    <x v="307"/>
    <x v="0"/>
    <x v="0"/>
    <x v="0"/>
    <x v="0"/>
    <n v="0"/>
    <n v="0"/>
  </r>
  <r>
    <x v="5"/>
    <x v="7"/>
    <x v="294"/>
    <x v="308"/>
    <x v="0"/>
    <x v="0"/>
    <x v="0"/>
    <x v="0"/>
    <n v="0"/>
    <n v="0"/>
  </r>
  <r>
    <x v="5"/>
    <x v="7"/>
    <x v="295"/>
    <x v="309"/>
    <x v="0"/>
    <x v="0"/>
    <x v="12"/>
    <x v="30"/>
    <n v="2"/>
    <n v="2"/>
  </r>
  <r>
    <x v="5"/>
    <x v="7"/>
    <x v="296"/>
    <x v="310"/>
    <x v="0"/>
    <x v="0"/>
    <x v="32"/>
    <x v="14"/>
    <n v="3"/>
    <n v="5"/>
  </r>
  <r>
    <x v="5"/>
    <x v="7"/>
    <x v="297"/>
    <x v="311"/>
    <x v="0"/>
    <x v="0"/>
    <x v="33"/>
    <x v="14"/>
    <n v="5"/>
    <n v="5"/>
  </r>
  <r>
    <x v="5"/>
    <x v="7"/>
    <x v="298"/>
    <x v="312"/>
    <x v="0"/>
    <x v="0"/>
    <x v="0"/>
    <x v="0"/>
    <n v="0"/>
    <n v="0"/>
  </r>
  <r>
    <x v="5"/>
    <x v="7"/>
    <x v="299"/>
    <x v="313"/>
    <x v="0"/>
    <x v="0"/>
    <x v="64"/>
    <x v="55"/>
    <n v="13"/>
    <n v="13"/>
  </r>
  <r>
    <x v="5"/>
    <x v="7"/>
    <x v="300"/>
    <x v="314"/>
    <x v="0"/>
    <x v="0"/>
    <x v="32"/>
    <x v="14"/>
    <n v="3"/>
    <n v="5"/>
  </r>
  <r>
    <x v="5"/>
    <x v="7"/>
    <x v="301"/>
    <x v="315"/>
    <x v="0"/>
    <x v="0"/>
    <x v="0"/>
    <x v="20"/>
    <n v="0"/>
    <n v="1"/>
  </r>
  <r>
    <x v="5"/>
    <x v="7"/>
    <x v="302"/>
    <x v="316"/>
    <x v="0"/>
    <x v="0"/>
    <x v="0"/>
    <x v="20"/>
    <n v="0"/>
    <n v="1"/>
  </r>
  <r>
    <x v="5"/>
    <x v="7"/>
    <x v="303"/>
    <x v="317"/>
    <x v="0"/>
    <x v="0"/>
    <x v="0"/>
    <x v="20"/>
    <n v="0"/>
    <n v="1"/>
  </r>
  <r>
    <x v="5"/>
    <x v="7"/>
    <x v="304"/>
    <x v="318"/>
    <x v="0"/>
    <x v="0"/>
    <x v="0"/>
    <x v="20"/>
    <n v="0"/>
    <n v="1"/>
  </r>
  <r>
    <x v="5"/>
    <x v="7"/>
    <x v="305"/>
    <x v="319"/>
    <x v="0"/>
    <x v="0"/>
    <x v="0"/>
    <x v="20"/>
    <n v="0"/>
    <n v="1"/>
  </r>
  <r>
    <x v="5"/>
    <x v="7"/>
    <x v="306"/>
    <x v="320"/>
    <x v="0"/>
    <x v="0"/>
    <x v="0"/>
    <x v="20"/>
    <n v="0"/>
    <n v="1"/>
  </r>
  <r>
    <x v="5"/>
    <x v="7"/>
    <x v="307"/>
    <x v="321"/>
    <x v="0"/>
    <x v="0"/>
    <x v="67"/>
    <x v="57"/>
    <n v="21"/>
    <n v="25"/>
  </r>
  <r>
    <x v="5"/>
    <x v="7"/>
    <x v="308"/>
    <x v="322"/>
    <x v="0"/>
    <x v="0"/>
    <x v="95"/>
    <x v="28"/>
    <n v="174"/>
    <n v="200"/>
  </r>
  <r>
    <x v="5"/>
    <x v="7"/>
    <x v="309"/>
    <x v="323"/>
    <x v="0"/>
    <x v="0"/>
    <x v="24"/>
    <x v="52"/>
    <n v="4"/>
    <n v="4"/>
  </r>
  <r>
    <x v="5"/>
    <x v="7"/>
    <x v="310"/>
    <x v="324"/>
    <x v="0"/>
    <x v="0"/>
    <x v="0"/>
    <x v="20"/>
    <n v="0"/>
    <n v="1"/>
  </r>
  <r>
    <x v="5"/>
    <x v="7"/>
    <x v="311"/>
    <x v="325"/>
    <x v="0"/>
    <x v="0"/>
    <x v="96"/>
    <x v="25"/>
    <n v="65"/>
    <n v="70"/>
  </r>
  <r>
    <x v="5"/>
    <x v="7"/>
    <x v="312"/>
    <x v="326"/>
    <x v="0"/>
    <x v="0"/>
    <x v="97"/>
    <x v="17"/>
    <n v="210"/>
    <n v="250"/>
  </r>
  <r>
    <x v="5"/>
    <x v="7"/>
    <x v="313"/>
    <x v="327"/>
    <x v="0"/>
    <x v="0"/>
    <x v="0"/>
    <x v="20"/>
    <n v="0"/>
    <n v="1"/>
  </r>
  <r>
    <x v="5"/>
    <x v="7"/>
    <x v="314"/>
    <x v="328"/>
    <x v="0"/>
    <x v="0"/>
    <x v="98"/>
    <x v="82"/>
    <n v="73"/>
    <n v="75"/>
  </r>
  <r>
    <x v="5"/>
    <x v="7"/>
    <x v="315"/>
    <x v="329"/>
    <x v="0"/>
    <x v="0"/>
    <x v="0"/>
    <x v="20"/>
    <n v="0"/>
    <n v="1"/>
  </r>
  <r>
    <x v="5"/>
    <x v="7"/>
    <x v="316"/>
    <x v="330"/>
    <x v="0"/>
    <x v="0"/>
    <x v="0"/>
    <x v="20"/>
    <n v="0"/>
    <n v="1"/>
  </r>
  <r>
    <x v="5"/>
    <x v="7"/>
    <x v="317"/>
    <x v="331"/>
    <x v="0"/>
    <x v="0"/>
    <x v="0"/>
    <x v="14"/>
    <n v="0"/>
    <n v="5"/>
  </r>
  <r>
    <x v="5"/>
    <x v="7"/>
    <x v="318"/>
    <x v="332"/>
    <x v="0"/>
    <x v="0"/>
    <x v="24"/>
    <x v="52"/>
    <n v="4"/>
    <n v="4"/>
  </r>
  <r>
    <x v="5"/>
    <x v="7"/>
    <x v="319"/>
    <x v="333"/>
    <x v="0"/>
    <x v="0"/>
    <x v="0"/>
    <x v="14"/>
    <n v="0"/>
    <n v="5"/>
  </r>
  <r>
    <x v="5"/>
    <x v="7"/>
    <x v="320"/>
    <x v="334"/>
    <x v="0"/>
    <x v="0"/>
    <x v="0"/>
    <x v="20"/>
    <n v="0"/>
    <n v="1"/>
  </r>
  <r>
    <x v="5"/>
    <x v="7"/>
    <x v="321"/>
    <x v="335"/>
    <x v="0"/>
    <x v="0"/>
    <x v="0"/>
    <x v="20"/>
    <n v="0"/>
    <n v="1"/>
  </r>
  <r>
    <x v="5"/>
    <x v="7"/>
    <x v="322"/>
    <x v="336"/>
    <x v="0"/>
    <x v="0"/>
    <x v="32"/>
    <x v="31"/>
    <n v="3"/>
    <n v="3"/>
  </r>
  <r>
    <x v="5"/>
    <x v="7"/>
    <x v="323"/>
    <x v="337"/>
    <x v="0"/>
    <x v="0"/>
    <x v="30"/>
    <x v="20"/>
    <n v="1"/>
    <n v="1"/>
  </r>
  <r>
    <x v="5"/>
    <x v="7"/>
    <x v="324"/>
    <x v="338"/>
    <x v="0"/>
    <x v="0"/>
    <x v="0"/>
    <x v="0"/>
    <n v="0"/>
    <n v="0"/>
  </r>
  <r>
    <x v="5"/>
    <x v="7"/>
    <x v="325"/>
    <x v="339"/>
    <x v="0"/>
    <x v="0"/>
    <x v="30"/>
    <x v="20"/>
    <n v="1"/>
    <n v="1"/>
  </r>
  <r>
    <x v="5"/>
    <x v="7"/>
    <x v="326"/>
    <x v="340"/>
    <x v="0"/>
    <x v="0"/>
    <x v="0"/>
    <x v="0"/>
    <n v="0"/>
    <n v="0"/>
  </r>
  <r>
    <x v="5"/>
    <x v="7"/>
    <x v="327"/>
    <x v="341"/>
    <x v="0"/>
    <x v="0"/>
    <x v="33"/>
    <x v="14"/>
    <n v="5"/>
    <n v="5"/>
  </r>
  <r>
    <x v="5"/>
    <x v="7"/>
    <x v="328"/>
    <x v="342"/>
    <x v="0"/>
    <x v="0"/>
    <x v="35"/>
    <x v="32"/>
    <n v="6"/>
    <n v="6"/>
  </r>
  <r>
    <x v="0"/>
    <x v="3"/>
    <x v="0"/>
    <x v="0"/>
    <x v="56"/>
    <x v="46"/>
    <x v="99"/>
    <x v="83"/>
    <n v="631"/>
    <n v="745"/>
  </r>
  <r>
    <x v="5"/>
    <x v="8"/>
    <x v="271"/>
    <x v="284"/>
    <x v="102"/>
    <x v="80"/>
    <x v="24"/>
    <x v="14"/>
    <n v="13"/>
    <n v="15"/>
  </r>
  <r>
    <x v="5"/>
    <x v="8"/>
    <x v="219"/>
    <x v="222"/>
    <x v="103"/>
    <x v="86"/>
    <x v="12"/>
    <x v="30"/>
    <n v="170"/>
    <n v="172"/>
  </r>
  <r>
    <x v="5"/>
    <x v="8"/>
    <x v="220"/>
    <x v="343"/>
    <x v="0"/>
    <x v="0"/>
    <x v="0"/>
    <x v="0"/>
    <n v="0"/>
    <n v="0"/>
  </r>
  <r>
    <x v="5"/>
    <x v="8"/>
    <x v="221"/>
    <x v="224"/>
    <x v="75"/>
    <x v="65"/>
    <x v="0"/>
    <x v="0"/>
    <n v="3"/>
    <n v="5"/>
  </r>
  <r>
    <x v="5"/>
    <x v="8"/>
    <x v="226"/>
    <x v="230"/>
    <x v="63"/>
    <x v="47"/>
    <x v="35"/>
    <x v="32"/>
    <n v="7"/>
    <n v="7"/>
  </r>
  <r>
    <x v="5"/>
    <x v="8"/>
    <x v="228"/>
    <x v="232"/>
    <x v="0"/>
    <x v="0"/>
    <x v="100"/>
    <x v="84"/>
    <n v="424"/>
    <n v="430"/>
  </r>
  <r>
    <x v="5"/>
    <x v="8"/>
    <x v="273"/>
    <x v="286"/>
    <x v="0"/>
    <x v="0"/>
    <x v="0"/>
    <x v="0"/>
    <n v="0"/>
    <n v="0"/>
  </r>
  <r>
    <x v="5"/>
    <x v="8"/>
    <x v="274"/>
    <x v="287"/>
    <x v="0"/>
    <x v="0"/>
    <x v="0"/>
    <x v="0"/>
    <n v="0"/>
    <n v="0"/>
  </r>
  <r>
    <x v="5"/>
    <x v="8"/>
    <x v="329"/>
    <x v="344"/>
    <x v="0"/>
    <x v="47"/>
    <x v="30"/>
    <x v="20"/>
    <n v="1"/>
    <n v="2"/>
  </r>
  <r>
    <x v="5"/>
    <x v="8"/>
    <x v="217"/>
    <x v="345"/>
    <x v="0"/>
    <x v="47"/>
    <x v="0"/>
    <x v="0"/>
    <n v="0"/>
    <n v="1"/>
  </r>
  <r>
    <x v="5"/>
    <x v="8"/>
    <x v="330"/>
    <x v="346"/>
    <x v="0"/>
    <x v="47"/>
    <x v="0"/>
    <x v="0"/>
    <n v="0"/>
    <n v="1"/>
  </r>
  <r>
    <x v="5"/>
    <x v="8"/>
    <x v="239"/>
    <x v="347"/>
    <x v="104"/>
    <x v="87"/>
    <x v="0"/>
    <x v="0"/>
    <n v="69"/>
    <n v="70"/>
  </r>
  <r>
    <x v="5"/>
    <x v="8"/>
    <x v="331"/>
    <x v="348"/>
    <x v="0"/>
    <x v="0"/>
    <x v="0"/>
    <x v="0"/>
    <n v="0"/>
    <n v="0"/>
  </r>
  <r>
    <x v="5"/>
    <x v="8"/>
    <x v="332"/>
    <x v="349"/>
    <x v="0"/>
    <x v="0"/>
    <x v="0"/>
    <x v="0"/>
    <n v="0"/>
    <n v="0"/>
  </r>
  <r>
    <x v="5"/>
    <x v="8"/>
    <x v="333"/>
    <x v="350"/>
    <x v="0"/>
    <x v="47"/>
    <x v="0"/>
    <x v="0"/>
    <n v="0"/>
    <n v="1"/>
  </r>
  <r>
    <x v="5"/>
    <x v="8"/>
    <x v="334"/>
    <x v="351"/>
    <x v="64"/>
    <x v="56"/>
    <x v="30"/>
    <x v="20"/>
    <n v="3"/>
    <n v="3"/>
  </r>
  <r>
    <x v="5"/>
    <x v="8"/>
    <x v="335"/>
    <x v="352"/>
    <x v="0"/>
    <x v="0"/>
    <x v="0"/>
    <x v="0"/>
    <n v="0"/>
    <n v="0"/>
  </r>
  <r>
    <x v="5"/>
    <x v="8"/>
    <x v="336"/>
    <x v="353"/>
    <x v="0"/>
    <x v="47"/>
    <x v="0"/>
    <x v="0"/>
    <n v="0"/>
    <n v="1"/>
  </r>
  <r>
    <x v="5"/>
    <x v="8"/>
    <x v="337"/>
    <x v="354"/>
    <x v="0"/>
    <x v="47"/>
    <x v="0"/>
    <x v="0"/>
    <n v="0"/>
    <n v="1"/>
  </r>
  <r>
    <x v="5"/>
    <x v="8"/>
    <x v="338"/>
    <x v="355"/>
    <x v="0"/>
    <x v="47"/>
    <x v="0"/>
    <x v="0"/>
    <n v="0"/>
    <n v="1"/>
  </r>
  <r>
    <x v="5"/>
    <x v="8"/>
    <x v="339"/>
    <x v="356"/>
    <x v="0"/>
    <x v="47"/>
    <x v="0"/>
    <x v="0"/>
    <n v="0"/>
    <n v="1"/>
  </r>
  <r>
    <x v="5"/>
    <x v="8"/>
    <x v="340"/>
    <x v="357"/>
    <x v="0"/>
    <x v="47"/>
    <x v="0"/>
    <x v="0"/>
    <n v="0"/>
    <n v="1"/>
  </r>
  <r>
    <x v="5"/>
    <x v="8"/>
    <x v="240"/>
    <x v="358"/>
    <x v="105"/>
    <x v="88"/>
    <x v="0"/>
    <x v="0"/>
    <n v="282"/>
    <n v="290"/>
  </r>
  <r>
    <x v="5"/>
    <x v="8"/>
    <x v="341"/>
    <x v="359"/>
    <x v="106"/>
    <x v="89"/>
    <x v="0"/>
    <x v="0"/>
    <n v="31"/>
    <n v="31"/>
  </r>
  <r>
    <x v="5"/>
    <x v="8"/>
    <x v="241"/>
    <x v="360"/>
    <x v="107"/>
    <x v="90"/>
    <x v="0"/>
    <x v="0"/>
    <n v="96"/>
    <n v="96"/>
  </r>
  <r>
    <x v="5"/>
    <x v="8"/>
    <x v="342"/>
    <x v="361"/>
    <x v="0"/>
    <x v="0"/>
    <x v="0"/>
    <x v="20"/>
    <n v="0"/>
    <n v="1"/>
  </r>
  <r>
    <x v="5"/>
    <x v="8"/>
    <x v="343"/>
    <x v="362"/>
    <x v="0"/>
    <x v="0"/>
    <x v="0"/>
    <x v="0"/>
    <n v="0"/>
    <n v="0"/>
  </r>
  <r>
    <x v="5"/>
    <x v="8"/>
    <x v="344"/>
    <x v="363"/>
    <x v="108"/>
    <x v="91"/>
    <x v="0"/>
    <x v="0"/>
    <n v="35"/>
    <n v="35"/>
  </r>
  <r>
    <x v="5"/>
    <x v="8"/>
    <x v="345"/>
    <x v="364"/>
    <x v="109"/>
    <x v="80"/>
    <x v="0"/>
    <x v="0"/>
    <n v="10"/>
    <n v="10"/>
  </r>
  <r>
    <x v="5"/>
    <x v="8"/>
    <x v="346"/>
    <x v="365"/>
    <x v="78"/>
    <x v="69"/>
    <x v="0"/>
    <x v="0"/>
    <n v="4"/>
    <n v="4"/>
  </r>
  <r>
    <x v="5"/>
    <x v="8"/>
    <x v="347"/>
    <x v="366"/>
    <x v="0"/>
    <x v="0"/>
    <x v="0"/>
    <x v="0"/>
    <n v="0"/>
    <n v="0"/>
  </r>
  <r>
    <x v="5"/>
    <x v="8"/>
    <x v="348"/>
    <x v="367"/>
    <x v="110"/>
    <x v="92"/>
    <x v="0"/>
    <x v="0"/>
    <n v="16"/>
    <n v="16"/>
  </r>
  <r>
    <x v="5"/>
    <x v="8"/>
    <x v="349"/>
    <x v="368"/>
    <x v="69"/>
    <x v="93"/>
    <x v="0"/>
    <x v="0"/>
    <n v="6"/>
    <n v="6"/>
  </r>
  <r>
    <x v="5"/>
    <x v="8"/>
    <x v="350"/>
    <x v="369"/>
    <x v="64"/>
    <x v="56"/>
    <x v="0"/>
    <x v="0"/>
    <n v="2"/>
    <n v="2"/>
  </r>
  <r>
    <x v="5"/>
    <x v="8"/>
    <x v="351"/>
    <x v="370"/>
    <x v="93"/>
    <x v="80"/>
    <x v="0"/>
    <x v="0"/>
    <n v="8"/>
    <n v="10"/>
  </r>
  <r>
    <x v="5"/>
    <x v="8"/>
    <x v="352"/>
    <x v="371"/>
    <x v="78"/>
    <x v="65"/>
    <x v="0"/>
    <x v="0"/>
    <n v="4"/>
    <n v="5"/>
  </r>
  <r>
    <x v="5"/>
    <x v="8"/>
    <x v="353"/>
    <x v="372"/>
    <x v="0"/>
    <x v="47"/>
    <x v="0"/>
    <x v="0"/>
    <n v="0"/>
    <n v="1"/>
  </r>
  <r>
    <x v="5"/>
    <x v="8"/>
    <x v="354"/>
    <x v="373"/>
    <x v="64"/>
    <x v="56"/>
    <x v="0"/>
    <x v="0"/>
    <n v="2"/>
    <n v="2"/>
  </r>
  <r>
    <x v="5"/>
    <x v="8"/>
    <x v="355"/>
    <x v="374"/>
    <x v="111"/>
    <x v="94"/>
    <x v="0"/>
    <x v="0"/>
    <n v="27"/>
    <n v="27"/>
  </r>
  <r>
    <x v="5"/>
    <x v="8"/>
    <x v="356"/>
    <x v="375"/>
    <x v="0"/>
    <x v="0"/>
    <x v="0"/>
    <x v="20"/>
    <n v="0"/>
    <n v="1"/>
  </r>
  <r>
    <x v="5"/>
    <x v="8"/>
    <x v="357"/>
    <x v="376"/>
    <x v="0"/>
    <x v="0"/>
    <x v="0"/>
    <x v="0"/>
    <n v="0"/>
    <n v="0"/>
  </r>
  <r>
    <x v="5"/>
    <x v="8"/>
    <x v="358"/>
    <x v="377"/>
    <x v="63"/>
    <x v="47"/>
    <x v="0"/>
    <x v="0"/>
    <n v="1"/>
    <n v="1"/>
  </r>
  <r>
    <x v="5"/>
    <x v="8"/>
    <x v="359"/>
    <x v="378"/>
    <x v="0"/>
    <x v="47"/>
    <x v="0"/>
    <x v="0"/>
    <n v="0"/>
    <n v="1"/>
  </r>
  <r>
    <x v="5"/>
    <x v="8"/>
    <x v="360"/>
    <x v="379"/>
    <x v="0"/>
    <x v="47"/>
    <x v="0"/>
    <x v="0"/>
    <n v="0"/>
    <n v="1"/>
  </r>
  <r>
    <x v="5"/>
    <x v="8"/>
    <x v="361"/>
    <x v="380"/>
    <x v="0"/>
    <x v="0"/>
    <x v="0"/>
    <x v="0"/>
    <n v="0"/>
    <n v="0"/>
  </r>
  <r>
    <x v="5"/>
    <x v="8"/>
    <x v="362"/>
    <x v="381"/>
    <x v="0"/>
    <x v="0"/>
    <x v="0"/>
    <x v="0"/>
    <n v="0"/>
    <n v="0"/>
  </r>
  <r>
    <x v="5"/>
    <x v="8"/>
    <x v="363"/>
    <x v="382"/>
    <x v="0"/>
    <x v="0"/>
    <x v="0"/>
    <x v="0"/>
    <n v="0"/>
    <n v="0"/>
  </r>
  <r>
    <x v="5"/>
    <x v="8"/>
    <x v="364"/>
    <x v="383"/>
    <x v="74"/>
    <x v="95"/>
    <x v="0"/>
    <x v="0"/>
    <n v="11"/>
    <n v="11"/>
  </r>
  <r>
    <x v="5"/>
    <x v="8"/>
    <x v="365"/>
    <x v="384"/>
    <x v="62"/>
    <x v="55"/>
    <x v="0"/>
    <x v="0"/>
    <n v="74"/>
    <n v="75"/>
  </r>
  <r>
    <x v="5"/>
    <x v="8"/>
    <x v="366"/>
    <x v="385"/>
    <x v="112"/>
    <x v="70"/>
    <x v="0"/>
    <x v="0"/>
    <n v="235"/>
    <n v="240"/>
  </r>
  <r>
    <x v="5"/>
    <x v="8"/>
    <x v="367"/>
    <x v="386"/>
    <x v="113"/>
    <x v="67"/>
    <x v="0"/>
    <x v="0"/>
    <n v="22"/>
    <n v="25"/>
  </r>
  <r>
    <x v="5"/>
    <x v="8"/>
    <x v="368"/>
    <x v="387"/>
    <x v="0"/>
    <x v="0"/>
    <x v="0"/>
    <x v="0"/>
    <n v="0"/>
    <n v="0"/>
  </r>
  <r>
    <x v="5"/>
    <x v="8"/>
    <x v="369"/>
    <x v="388"/>
    <x v="69"/>
    <x v="93"/>
    <x v="0"/>
    <x v="0"/>
    <n v="6"/>
    <n v="6"/>
  </r>
  <r>
    <x v="5"/>
    <x v="8"/>
    <x v="370"/>
    <x v="389"/>
    <x v="0"/>
    <x v="0"/>
    <x v="0"/>
    <x v="0"/>
    <n v="0"/>
    <n v="0"/>
  </r>
  <r>
    <x v="5"/>
    <x v="8"/>
    <x v="371"/>
    <x v="390"/>
    <x v="0"/>
    <x v="47"/>
    <x v="0"/>
    <x v="0"/>
    <n v="0"/>
    <n v="1"/>
  </r>
  <r>
    <x v="5"/>
    <x v="8"/>
    <x v="372"/>
    <x v="391"/>
    <x v="0"/>
    <x v="0"/>
    <x v="0"/>
    <x v="0"/>
    <n v="0"/>
    <n v="0"/>
  </r>
  <r>
    <x v="5"/>
    <x v="8"/>
    <x v="373"/>
    <x v="392"/>
    <x v="0"/>
    <x v="47"/>
    <x v="0"/>
    <x v="0"/>
    <n v="0"/>
    <n v="1"/>
  </r>
  <r>
    <x v="5"/>
    <x v="8"/>
    <x v="374"/>
    <x v="393"/>
    <x v="108"/>
    <x v="91"/>
    <x v="0"/>
    <x v="0"/>
    <n v="35"/>
    <n v="35"/>
  </r>
  <r>
    <x v="5"/>
    <x v="8"/>
    <x v="375"/>
    <x v="394"/>
    <x v="63"/>
    <x v="47"/>
    <x v="0"/>
    <x v="0"/>
    <n v="1"/>
    <n v="1"/>
  </r>
  <r>
    <x v="5"/>
    <x v="8"/>
    <x v="376"/>
    <x v="395"/>
    <x v="64"/>
    <x v="56"/>
    <x v="0"/>
    <x v="0"/>
    <n v="2"/>
    <n v="2"/>
  </r>
  <r>
    <x v="5"/>
    <x v="8"/>
    <x v="242"/>
    <x v="246"/>
    <x v="63"/>
    <x v="47"/>
    <x v="0"/>
    <x v="0"/>
    <n v="1"/>
    <n v="1"/>
  </r>
  <r>
    <x v="5"/>
    <x v="8"/>
    <x v="377"/>
    <x v="396"/>
    <x v="114"/>
    <x v="96"/>
    <x v="0"/>
    <x v="20"/>
    <n v="768"/>
    <n v="771"/>
  </r>
  <r>
    <x v="5"/>
    <x v="8"/>
    <x v="378"/>
    <x v="397"/>
    <x v="74"/>
    <x v="95"/>
    <x v="0"/>
    <x v="20"/>
    <n v="11"/>
    <n v="12"/>
  </r>
  <r>
    <x v="5"/>
    <x v="8"/>
    <x v="379"/>
    <x v="398"/>
    <x v="115"/>
    <x v="63"/>
    <x v="12"/>
    <x v="30"/>
    <n v="61"/>
    <n v="62"/>
  </r>
  <r>
    <x v="5"/>
    <x v="8"/>
    <x v="380"/>
    <x v="399"/>
    <x v="0"/>
    <x v="0"/>
    <x v="0"/>
    <x v="20"/>
    <n v="0"/>
    <n v="1"/>
  </r>
  <r>
    <x v="5"/>
    <x v="8"/>
    <x v="381"/>
    <x v="400"/>
    <x v="0"/>
    <x v="0"/>
    <x v="0"/>
    <x v="0"/>
    <n v="0"/>
    <n v="0"/>
  </r>
  <r>
    <x v="5"/>
    <x v="8"/>
    <x v="382"/>
    <x v="401"/>
    <x v="0"/>
    <x v="0"/>
    <x v="0"/>
    <x v="0"/>
    <n v="0"/>
    <n v="0"/>
  </r>
  <r>
    <x v="0"/>
    <x v="3"/>
    <x v="0"/>
    <x v="0"/>
    <x v="116"/>
    <x v="97"/>
    <x v="101"/>
    <x v="85"/>
    <n v="2441"/>
    <n v="2496"/>
  </r>
  <r>
    <x v="5"/>
    <x v="9"/>
    <x v="98"/>
    <x v="98"/>
    <x v="0"/>
    <x v="0"/>
    <x v="0"/>
    <x v="0"/>
    <n v="0"/>
    <n v="0"/>
  </r>
  <r>
    <x v="5"/>
    <x v="9"/>
    <x v="383"/>
    <x v="402"/>
    <x v="117"/>
    <x v="79"/>
    <x v="0"/>
    <x v="0"/>
    <n v="20"/>
    <n v="20"/>
  </r>
  <r>
    <x v="5"/>
    <x v="9"/>
    <x v="99"/>
    <x v="99"/>
    <x v="118"/>
    <x v="98"/>
    <x v="102"/>
    <x v="86"/>
    <n v="6168"/>
    <n v="6170"/>
  </r>
  <r>
    <x v="5"/>
    <x v="9"/>
    <x v="102"/>
    <x v="102"/>
    <x v="0"/>
    <x v="0"/>
    <x v="74"/>
    <x v="0"/>
    <n v="238"/>
    <n v="0"/>
  </r>
  <r>
    <x v="5"/>
    <x v="9"/>
    <x v="384"/>
    <x v="403"/>
    <x v="119"/>
    <x v="41"/>
    <x v="103"/>
    <x v="25"/>
    <n v="417"/>
    <n v="420"/>
  </r>
  <r>
    <x v="5"/>
    <x v="9"/>
    <x v="385"/>
    <x v="404"/>
    <x v="0"/>
    <x v="0"/>
    <x v="0"/>
    <x v="0"/>
    <n v="0"/>
    <n v="0"/>
  </r>
  <r>
    <x v="5"/>
    <x v="9"/>
    <x v="107"/>
    <x v="405"/>
    <x v="63"/>
    <x v="47"/>
    <x v="35"/>
    <x v="32"/>
    <n v="7"/>
    <n v="7"/>
  </r>
  <r>
    <x v="5"/>
    <x v="9"/>
    <x v="108"/>
    <x v="109"/>
    <x v="0"/>
    <x v="0"/>
    <x v="24"/>
    <x v="14"/>
    <n v="4"/>
    <n v="5"/>
  </r>
  <r>
    <x v="5"/>
    <x v="9"/>
    <x v="386"/>
    <x v="265"/>
    <x v="63"/>
    <x v="47"/>
    <x v="61"/>
    <x v="57"/>
    <n v="23"/>
    <n v="26"/>
  </r>
  <r>
    <x v="5"/>
    <x v="9"/>
    <x v="110"/>
    <x v="253"/>
    <x v="67"/>
    <x v="59"/>
    <x v="104"/>
    <x v="87"/>
    <n v="632"/>
    <n v="635"/>
  </r>
  <r>
    <x v="5"/>
    <x v="9"/>
    <x v="111"/>
    <x v="406"/>
    <x v="120"/>
    <x v="86"/>
    <x v="0"/>
    <x v="0"/>
    <n v="166"/>
    <n v="170"/>
  </r>
  <r>
    <x v="5"/>
    <x v="9"/>
    <x v="112"/>
    <x v="407"/>
    <x v="121"/>
    <x v="80"/>
    <x v="0"/>
    <x v="0"/>
    <n v="7"/>
    <n v="10"/>
  </r>
  <r>
    <x v="5"/>
    <x v="9"/>
    <x v="264"/>
    <x v="272"/>
    <x v="74"/>
    <x v="68"/>
    <x v="105"/>
    <x v="25"/>
    <n v="79"/>
    <n v="85"/>
  </r>
  <r>
    <x v="5"/>
    <x v="9"/>
    <x v="114"/>
    <x v="116"/>
    <x v="117"/>
    <x v="79"/>
    <x v="106"/>
    <x v="65"/>
    <n v="125"/>
    <n v="130"/>
  </r>
  <r>
    <x v="5"/>
    <x v="9"/>
    <x v="116"/>
    <x v="118"/>
    <x v="122"/>
    <x v="68"/>
    <x v="107"/>
    <x v="88"/>
    <n v="352"/>
    <n v="355"/>
  </r>
  <r>
    <x v="5"/>
    <x v="9"/>
    <x v="117"/>
    <x v="408"/>
    <x v="123"/>
    <x v="91"/>
    <x v="103"/>
    <x v="25"/>
    <n v="103"/>
    <n v="105"/>
  </r>
  <r>
    <x v="5"/>
    <x v="9"/>
    <x v="118"/>
    <x v="409"/>
    <x v="124"/>
    <x v="99"/>
    <x v="108"/>
    <x v="89"/>
    <n v="2527"/>
    <n v="2530"/>
  </r>
  <r>
    <x v="5"/>
    <x v="9"/>
    <x v="119"/>
    <x v="410"/>
    <x v="64"/>
    <x v="56"/>
    <x v="109"/>
    <x v="90"/>
    <n v="6866"/>
    <n v="6872"/>
  </r>
  <r>
    <x v="5"/>
    <x v="9"/>
    <x v="120"/>
    <x v="411"/>
    <x v="0"/>
    <x v="0"/>
    <x v="110"/>
    <x v="91"/>
    <n v="228"/>
    <n v="230"/>
  </r>
  <r>
    <x v="5"/>
    <x v="9"/>
    <x v="121"/>
    <x v="412"/>
    <x v="0"/>
    <x v="0"/>
    <x v="111"/>
    <x v="92"/>
    <n v="880"/>
    <n v="880"/>
  </r>
  <r>
    <x v="5"/>
    <x v="9"/>
    <x v="122"/>
    <x v="413"/>
    <x v="109"/>
    <x v="80"/>
    <x v="112"/>
    <x v="93"/>
    <n v="4880"/>
    <n v="4880"/>
  </r>
  <r>
    <x v="5"/>
    <x v="9"/>
    <x v="123"/>
    <x v="414"/>
    <x v="109"/>
    <x v="80"/>
    <x v="113"/>
    <x v="94"/>
    <n v="10065"/>
    <n v="10065"/>
  </r>
  <r>
    <x v="5"/>
    <x v="9"/>
    <x v="124"/>
    <x v="126"/>
    <x v="0"/>
    <x v="0"/>
    <x v="114"/>
    <x v="95"/>
    <n v="5044"/>
    <n v="5045"/>
  </r>
  <r>
    <x v="0"/>
    <x v="3"/>
    <x v="0"/>
    <x v="0"/>
    <x v="125"/>
    <x v="100"/>
    <x v="115"/>
    <x v="96"/>
    <n v="38831"/>
    <n v="38640"/>
  </r>
  <r>
    <x v="5"/>
    <x v="10"/>
    <x v="249"/>
    <x v="415"/>
    <x v="0"/>
    <x v="0"/>
    <x v="116"/>
    <x v="97"/>
    <n v="2686"/>
    <n v="2700"/>
  </r>
  <r>
    <x v="5"/>
    <x v="10"/>
    <x v="126"/>
    <x v="128"/>
    <x v="0"/>
    <x v="0"/>
    <x v="117"/>
    <x v="98"/>
    <n v="251"/>
    <n v="255"/>
  </r>
  <r>
    <x v="5"/>
    <x v="10"/>
    <x v="127"/>
    <x v="129"/>
    <x v="0"/>
    <x v="0"/>
    <x v="118"/>
    <x v="99"/>
    <n v="1750"/>
    <n v="1750"/>
  </r>
  <r>
    <x v="5"/>
    <x v="10"/>
    <x v="100"/>
    <x v="416"/>
    <x v="96"/>
    <x v="101"/>
    <x v="119"/>
    <x v="100"/>
    <n v="606"/>
    <n v="610"/>
  </r>
  <r>
    <x v="5"/>
    <x v="10"/>
    <x v="135"/>
    <x v="137"/>
    <x v="0"/>
    <x v="0"/>
    <x v="60"/>
    <x v="16"/>
    <n v="14"/>
    <n v="15"/>
  </r>
  <r>
    <x v="5"/>
    <x v="10"/>
    <x v="136"/>
    <x v="417"/>
    <x v="0"/>
    <x v="0"/>
    <x v="120"/>
    <x v="101"/>
    <n v="2800"/>
    <n v="2800"/>
  </r>
  <r>
    <x v="5"/>
    <x v="10"/>
    <x v="137"/>
    <x v="139"/>
    <x v="76"/>
    <x v="65"/>
    <x v="121"/>
    <x v="24"/>
    <n v="22"/>
    <n v="25"/>
  </r>
  <r>
    <x v="0"/>
    <x v="3"/>
    <x v="0"/>
    <x v="0"/>
    <x v="126"/>
    <x v="102"/>
    <x v="122"/>
    <x v="102"/>
    <n v="8129"/>
    <n v="8155"/>
  </r>
  <r>
    <x v="16"/>
    <x v="7"/>
    <x v="387"/>
    <x v="418"/>
    <x v="0"/>
    <x v="0"/>
    <x v="15"/>
    <x v="20"/>
    <n v="0"/>
    <n v="1"/>
  </r>
  <r>
    <x v="16"/>
    <x v="7"/>
    <x v="388"/>
    <x v="419"/>
    <x v="0"/>
    <x v="0"/>
    <x v="15"/>
    <x v="20"/>
    <n v="0"/>
    <n v="1"/>
  </r>
  <r>
    <x v="16"/>
    <x v="7"/>
    <x v="389"/>
    <x v="420"/>
    <x v="0"/>
    <x v="0"/>
    <x v="123"/>
    <x v="51"/>
    <n v="12"/>
    <n v="40"/>
  </r>
  <r>
    <x v="16"/>
    <x v="7"/>
    <x v="390"/>
    <x v="421"/>
    <x v="0"/>
    <x v="0"/>
    <x v="62"/>
    <x v="24"/>
    <n v="41"/>
    <n v="20"/>
  </r>
  <r>
    <x v="16"/>
    <x v="7"/>
    <x v="391"/>
    <x v="422"/>
    <x v="0"/>
    <x v="0"/>
    <x v="124"/>
    <x v="103"/>
    <n v="33"/>
    <n v="12"/>
  </r>
  <r>
    <x v="16"/>
    <x v="7"/>
    <x v="392"/>
    <x v="423"/>
    <x v="0"/>
    <x v="0"/>
    <x v="12"/>
    <x v="20"/>
    <n v="2"/>
    <n v="1"/>
  </r>
  <r>
    <x v="16"/>
    <x v="7"/>
    <x v="151"/>
    <x v="424"/>
    <x v="0"/>
    <x v="0"/>
    <x v="125"/>
    <x v="54"/>
    <n v="34"/>
    <n v="22"/>
  </r>
  <r>
    <x v="16"/>
    <x v="7"/>
    <x v="393"/>
    <x v="425"/>
    <x v="0"/>
    <x v="0"/>
    <x v="125"/>
    <x v="57"/>
    <n v="34"/>
    <n v="25"/>
  </r>
  <r>
    <x v="16"/>
    <x v="7"/>
    <x v="394"/>
    <x v="154"/>
    <x v="0"/>
    <x v="0"/>
    <x v="12"/>
    <x v="30"/>
    <n v="2"/>
    <n v="2"/>
  </r>
  <r>
    <x v="16"/>
    <x v="7"/>
    <x v="28"/>
    <x v="28"/>
    <x v="0"/>
    <x v="0"/>
    <x v="126"/>
    <x v="14"/>
    <n v="16"/>
    <n v="5"/>
  </r>
  <r>
    <x v="16"/>
    <x v="7"/>
    <x v="29"/>
    <x v="426"/>
    <x v="0"/>
    <x v="0"/>
    <x v="126"/>
    <x v="14"/>
    <n v="16"/>
    <n v="5"/>
  </r>
  <r>
    <x v="16"/>
    <x v="7"/>
    <x v="395"/>
    <x v="427"/>
    <x v="0"/>
    <x v="0"/>
    <x v="24"/>
    <x v="33"/>
    <n v="4"/>
    <n v="8"/>
  </r>
  <r>
    <x v="16"/>
    <x v="7"/>
    <x v="396"/>
    <x v="428"/>
    <x v="0"/>
    <x v="0"/>
    <x v="30"/>
    <x v="20"/>
    <n v="1"/>
    <n v="1"/>
  </r>
  <r>
    <x v="16"/>
    <x v="7"/>
    <x v="397"/>
    <x v="429"/>
    <x v="0"/>
    <x v="0"/>
    <x v="30"/>
    <x v="20"/>
    <n v="1"/>
    <n v="1"/>
  </r>
  <r>
    <x v="16"/>
    <x v="7"/>
    <x v="398"/>
    <x v="430"/>
    <x v="0"/>
    <x v="0"/>
    <x v="15"/>
    <x v="20"/>
    <n v="0"/>
    <n v="1"/>
  </r>
  <r>
    <x v="16"/>
    <x v="7"/>
    <x v="399"/>
    <x v="431"/>
    <x v="0"/>
    <x v="0"/>
    <x v="30"/>
    <x v="30"/>
    <n v="1"/>
    <n v="2"/>
  </r>
  <r>
    <x v="16"/>
    <x v="7"/>
    <x v="400"/>
    <x v="432"/>
    <x v="0"/>
    <x v="0"/>
    <x v="10"/>
    <x v="16"/>
    <n v="7"/>
    <n v="15"/>
  </r>
  <r>
    <x v="16"/>
    <x v="7"/>
    <x v="401"/>
    <x v="433"/>
    <x v="0"/>
    <x v="0"/>
    <x v="15"/>
    <x v="31"/>
    <n v="0"/>
    <n v="3"/>
  </r>
  <r>
    <x v="16"/>
    <x v="7"/>
    <x v="402"/>
    <x v="434"/>
    <x v="0"/>
    <x v="0"/>
    <x v="30"/>
    <x v="20"/>
    <n v="1"/>
    <n v="1"/>
  </r>
  <r>
    <x v="16"/>
    <x v="7"/>
    <x v="35"/>
    <x v="435"/>
    <x v="0"/>
    <x v="0"/>
    <x v="15"/>
    <x v="22"/>
    <n v="0"/>
    <n v="0"/>
  </r>
  <r>
    <x v="16"/>
    <x v="7"/>
    <x v="403"/>
    <x v="436"/>
    <x v="0"/>
    <x v="0"/>
    <x v="15"/>
    <x v="30"/>
    <n v="0"/>
    <n v="2"/>
  </r>
  <r>
    <x v="16"/>
    <x v="7"/>
    <x v="404"/>
    <x v="437"/>
    <x v="0"/>
    <x v="0"/>
    <x v="12"/>
    <x v="14"/>
    <n v="2"/>
    <n v="5"/>
  </r>
  <r>
    <x v="16"/>
    <x v="7"/>
    <x v="405"/>
    <x v="438"/>
    <x v="0"/>
    <x v="0"/>
    <x v="30"/>
    <x v="20"/>
    <n v="1"/>
    <n v="1"/>
  </r>
  <r>
    <x v="16"/>
    <x v="7"/>
    <x v="406"/>
    <x v="439"/>
    <x v="0"/>
    <x v="0"/>
    <x v="15"/>
    <x v="20"/>
    <n v="0"/>
    <n v="1"/>
  </r>
  <r>
    <x v="16"/>
    <x v="7"/>
    <x v="407"/>
    <x v="440"/>
    <x v="0"/>
    <x v="0"/>
    <x v="12"/>
    <x v="20"/>
    <n v="2"/>
    <n v="1"/>
  </r>
  <r>
    <x v="16"/>
    <x v="7"/>
    <x v="408"/>
    <x v="441"/>
    <x v="0"/>
    <x v="0"/>
    <x v="15"/>
    <x v="22"/>
    <n v="0"/>
    <n v="0"/>
  </r>
  <r>
    <x v="16"/>
    <x v="7"/>
    <x v="409"/>
    <x v="442"/>
    <x v="0"/>
    <x v="0"/>
    <x v="15"/>
    <x v="30"/>
    <n v="0"/>
    <n v="2"/>
  </r>
  <r>
    <x v="16"/>
    <x v="7"/>
    <x v="410"/>
    <x v="443"/>
    <x v="0"/>
    <x v="0"/>
    <x v="15"/>
    <x v="31"/>
    <n v="0"/>
    <n v="3"/>
  </r>
  <r>
    <x v="16"/>
    <x v="3"/>
    <x v="0"/>
    <x v="0"/>
    <x v="56"/>
    <x v="46"/>
    <x v="97"/>
    <x v="104"/>
    <n v="210"/>
    <n v="181"/>
  </r>
  <r>
    <x v="16"/>
    <x v="8"/>
    <x v="411"/>
    <x v="444"/>
    <x v="56"/>
    <x v="46"/>
    <x v="15"/>
    <x v="30"/>
    <n v="0"/>
    <n v="2"/>
  </r>
  <r>
    <x v="16"/>
    <x v="8"/>
    <x v="412"/>
    <x v="445"/>
    <x v="56"/>
    <x v="46"/>
    <x v="14"/>
    <x v="16"/>
    <n v="10"/>
    <n v="15"/>
  </r>
  <r>
    <x v="16"/>
    <x v="8"/>
    <x v="413"/>
    <x v="446"/>
    <x v="56"/>
    <x v="46"/>
    <x v="30"/>
    <x v="12"/>
    <n v="1"/>
    <n v="10"/>
  </r>
  <r>
    <x v="16"/>
    <x v="8"/>
    <x v="414"/>
    <x v="447"/>
    <x v="63"/>
    <x v="46"/>
    <x v="15"/>
    <x v="20"/>
    <n v="1"/>
    <n v="1"/>
  </r>
  <r>
    <x v="16"/>
    <x v="8"/>
    <x v="415"/>
    <x v="448"/>
    <x v="64"/>
    <x v="46"/>
    <x v="15"/>
    <x v="20"/>
    <n v="2"/>
    <n v="1"/>
  </r>
  <r>
    <x v="16"/>
    <x v="8"/>
    <x v="416"/>
    <x v="449"/>
    <x v="64"/>
    <x v="46"/>
    <x v="30"/>
    <x v="20"/>
    <n v="3"/>
    <n v="1"/>
  </r>
  <r>
    <x v="16"/>
    <x v="8"/>
    <x v="417"/>
    <x v="450"/>
    <x v="93"/>
    <x v="47"/>
    <x v="12"/>
    <x v="31"/>
    <n v="10"/>
    <n v="4"/>
  </r>
  <r>
    <x v="16"/>
    <x v="8"/>
    <x v="418"/>
    <x v="451"/>
    <x v="56"/>
    <x v="47"/>
    <x v="15"/>
    <x v="14"/>
    <n v="0"/>
    <n v="6"/>
  </r>
  <r>
    <x v="16"/>
    <x v="8"/>
    <x v="419"/>
    <x v="452"/>
    <x v="56"/>
    <x v="47"/>
    <x v="30"/>
    <x v="20"/>
    <n v="1"/>
    <n v="2"/>
  </r>
  <r>
    <x v="16"/>
    <x v="8"/>
    <x v="420"/>
    <x v="453"/>
    <x v="127"/>
    <x v="79"/>
    <x v="123"/>
    <x v="51"/>
    <n v="27"/>
    <n v="60"/>
  </r>
  <r>
    <x v="16"/>
    <x v="8"/>
    <x v="421"/>
    <x v="454"/>
    <x v="75"/>
    <x v="69"/>
    <x v="7"/>
    <x v="24"/>
    <n v="14"/>
    <n v="24"/>
  </r>
  <r>
    <x v="16"/>
    <x v="8"/>
    <x v="422"/>
    <x v="455"/>
    <x v="56"/>
    <x v="46"/>
    <x v="15"/>
    <x v="30"/>
    <n v="0"/>
    <n v="2"/>
  </r>
  <r>
    <x v="16"/>
    <x v="8"/>
    <x v="423"/>
    <x v="456"/>
    <x v="64"/>
    <x v="47"/>
    <x v="123"/>
    <x v="31"/>
    <n v="14"/>
    <n v="4"/>
  </r>
  <r>
    <x v="16"/>
    <x v="8"/>
    <x v="424"/>
    <x v="457"/>
    <x v="110"/>
    <x v="65"/>
    <x v="127"/>
    <x v="65"/>
    <n v="67"/>
    <n v="115"/>
  </r>
  <r>
    <x v="16"/>
    <x v="8"/>
    <x v="425"/>
    <x v="458"/>
    <x v="121"/>
    <x v="69"/>
    <x v="128"/>
    <x v="51"/>
    <n v="22"/>
    <n v="44"/>
  </r>
  <r>
    <x v="16"/>
    <x v="8"/>
    <x v="426"/>
    <x v="459"/>
    <x v="63"/>
    <x v="46"/>
    <x v="30"/>
    <x v="20"/>
    <n v="2"/>
    <n v="1"/>
  </r>
  <r>
    <x v="16"/>
    <x v="8"/>
    <x v="427"/>
    <x v="460"/>
    <x v="56"/>
    <x v="47"/>
    <x v="15"/>
    <x v="20"/>
    <n v="0"/>
    <n v="2"/>
  </r>
  <r>
    <x v="16"/>
    <x v="8"/>
    <x v="428"/>
    <x v="461"/>
    <x v="56"/>
    <x v="46"/>
    <x v="30"/>
    <x v="35"/>
    <n v="1"/>
    <n v="60"/>
  </r>
  <r>
    <x v="16"/>
    <x v="8"/>
    <x v="429"/>
    <x v="462"/>
    <x v="56"/>
    <x v="46"/>
    <x v="12"/>
    <x v="12"/>
    <n v="2"/>
    <n v="10"/>
  </r>
  <r>
    <x v="16"/>
    <x v="8"/>
    <x v="430"/>
    <x v="463"/>
    <x v="56"/>
    <x v="46"/>
    <x v="129"/>
    <x v="40"/>
    <n v="90"/>
    <n v="210"/>
  </r>
  <r>
    <x v="16"/>
    <x v="8"/>
    <x v="431"/>
    <x v="464"/>
    <x v="56"/>
    <x v="46"/>
    <x v="33"/>
    <x v="14"/>
    <n v="5"/>
    <n v="5"/>
  </r>
  <r>
    <x v="16"/>
    <x v="8"/>
    <x v="432"/>
    <x v="465"/>
    <x v="56"/>
    <x v="46"/>
    <x v="15"/>
    <x v="20"/>
    <n v="0"/>
    <n v="1"/>
  </r>
  <r>
    <x v="16"/>
    <x v="8"/>
    <x v="433"/>
    <x v="466"/>
    <x v="56"/>
    <x v="46"/>
    <x v="15"/>
    <x v="31"/>
    <n v="0"/>
    <n v="3"/>
  </r>
  <r>
    <x v="16"/>
    <x v="8"/>
    <x v="434"/>
    <x v="467"/>
    <x v="56"/>
    <x v="46"/>
    <x v="130"/>
    <x v="4"/>
    <n v="28"/>
    <n v="100"/>
  </r>
  <r>
    <x v="16"/>
    <x v="8"/>
    <x v="435"/>
    <x v="468"/>
    <x v="56"/>
    <x v="46"/>
    <x v="32"/>
    <x v="14"/>
    <n v="3"/>
    <n v="5"/>
  </r>
  <r>
    <x v="16"/>
    <x v="8"/>
    <x v="436"/>
    <x v="469"/>
    <x v="56"/>
    <x v="46"/>
    <x v="131"/>
    <x v="23"/>
    <n v="23"/>
    <n v="50"/>
  </r>
  <r>
    <x v="16"/>
    <x v="8"/>
    <x v="437"/>
    <x v="470"/>
    <x v="56"/>
    <x v="46"/>
    <x v="15"/>
    <x v="20"/>
    <n v="0"/>
    <n v="1"/>
  </r>
  <r>
    <x v="16"/>
    <x v="8"/>
    <x v="438"/>
    <x v="471"/>
    <x v="56"/>
    <x v="46"/>
    <x v="12"/>
    <x v="52"/>
    <n v="2"/>
    <n v="4"/>
  </r>
  <r>
    <x v="0"/>
    <x v="3"/>
    <x v="0"/>
    <x v="0"/>
    <x v="128"/>
    <x v="103"/>
    <x v="132"/>
    <x v="105"/>
    <n v="328"/>
    <n v="743"/>
  </r>
  <r>
    <x v="16"/>
    <x v="9"/>
    <x v="439"/>
    <x v="472"/>
    <x v="56"/>
    <x v="46"/>
    <x v="133"/>
    <x v="106"/>
    <n v="1237"/>
    <n v="520"/>
  </r>
  <r>
    <x v="16"/>
    <x v="9"/>
    <x v="99"/>
    <x v="99"/>
    <x v="129"/>
    <x v="31"/>
    <x v="22"/>
    <x v="107"/>
    <n v="719"/>
    <n v="720"/>
  </r>
  <r>
    <x v="16"/>
    <x v="9"/>
    <x v="100"/>
    <x v="416"/>
    <x v="56"/>
    <x v="46"/>
    <x v="134"/>
    <x v="108"/>
    <n v="125"/>
    <n v="290"/>
  </r>
  <r>
    <x v="16"/>
    <x v="9"/>
    <x v="102"/>
    <x v="473"/>
    <x v="56"/>
    <x v="46"/>
    <x v="15"/>
    <x v="12"/>
    <n v="0"/>
    <n v="10"/>
  </r>
  <r>
    <x v="16"/>
    <x v="9"/>
    <x v="440"/>
    <x v="474"/>
    <x v="56"/>
    <x v="46"/>
    <x v="28"/>
    <x v="16"/>
    <n v="55"/>
    <n v="15"/>
  </r>
  <r>
    <x v="16"/>
    <x v="9"/>
    <x v="106"/>
    <x v="107"/>
    <x v="56"/>
    <x v="46"/>
    <x v="135"/>
    <x v="13"/>
    <n v="58"/>
    <n v="45"/>
  </r>
  <r>
    <x v="16"/>
    <x v="9"/>
    <x v="107"/>
    <x v="108"/>
    <x v="56"/>
    <x v="46"/>
    <x v="15"/>
    <x v="20"/>
    <n v="0"/>
    <n v="1"/>
  </r>
  <r>
    <x v="16"/>
    <x v="9"/>
    <x v="441"/>
    <x v="475"/>
    <x v="75"/>
    <x v="46"/>
    <x v="136"/>
    <x v="109"/>
    <n v="165"/>
    <n v="130"/>
  </r>
  <r>
    <x v="16"/>
    <x v="9"/>
    <x v="442"/>
    <x v="264"/>
    <x v="56"/>
    <x v="46"/>
    <x v="45"/>
    <x v="26"/>
    <n v="208"/>
    <n v="300"/>
  </r>
  <r>
    <x v="16"/>
    <x v="9"/>
    <x v="443"/>
    <x v="476"/>
    <x v="130"/>
    <x v="104"/>
    <x v="137"/>
    <x v="60"/>
    <n v="1418"/>
    <n v="2750"/>
  </r>
  <r>
    <x v="16"/>
    <x v="9"/>
    <x v="444"/>
    <x v="477"/>
    <x v="57"/>
    <x v="71"/>
    <x v="15"/>
    <x v="30"/>
    <n v="78"/>
    <n v="152"/>
  </r>
  <r>
    <x v="16"/>
    <x v="9"/>
    <x v="445"/>
    <x v="478"/>
    <x v="93"/>
    <x v="46"/>
    <x v="123"/>
    <x v="20"/>
    <n v="20"/>
    <n v="1"/>
  </r>
  <r>
    <x v="16"/>
    <x v="9"/>
    <x v="446"/>
    <x v="479"/>
    <x v="56"/>
    <x v="46"/>
    <x v="54"/>
    <x v="27"/>
    <n v="56"/>
    <n v="150"/>
  </r>
  <r>
    <x v="16"/>
    <x v="9"/>
    <x v="386"/>
    <x v="265"/>
    <x v="56"/>
    <x v="46"/>
    <x v="15"/>
    <x v="52"/>
    <n v="0"/>
    <n v="4"/>
  </r>
  <r>
    <x v="16"/>
    <x v="9"/>
    <x v="447"/>
    <x v="480"/>
    <x v="56"/>
    <x v="46"/>
    <x v="121"/>
    <x v="16"/>
    <n v="17"/>
    <n v="15"/>
  </r>
  <r>
    <x v="16"/>
    <x v="9"/>
    <x v="448"/>
    <x v="481"/>
    <x v="56"/>
    <x v="46"/>
    <x v="39"/>
    <x v="17"/>
    <n v="145"/>
    <n v="250"/>
  </r>
  <r>
    <x v="16"/>
    <x v="9"/>
    <x v="449"/>
    <x v="482"/>
    <x v="127"/>
    <x v="104"/>
    <x v="138"/>
    <x v="110"/>
    <n v="183"/>
    <n v="520"/>
  </r>
  <r>
    <x v="16"/>
    <x v="9"/>
    <x v="450"/>
    <x v="483"/>
    <x v="110"/>
    <x v="72"/>
    <x v="43"/>
    <x v="30"/>
    <n v="45"/>
    <n v="32"/>
  </r>
  <r>
    <x v="16"/>
    <x v="9"/>
    <x v="451"/>
    <x v="484"/>
    <x v="131"/>
    <x v="71"/>
    <x v="139"/>
    <x v="51"/>
    <n v="649"/>
    <n v="190"/>
  </r>
  <r>
    <x v="16"/>
    <x v="9"/>
    <x v="452"/>
    <x v="485"/>
    <x v="132"/>
    <x v="33"/>
    <x v="140"/>
    <x v="111"/>
    <n v="2884"/>
    <n v="4300"/>
  </r>
  <r>
    <x v="16"/>
    <x v="9"/>
    <x v="260"/>
    <x v="486"/>
    <x v="133"/>
    <x v="104"/>
    <x v="13"/>
    <x v="27"/>
    <n v="190"/>
    <n v="400"/>
  </r>
  <r>
    <x v="16"/>
    <x v="9"/>
    <x v="453"/>
    <x v="487"/>
    <x v="134"/>
    <x v="105"/>
    <x v="141"/>
    <x v="17"/>
    <n v="179"/>
    <n v="1150"/>
  </r>
  <r>
    <x v="16"/>
    <x v="9"/>
    <x v="263"/>
    <x v="271"/>
    <x v="135"/>
    <x v="106"/>
    <x v="142"/>
    <x v="26"/>
    <n v="617"/>
    <n v="1500"/>
  </r>
  <r>
    <x v="16"/>
    <x v="9"/>
    <x v="454"/>
    <x v="488"/>
    <x v="136"/>
    <x v="38"/>
    <x v="143"/>
    <x v="27"/>
    <n v="723"/>
    <n v="950"/>
  </r>
  <r>
    <x v="16"/>
    <x v="9"/>
    <x v="455"/>
    <x v="489"/>
    <x v="137"/>
    <x v="38"/>
    <x v="62"/>
    <x v="24"/>
    <n v="2253"/>
    <n v="820"/>
  </r>
  <r>
    <x v="16"/>
    <x v="9"/>
    <x v="456"/>
    <x v="490"/>
    <x v="56"/>
    <x v="46"/>
    <x v="15"/>
    <x v="39"/>
    <n v="0"/>
    <n v="30"/>
  </r>
  <r>
    <x v="16"/>
    <x v="9"/>
    <x v="457"/>
    <x v="491"/>
    <x v="56"/>
    <x v="46"/>
    <x v="33"/>
    <x v="23"/>
    <n v="5"/>
    <n v="50"/>
  </r>
  <r>
    <x v="16"/>
    <x v="9"/>
    <x v="114"/>
    <x v="116"/>
    <x v="121"/>
    <x v="65"/>
    <x v="77"/>
    <x v="4"/>
    <n v="31"/>
    <n v="105"/>
  </r>
  <r>
    <x v="16"/>
    <x v="9"/>
    <x v="116"/>
    <x v="118"/>
    <x v="138"/>
    <x v="58"/>
    <x v="144"/>
    <x v="112"/>
    <n v="501"/>
    <n v="1830"/>
  </r>
  <r>
    <x v="16"/>
    <x v="9"/>
    <x v="117"/>
    <x v="119"/>
    <x v="56"/>
    <x v="80"/>
    <x v="15"/>
    <x v="19"/>
    <n v="0"/>
    <n v="90"/>
  </r>
  <r>
    <x v="16"/>
    <x v="9"/>
    <x v="118"/>
    <x v="273"/>
    <x v="139"/>
    <x v="107"/>
    <x v="145"/>
    <x v="113"/>
    <n v="1125"/>
    <n v="3160"/>
  </r>
  <r>
    <x v="16"/>
    <x v="9"/>
    <x v="119"/>
    <x v="121"/>
    <x v="113"/>
    <x v="108"/>
    <x v="146"/>
    <x v="114"/>
    <n v="1917"/>
    <n v="3440"/>
  </r>
  <r>
    <x v="16"/>
    <x v="9"/>
    <x v="120"/>
    <x v="122"/>
    <x v="56"/>
    <x v="109"/>
    <x v="15"/>
    <x v="115"/>
    <n v="0"/>
    <n v="98"/>
  </r>
  <r>
    <x v="16"/>
    <x v="9"/>
    <x v="121"/>
    <x v="123"/>
    <x v="89"/>
    <x v="24"/>
    <x v="147"/>
    <x v="60"/>
    <n v="1526"/>
    <n v="2550"/>
  </r>
  <r>
    <x v="16"/>
    <x v="9"/>
    <x v="122"/>
    <x v="124"/>
    <x v="140"/>
    <x v="24"/>
    <x v="148"/>
    <x v="116"/>
    <n v="2433"/>
    <n v="3550"/>
  </r>
  <r>
    <x v="16"/>
    <x v="9"/>
    <x v="123"/>
    <x v="125"/>
    <x v="141"/>
    <x v="82"/>
    <x v="149"/>
    <x v="116"/>
    <n v="1745"/>
    <n v="3580"/>
  </r>
  <r>
    <x v="16"/>
    <x v="9"/>
    <x v="458"/>
    <x v="492"/>
    <x v="142"/>
    <x v="68"/>
    <x v="150"/>
    <x v="78"/>
    <n v="685"/>
    <n v="515"/>
  </r>
  <r>
    <x v="16"/>
    <x v="9"/>
    <x v="125"/>
    <x v="493"/>
    <x v="56"/>
    <x v="49"/>
    <x v="54"/>
    <x v="69"/>
    <n v="56"/>
    <n v="283"/>
  </r>
  <r>
    <x v="16"/>
    <x v="9"/>
    <x v="459"/>
    <x v="494"/>
    <x v="56"/>
    <x v="46"/>
    <x v="15"/>
    <x v="20"/>
    <n v="0"/>
    <n v="1"/>
  </r>
  <r>
    <x v="16"/>
    <x v="9"/>
    <x v="265"/>
    <x v="276"/>
    <x v="56"/>
    <x v="46"/>
    <x v="31"/>
    <x v="12"/>
    <n v="8"/>
    <n v="10"/>
  </r>
  <r>
    <x v="16"/>
    <x v="9"/>
    <x v="266"/>
    <x v="495"/>
    <x v="121"/>
    <x v="68"/>
    <x v="149"/>
    <x v="117"/>
    <n v="1676"/>
    <n v="7215"/>
  </r>
  <r>
    <x v="16"/>
    <x v="9"/>
    <x v="460"/>
    <x v="496"/>
    <x v="56"/>
    <x v="46"/>
    <x v="151"/>
    <x v="111"/>
    <n v="462"/>
    <n v="800"/>
  </r>
  <r>
    <x v="0"/>
    <x v="3"/>
    <x v="0"/>
    <x v="0"/>
    <x v="143"/>
    <x v="110"/>
    <x v="152"/>
    <x v="118"/>
    <n v="24194"/>
    <n v="42522"/>
  </r>
  <r>
    <x v="16"/>
    <x v="10"/>
    <x v="461"/>
    <x v="497"/>
    <x v="56"/>
    <x v="46"/>
    <x v="15"/>
    <x v="26"/>
    <n v="0"/>
    <n v="300"/>
  </r>
  <r>
    <x v="16"/>
    <x v="10"/>
    <x v="462"/>
    <x v="498"/>
    <x v="56"/>
    <x v="46"/>
    <x v="153"/>
    <x v="26"/>
    <n v="179"/>
    <n v="300"/>
  </r>
  <r>
    <x v="16"/>
    <x v="10"/>
    <x v="249"/>
    <x v="415"/>
    <x v="144"/>
    <x v="41"/>
    <x v="154"/>
    <x v="119"/>
    <n v="3829"/>
    <n v="5350"/>
  </r>
  <r>
    <x v="16"/>
    <x v="10"/>
    <x v="463"/>
    <x v="499"/>
    <x v="56"/>
    <x v="46"/>
    <x v="155"/>
    <x v="23"/>
    <n v="47"/>
    <n v="50"/>
  </r>
  <r>
    <x v="16"/>
    <x v="10"/>
    <x v="464"/>
    <x v="500"/>
    <x v="56"/>
    <x v="46"/>
    <x v="13"/>
    <x v="39"/>
    <n v="177"/>
    <n v="30"/>
  </r>
  <r>
    <x v="16"/>
    <x v="10"/>
    <x v="465"/>
    <x v="128"/>
    <x v="56"/>
    <x v="46"/>
    <x v="15"/>
    <x v="27"/>
    <n v="0"/>
    <n v="150"/>
  </r>
  <r>
    <x v="16"/>
    <x v="10"/>
    <x v="466"/>
    <x v="501"/>
    <x v="56"/>
    <x v="46"/>
    <x v="156"/>
    <x v="120"/>
    <n v="111"/>
    <n v="600"/>
  </r>
  <r>
    <x v="16"/>
    <x v="10"/>
    <x v="127"/>
    <x v="129"/>
    <x v="145"/>
    <x v="6"/>
    <x v="157"/>
    <x v="121"/>
    <n v="938"/>
    <n v="1100"/>
  </r>
  <r>
    <x v="16"/>
    <x v="10"/>
    <x v="467"/>
    <x v="502"/>
    <x v="146"/>
    <x v="64"/>
    <x v="158"/>
    <x v="122"/>
    <n v="1111"/>
    <n v="2000"/>
  </r>
  <r>
    <x v="16"/>
    <x v="10"/>
    <x v="468"/>
    <x v="503"/>
    <x v="64"/>
    <x v="68"/>
    <x v="15"/>
    <x v="14"/>
    <n v="2"/>
    <n v="20"/>
  </r>
  <r>
    <x v="16"/>
    <x v="10"/>
    <x v="469"/>
    <x v="504"/>
    <x v="147"/>
    <x v="23"/>
    <x v="159"/>
    <x v="120"/>
    <n v="884"/>
    <n v="1100"/>
  </r>
  <r>
    <x v="16"/>
    <x v="10"/>
    <x v="470"/>
    <x v="505"/>
    <x v="148"/>
    <x v="91"/>
    <x v="26"/>
    <x v="52"/>
    <n v="79"/>
    <n v="39"/>
  </r>
  <r>
    <x v="16"/>
    <x v="10"/>
    <x v="471"/>
    <x v="506"/>
    <x v="149"/>
    <x v="23"/>
    <x v="160"/>
    <x v="107"/>
    <n v="755"/>
    <n v="820"/>
  </r>
  <r>
    <x v="16"/>
    <x v="10"/>
    <x v="472"/>
    <x v="507"/>
    <x v="56"/>
    <x v="46"/>
    <x v="15"/>
    <x v="20"/>
    <n v="0"/>
    <n v="1"/>
  </r>
  <r>
    <x v="16"/>
    <x v="10"/>
    <x v="473"/>
    <x v="508"/>
    <x v="75"/>
    <x v="80"/>
    <x v="30"/>
    <x v="39"/>
    <n v="4"/>
    <n v="40"/>
  </r>
  <r>
    <x v="16"/>
    <x v="10"/>
    <x v="135"/>
    <x v="137"/>
    <x v="56"/>
    <x v="47"/>
    <x v="15"/>
    <x v="20"/>
    <n v="0"/>
    <n v="2"/>
  </r>
  <r>
    <x v="16"/>
    <x v="10"/>
    <x v="137"/>
    <x v="139"/>
    <x v="117"/>
    <x v="102"/>
    <x v="161"/>
    <x v="123"/>
    <n v="340"/>
    <n v="840"/>
  </r>
  <r>
    <x v="16"/>
    <x v="10"/>
    <x v="474"/>
    <x v="509"/>
    <x v="56"/>
    <x v="46"/>
    <x v="96"/>
    <x v="27"/>
    <n v="65"/>
    <n v="150"/>
  </r>
  <r>
    <x v="0"/>
    <x v="3"/>
    <x v="0"/>
    <x v="0"/>
    <x v="150"/>
    <x v="111"/>
    <x v="162"/>
    <x v="124"/>
    <n v="8521"/>
    <n v="12892"/>
  </r>
  <r>
    <x v="9"/>
    <x v="9"/>
    <x v="475"/>
    <x v="510"/>
    <x v="122"/>
    <x v="63"/>
    <x v="56"/>
    <x v="39"/>
    <n v="32"/>
    <n v="90"/>
  </r>
  <r>
    <x v="9"/>
    <x v="9"/>
    <x v="440"/>
    <x v="474"/>
    <x v="56"/>
    <x v="49"/>
    <x v="59"/>
    <x v="39"/>
    <n v="32"/>
    <n v="33"/>
  </r>
  <r>
    <x v="9"/>
    <x v="9"/>
    <x v="476"/>
    <x v="511"/>
    <x v="127"/>
    <x v="91"/>
    <x v="163"/>
    <x v="125"/>
    <n v="1922"/>
    <n v="4035"/>
  </r>
  <r>
    <x v="9"/>
    <x v="9"/>
    <x v="477"/>
    <x v="512"/>
    <x v="78"/>
    <x v="93"/>
    <x v="124"/>
    <x v="23"/>
    <n v="37"/>
    <n v="56"/>
  </r>
  <r>
    <x v="9"/>
    <x v="9"/>
    <x v="478"/>
    <x v="513"/>
    <x v="151"/>
    <x v="6"/>
    <x v="164"/>
    <x v="78"/>
    <n v="187"/>
    <n v="600"/>
  </r>
  <r>
    <x v="9"/>
    <x v="9"/>
    <x v="479"/>
    <x v="514"/>
    <x v="152"/>
    <x v="112"/>
    <x v="17"/>
    <x v="78"/>
    <n v="247"/>
    <n v="780"/>
  </r>
  <r>
    <x v="9"/>
    <x v="9"/>
    <x v="480"/>
    <x v="515"/>
    <x v="153"/>
    <x v="33"/>
    <x v="165"/>
    <x v="78"/>
    <n v="3596"/>
    <n v="4000"/>
  </r>
  <r>
    <x v="9"/>
    <x v="9"/>
    <x v="481"/>
    <x v="516"/>
    <x v="56"/>
    <x v="56"/>
    <x v="166"/>
    <x v="28"/>
    <n v="139"/>
    <n v="202"/>
  </r>
  <r>
    <x v="9"/>
    <x v="9"/>
    <x v="114"/>
    <x v="517"/>
    <x v="83"/>
    <x v="72"/>
    <x v="128"/>
    <x v="39"/>
    <n v="44"/>
    <n v="60"/>
  </r>
  <r>
    <x v="9"/>
    <x v="9"/>
    <x v="116"/>
    <x v="118"/>
    <x v="126"/>
    <x v="8"/>
    <x v="167"/>
    <x v="4"/>
    <n v="125"/>
    <n v="1100"/>
  </r>
  <r>
    <x v="9"/>
    <x v="9"/>
    <x v="117"/>
    <x v="119"/>
    <x v="154"/>
    <x v="5"/>
    <x v="168"/>
    <x v="4"/>
    <n v="1568"/>
    <n v="2100"/>
  </r>
  <r>
    <x v="9"/>
    <x v="9"/>
    <x v="118"/>
    <x v="273"/>
    <x v="155"/>
    <x v="5"/>
    <x v="124"/>
    <x v="4"/>
    <n v="1596"/>
    <n v="2100"/>
  </r>
  <r>
    <x v="9"/>
    <x v="9"/>
    <x v="119"/>
    <x v="121"/>
    <x v="63"/>
    <x v="80"/>
    <x v="169"/>
    <x v="79"/>
    <n v="1006"/>
    <n v="2010"/>
  </r>
  <r>
    <x v="9"/>
    <x v="9"/>
    <x v="120"/>
    <x v="122"/>
    <x v="109"/>
    <x v="80"/>
    <x v="170"/>
    <x v="79"/>
    <n v="1119"/>
    <n v="2010"/>
  </r>
  <r>
    <x v="9"/>
    <x v="9"/>
    <x v="121"/>
    <x v="123"/>
    <x v="102"/>
    <x v="68"/>
    <x v="171"/>
    <x v="122"/>
    <n v="871"/>
    <n v="1415"/>
  </r>
  <r>
    <x v="9"/>
    <x v="9"/>
    <x v="122"/>
    <x v="124"/>
    <x v="117"/>
    <x v="67"/>
    <x v="172"/>
    <x v="60"/>
    <n v="1585"/>
    <n v="2525"/>
  </r>
  <r>
    <x v="9"/>
    <x v="9"/>
    <x v="123"/>
    <x v="125"/>
    <x v="95"/>
    <x v="72"/>
    <x v="173"/>
    <x v="1"/>
    <n v="962"/>
    <n v="1530"/>
  </r>
  <r>
    <x v="9"/>
    <x v="9"/>
    <x v="482"/>
    <x v="518"/>
    <x v="56"/>
    <x v="46"/>
    <x v="15"/>
    <x v="78"/>
    <n v="0"/>
    <n v="500"/>
  </r>
  <r>
    <x v="9"/>
    <x v="9"/>
    <x v="483"/>
    <x v="519"/>
    <x v="56"/>
    <x v="46"/>
    <x v="15"/>
    <x v="4"/>
    <n v="0"/>
    <n v="100"/>
  </r>
  <r>
    <x v="9"/>
    <x v="9"/>
    <x v="265"/>
    <x v="520"/>
    <x v="75"/>
    <x v="47"/>
    <x v="35"/>
    <x v="4"/>
    <n v="9"/>
    <n v="101"/>
  </r>
  <r>
    <x v="9"/>
    <x v="9"/>
    <x v="266"/>
    <x v="521"/>
    <x v="156"/>
    <x v="31"/>
    <x v="174"/>
    <x v="126"/>
    <n v="3276"/>
    <n v="7400"/>
  </r>
  <r>
    <x v="9"/>
    <x v="9"/>
    <x v="484"/>
    <x v="522"/>
    <x v="56"/>
    <x v="46"/>
    <x v="175"/>
    <x v="17"/>
    <n v="119"/>
    <n v="250"/>
  </r>
  <r>
    <x v="9"/>
    <x v="9"/>
    <x v="485"/>
    <x v="523"/>
    <x v="69"/>
    <x v="68"/>
    <x v="176"/>
    <x v="1"/>
    <n v="877"/>
    <n v="1515"/>
  </r>
  <r>
    <x v="9"/>
    <x v="9"/>
    <x v="458"/>
    <x v="524"/>
    <x v="75"/>
    <x v="79"/>
    <x v="15"/>
    <x v="39"/>
    <n v="3"/>
    <n v="50"/>
  </r>
  <r>
    <x v="0"/>
    <x v="3"/>
    <x v="0"/>
    <x v="0"/>
    <x v="157"/>
    <x v="113"/>
    <x v="177"/>
    <x v="127"/>
    <n v="19352"/>
    <n v="34562"/>
  </r>
  <r>
    <x v="9"/>
    <x v="10"/>
    <x v="486"/>
    <x v="415"/>
    <x v="158"/>
    <x v="6"/>
    <x v="11"/>
    <x v="78"/>
    <n v="112"/>
    <n v="600"/>
  </r>
  <r>
    <x v="9"/>
    <x v="10"/>
    <x v="126"/>
    <x v="128"/>
    <x v="110"/>
    <x v="79"/>
    <x v="32"/>
    <x v="23"/>
    <n v="19"/>
    <n v="70"/>
  </r>
  <r>
    <x v="9"/>
    <x v="10"/>
    <x v="487"/>
    <x v="129"/>
    <x v="122"/>
    <x v="79"/>
    <x v="178"/>
    <x v="111"/>
    <n v="504"/>
    <n v="820"/>
  </r>
  <r>
    <x v="9"/>
    <x v="10"/>
    <x v="135"/>
    <x v="525"/>
    <x v="56"/>
    <x v="46"/>
    <x v="179"/>
    <x v="26"/>
    <n v="130"/>
    <n v="300"/>
  </r>
  <r>
    <x v="9"/>
    <x v="10"/>
    <x v="488"/>
    <x v="526"/>
    <x v="56"/>
    <x v="46"/>
    <x v="15"/>
    <x v="22"/>
    <n v="0"/>
    <n v="0"/>
  </r>
  <r>
    <x v="9"/>
    <x v="10"/>
    <x v="137"/>
    <x v="139"/>
    <x v="56"/>
    <x v="56"/>
    <x v="180"/>
    <x v="128"/>
    <n v="77"/>
    <n v="80"/>
  </r>
  <r>
    <x v="9"/>
    <x v="10"/>
    <x v="489"/>
    <x v="527"/>
    <x v="28"/>
    <x v="105"/>
    <x v="181"/>
    <x v="111"/>
    <n v="635"/>
    <n v="1700"/>
  </r>
  <r>
    <x v="0"/>
    <x v="3"/>
    <x v="0"/>
    <x v="0"/>
    <x v="134"/>
    <x v="114"/>
    <x v="182"/>
    <x v="129"/>
    <n v="1477"/>
    <n v="3570"/>
  </r>
  <r>
    <x v="7"/>
    <x v="11"/>
    <x v="490"/>
    <x v="528"/>
    <x v="0"/>
    <x v="0"/>
    <x v="60"/>
    <x v="9"/>
    <n v="14"/>
    <n v="11"/>
  </r>
  <r>
    <x v="7"/>
    <x v="11"/>
    <x v="491"/>
    <x v="529"/>
    <x v="0"/>
    <x v="0"/>
    <x v="15"/>
    <x v="20"/>
    <n v="0"/>
    <n v="1"/>
  </r>
  <r>
    <x v="7"/>
    <x v="11"/>
    <x v="492"/>
    <x v="530"/>
    <x v="0"/>
    <x v="0"/>
    <x v="35"/>
    <x v="52"/>
    <n v="6"/>
    <n v="4"/>
  </r>
  <r>
    <x v="7"/>
    <x v="11"/>
    <x v="493"/>
    <x v="531"/>
    <x v="0"/>
    <x v="0"/>
    <x v="33"/>
    <x v="30"/>
    <n v="5"/>
    <n v="2"/>
  </r>
  <r>
    <x v="7"/>
    <x v="11"/>
    <x v="494"/>
    <x v="532"/>
    <x v="0"/>
    <x v="0"/>
    <x v="15"/>
    <x v="14"/>
    <n v="0"/>
    <n v="5"/>
  </r>
  <r>
    <x v="7"/>
    <x v="11"/>
    <x v="495"/>
    <x v="533"/>
    <x v="0"/>
    <x v="0"/>
    <x v="183"/>
    <x v="78"/>
    <n v="803"/>
    <n v="500"/>
  </r>
  <r>
    <x v="7"/>
    <x v="11"/>
    <x v="496"/>
    <x v="534"/>
    <x v="0"/>
    <x v="0"/>
    <x v="184"/>
    <x v="130"/>
    <n v="347"/>
    <n v="400"/>
  </r>
  <r>
    <x v="7"/>
    <x v="11"/>
    <x v="497"/>
    <x v="535"/>
    <x v="0"/>
    <x v="0"/>
    <x v="15"/>
    <x v="30"/>
    <n v="0"/>
    <n v="2"/>
  </r>
  <r>
    <x v="7"/>
    <x v="11"/>
    <x v="498"/>
    <x v="536"/>
    <x v="0"/>
    <x v="0"/>
    <x v="15"/>
    <x v="20"/>
    <n v="0"/>
    <n v="1"/>
  </r>
  <r>
    <x v="7"/>
    <x v="11"/>
    <x v="499"/>
    <x v="537"/>
    <x v="0"/>
    <x v="0"/>
    <x v="155"/>
    <x v="24"/>
    <n v="47"/>
    <n v="20"/>
  </r>
  <r>
    <x v="7"/>
    <x v="11"/>
    <x v="500"/>
    <x v="109"/>
    <x v="0"/>
    <x v="0"/>
    <x v="185"/>
    <x v="24"/>
    <n v="50"/>
    <n v="20"/>
  </r>
  <r>
    <x v="7"/>
    <x v="11"/>
    <x v="441"/>
    <x v="475"/>
    <x v="0"/>
    <x v="0"/>
    <x v="186"/>
    <x v="131"/>
    <n v="1783"/>
    <n v="1200"/>
  </r>
  <r>
    <x v="7"/>
    <x v="11"/>
    <x v="501"/>
    <x v="538"/>
    <x v="0"/>
    <x v="0"/>
    <x v="187"/>
    <x v="132"/>
    <n v="1073"/>
    <n v="850"/>
  </r>
  <r>
    <x v="7"/>
    <x v="11"/>
    <x v="502"/>
    <x v="539"/>
    <x v="0"/>
    <x v="0"/>
    <x v="12"/>
    <x v="31"/>
    <n v="2"/>
    <n v="3"/>
  </r>
  <r>
    <x v="7"/>
    <x v="11"/>
    <x v="503"/>
    <x v="540"/>
    <x v="0"/>
    <x v="0"/>
    <x v="165"/>
    <x v="18"/>
    <n v="276"/>
    <n v="260"/>
  </r>
  <r>
    <x v="7"/>
    <x v="11"/>
    <x v="504"/>
    <x v="541"/>
    <x v="0"/>
    <x v="0"/>
    <x v="188"/>
    <x v="51"/>
    <n v="38"/>
    <n v="40"/>
  </r>
  <r>
    <x v="7"/>
    <x v="11"/>
    <x v="505"/>
    <x v="542"/>
    <x v="0"/>
    <x v="0"/>
    <x v="189"/>
    <x v="133"/>
    <n v="45"/>
    <n v="55"/>
  </r>
  <r>
    <x v="7"/>
    <x v="11"/>
    <x v="506"/>
    <x v="543"/>
    <x v="0"/>
    <x v="0"/>
    <x v="190"/>
    <x v="51"/>
    <n v="60"/>
    <n v="40"/>
  </r>
  <r>
    <x v="7"/>
    <x v="11"/>
    <x v="507"/>
    <x v="544"/>
    <x v="0"/>
    <x v="0"/>
    <x v="191"/>
    <x v="64"/>
    <n v="148"/>
    <n v="160"/>
  </r>
  <r>
    <x v="7"/>
    <x v="11"/>
    <x v="508"/>
    <x v="545"/>
    <x v="0"/>
    <x v="0"/>
    <x v="192"/>
    <x v="51"/>
    <n v="63"/>
    <n v="40"/>
  </r>
  <r>
    <x v="7"/>
    <x v="11"/>
    <x v="509"/>
    <x v="546"/>
    <x v="0"/>
    <x v="0"/>
    <x v="193"/>
    <x v="134"/>
    <n v="92"/>
    <n v="102"/>
  </r>
  <r>
    <x v="7"/>
    <x v="11"/>
    <x v="510"/>
    <x v="547"/>
    <x v="0"/>
    <x v="0"/>
    <x v="60"/>
    <x v="39"/>
    <n v="14"/>
    <n v="30"/>
  </r>
  <r>
    <x v="7"/>
    <x v="11"/>
    <x v="511"/>
    <x v="548"/>
    <x v="0"/>
    <x v="0"/>
    <x v="60"/>
    <x v="56"/>
    <n v="14"/>
    <n v="14"/>
  </r>
  <r>
    <x v="7"/>
    <x v="11"/>
    <x v="512"/>
    <x v="549"/>
    <x v="0"/>
    <x v="0"/>
    <x v="15"/>
    <x v="20"/>
    <n v="0"/>
    <n v="1"/>
  </r>
  <r>
    <x v="7"/>
    <x v="11"/>
    <x v="513"/>
    <x v="550"/>
    <x v="0"/>
    <x v="0"/>
    <x v="17"/>
    <x v="135"/>
    <n v="62"/>
    <n v="67"/>
  </r>
  <r>
    <x v="7"/>
    <x v="11"/>
    <x v="514"/>
    <x v="551"/>
    <x v="0"/>
    <x v="0"/>
    <x v="142"/>
    <x v="65"/>
    <n v="126"/>
    <n v="110"/>
  </r>
  <r>
    <x v="7"/>
    <x v="11"/>
    <x v="515"/>
    <x v="552"/>
    <x v="0"/>
    <x v="0"/>
    <x v="194"/>
    <x v="23"/>
    <n v="93"/>
    <n v="50"/>
  </r>
  <r>
    <x v="7"/>
    <x v="11"/>
    <x v="516"/>
    <x v="553"/>
    <x v="0"/>
    <x v="0"/>
    <x v="195"/>
    <x v="136"/>
    <n v="604"/>
    <n v="330"/>
  </r>
  <r>
    <x v="7"/>
    <x v="11"/>
    <x v="517"/>
    <x v="554"/>
    <x v="0"/>
    <x v="0"/>
    <x v="196"/>
    <x v="25"/>
    <n v="100"/>
    <n v="70"/>
  </r>
  <r>
    <x v="7"/>
    <x v="11"/>
    <x v="518"/>
    <x v="555"/>
    <x v="0"/>
    <x v="0"/>
    <x v="197"/>
    <x v="98"/>
    <n v="291"/>
    <n v="255"/>
  </r>
  <r>
    <x v="7"/>
    <x v="11"/>
    <x v="519"/>
    <x v="556"/>
    <x v="0"/>
    <x v="0"/>
    <x v="65"/>
    <x v="23"/>
    <n v="25"/>
    <n v="50"/>
  </r>
  <r>
    <x v="7"/>
    <x v="11"/>
    <x v="520"/>
    <x v="557"/>
    <x v="0"/>
    <x v="0"/>
    <x v="32"/>
    <x v="137"/>
    <n v="3"/>
    <n v="18"/>
  </r>
  <r>
    <x v="0"/>
    <x v="3"/>
    <x v="0"/>
    <x v="0"/>
    <x v="56"/>
    <x v="46"/>
    <x v="198"/>
    <x v="138"/>
    <n v="6184"/>
    <n v="4711"/>
  </r>
  <r>
    <x v="7"/>
    <x v="9"/>
    <x v="249"/>
    <x v="415"/>
    <x v="0"/>
    <x v="0"/>
    <x v="199"/>
    <x v="139"/>
    <n v="1347"/>
    <n v="1050"/>
  </r>
  <r>
    <x v="7"/>
    <x v="9"/>
    <x v="521"/>
    <x v="558"/>
    <x v="0"/>
    <x v="0"/>
    <x v="200"/>
    <x v="140"/>
    <n v="89"/>
    <n v="178"/>
  </r>
  <r>
    <x v="7"/>
    <x v="9"/>
    <x v="522"/>
    <x v="106"/>
    <x v="0"/>
    <x v="0"/>
    <x v="7"/>
    <x v="141"/>
    <n v="11"/>
    <n v="24"/>
  </r>
  <r>
    <x v="7"/>
    <x v="9"/>
    <x v="114"/>
    <x v="559"/>
    <x v="0"/>
    <x v="0"/>
    <x v="201"/>
    <x v="5"/>
    <n v="491"/>
    <n v="550"/>
  </r>
  <r>
    <x v="7"/>
    <x v="9"/>
    <x v="122"/>
    <x v="560"/>
    <x v="0"/>
    <x v="0"/>
    <x v="202"/>
    <x v="131"/>
    <n v="1879"/>
    <n v="1200"/>
  </r>
  <r>
    <x v="0"/>
    <x v="3"/>
    <x v="0"/>
    <x v="0"/>
    <x v="56"/>
    <x v="46"/>
    <x v="203"/>
    <x v="142"/>
    <n v="3817"/>
    <n v="3002"/>
  </r>
  <r>
    <x v="1"/>
    <x v="9"/>
    <x v="523"/>
    <x v="561"/>
    <x v="56"/>
    <x v="56"/>
    <x v="12"/>
    <x v="33"/>
    <n v="2"/>
    <n v="10"/>
  </r>
  <r>
    <x v="1"/>
    <x v="9"/>
    <x v="524"/>
    <x v="562"/>
    <x v="56"/>
    <x v="46"/>
    <x v="15"/>
    <x v="24"/>
    <n v="0"/>
    <n v="20"/>
  </r>
  <r>
    <x v="1"/>
    <x v="9"/>
    <x v="525"/>
    <x v="563"/>
    <x v="56"/>
    <x v="46"/>
    <x v="30"/>
    <x v="12"/>
    <n v="1"/>
    <n v="10"/>
  </r>
  <r>
    <x v="1"/>
    <x v="9"/>
    <x v="98"/>
    <x v="98"/>
    <x v="56"/>
    <x v="46"/>
    <x v="31"/>
    <x v="14"/>
    <n v="8"/>
    <n v="5"/>
  </r>
  <r>
    <x v="1"/>
    <x v="9"/>
    <x v="100"/>
    <x v="416"/>
    <x v="93"/>
    <x v="65"/>
    <x v="150"/>
    <x v="26"/>
    <n v="681"/>
    <n v="305"/>
  </r>
  <r>
    <x v="1"/>
    <x v="9"/>
    <x v="106"/>
    <x v="107"/>
    <x v="120"/>
    <x v="71"/>
    <x v="204"/>
    <x v="1"/>
    <n v="1638"/>
    <n v="1650"/>
  </r>
  <r>
    <x v="1"/>
    <x v="9"/>
    <x v="107"/>
    <x v="108"/>
    <x v="50"/>
    <x v="72"/>
    <x v="9"/>
    <x v="66"/>
    <n v="143"/>
    <n v="150"/>
  </r>
  <r>
    <x v="1"/>
    <x v="9"/>
    <x v="108"/>
    <x v="109"/>
    <x v="82"/>
    <x v="79"/>
    <x v="9"/>
    <x v="4"/>
    <n v="145"/>
    <n v="120"/>
  </r>
  <r>
    <x v="1"/>
    <x v="9"/>
    <x v="526"/>
    <x v="564"/>
    <x v="56"/>
    <x v="79"/>
    <x v="77"/>
    <x v="39"/>
    <n v="24"/>
    <n v="50"/>
  </r>
  <r>
    <x v="1"/>
    <x v="9"/>
    <x v="386"/>
    <x v="265"/>
    <x v="56"/>
    <x v="46"/>
    <x v="14"/>
    <x v="12"/>
    <n v="10"/>
    <n v="10"/>
  </r>
  <r>
    <x v="1"/>
    <x v="9"/>
    <x v="527"/>
    <x v="565"/>
    <x v="159"/>
    <x v="84"/>
    <x v="135"/>
    <x v="27"/>
    <n v="211"/>
    <n v="350"/>
  </r>
  <r>
    <x v="1"/>
    <x v="9"/>
    <x v="528"/>
    <x v="566"/>
    <x v="160"/>
    <x v="13"/>
    <x v="205"/>
    <x v="113"/>
    <n v="8207"/>
    <n v="5500"/>
  </r>
  <r>
    <x v="1"/>
    <x v="9"/>
    <x v="529"/>
    <x v="567"/>
    <x v="161"/>
    <x v="115"/>
    <x v="206"/>
    <x v="28"/>
    <n v="489"/>
    <n v="492"/>
  </r>
  <r>
    <x v="1"/>
    <x v="9"/>
    <x v="262"/>
    <x v="270"/>
    <x v="162"/>
    <x v="115"/>
    <x v="22"/>
    <x v="28"/>
    <n v="476"/>
    <n v="492"/>
  </r>
  <r>
    <x v="1"/>
    <x v="9"/>
    <x v="480"/>
    <x v="515"/>
    <x v="163"/>
    <x v="115"/>
    <x v="206"/>
    <x v="28"/>
    <n v="447"/>
    <n v="492"/>
  </r>
  <r>
    <x v="1"/>
    <x v="9"/>
    <x v="114"/>
    <x v="116"/>
    <x v="164"/>
    <x v="116"/>
    <x v="207"/>
    <x v="143"/>
    <n v="444"/>
    <n v="420"/>
  </r>
  <r>
    <x v="1"/>
    <x v="9"/>
    <x v="115"/>
    <x v="568"/>
    <x v="56"/>
    <x v="46"/>
    <x v="30"/>
    <x v="31"/>
    <n v="1"/>
    <n v="3"/>
  </r>
  <r>
    <x v="1"/>
    <x v="9"/>
    <x v="116"/>
    <x v="118"/>
    <x v="56"/>
    <x v="46"/>
    <x v="24"/>
    <x v="23"/>
    <n v="4"/>
    <n v="50"/>
  </r>
  <r>
    <x v="1"/>
    <x v="9"/>
    <x v="117"/>
    <x v="119"/>
    <x v="28"/>
    <x v="24"/>
    <x v="63"/>
    <x v="28"/>
    <n v="99"/>
    <n v="250"/>
  </r>
  <r>
    <x v="1"/>
    <x v="9"/>
    <x v="530"/>
    <x v="569"/>
    <x v="56"/>
    <x v="56"/>
    <x v="15"/>
    <x v="20"/>
    <n v="0"/>
    <n v="3"/>
  </r>
  <r>
    <x v="1"/>
    <x v="9"/>
    <x v="118"/>
    <x v="273"/>
    <x v="165"/>
    <x v="23"/>
    <x v="208"/>
    <x v="116"/>
    <n v="1886"/>
    <n v="4000"/>
  </r>
  <r>
    <x v="1"/>
    <x v="9"/>
    <x v="119"/>
    <x v="121"/>
    <x v="56"/>
    <x v="46"/>
    <x v="209"/>
    <x v="144"/>
    <n v="12063"/>
    <n v="7300"/>
  </r>
  <r>
    <x v="1"/>
    <x v="9"/>
    <x v="120"/>
    <x v="122"/>
    <x v="166"/>
    <x v="6"/>
    <x v="210"/>
    <x v="113"/>
    <n v="5544"/>
    <n v="3100"/>
  </r>
  <r>
    <x v="1"/>
    <x v="9"/>
    <x v="531"/>
    <x v="570"/>
    <x v="141"/>
    <x v="80"/>
    <x v="211"/>
    <x v="1"/>
    <n v="1603"/>
    <n v="1510"/>
  </r>
  <r>
    <x v="1"/>
    <x v="9"/>
    <x v="121"/>
    <x v="123"/>
    <x v="167"/>
    <x v="71"/>
    <x v="212"/>
    <x v="113"/>
    <n v="3075"/>
    <n v="3150"/>
  </r>
  <r>
    <x v="1"/>
    <x v="9"/>
    <x v="122"/>
    <x v="124"/>
    <x v="168"/>
    <x v="64"/>
    <x v="213"/>
    <x v="145"/>
    <n v="18854"/>
    <n v="10600"/>
  </r>
  <r>
    <x v="1"/>
    <x v="9"/>
    <x v="123"/>
    <x v="125"/>
    <x v="169"/>
    <x v="18"/>
    <x v="214"/>
    <x v="146"/>
    <n v="37925"/>
    <n v="36500"/>
  </r>
  <r>
    <x v="1"/>
    <x v="9"/>
    <x v="532"/>
    <x v="571"/>
    <x v="127"/>
    <x v="72"/>
    <x v="215"/>
    <x v="60"/>
    <n v="2930"/>
    <n v="2530"/>
  </r>
  <r>
    <x v="1"/>
    <x v="9"/>
    <x v="458"/>
    <x v="572"/>
    <x v="170"/>
    <x v="72"/>
    <x v="216"/>
    <x v="79"/>
    <n v="5304"/>
    <n v="2030"/>
  </r>
  <r>
    <x v="1"/>
    <x v="9"/>
    <x v="533"/>
    <x v="573"/>
    <x v="56"/>
    <x v="46"/>
    <x v="35"/>
    <x v="35"/>
    <n v="6"/>
    <n v="60"/>
  </r>
  <r>
    <x v="1"/>
    <x v="9"/>
    <x v="125"/>
    <x v="127"/>
    <x v="56"/>
    <x v="46"/>
    <x v="217"/>
    <x v="78"/>
    <n v="1770"/>
    <n v="500"/>
  </r>
  <r>
    <x v="1"/>
    <x v="9"/>
    <x v="483"/>
    <x v="519"/>
    <x v="56"/>
    <x v="46"/>
    <x v="10"/>
    <x v="24"/>
    <n v="7"/>
    <n v="20"/>
  </r>
  <r>
    <x v="1"/>
    <x v="9"/>
    <x v="265"/>
    <x v="276"/>
    <x v="56"/>
    <x v="46"/>
    <x v="218"/>
    <x v="78"/>
    <n v="2392"/>
    <n v="500"/>
  </r>
  <r>
    <x v="1"/>
    <x v="9"/>
    <x v="266"/>
    <x v="574"/>
    <x v="171"/>
    <x v="31"/>
    <x v="219"/>
    <x v="147"/>
    <n v="35751"/>
    <n v="28400"/>
  </r>
  <r>
    <x v="0"/>
    <x v="3"/>
    <x v="0"/>
    <x v="0"/>
    <x v="172"/>
    <x v="117"/>
    <x v="220"/>
    <x v="148"/>
    <n v="142140"/>
    <n v="110582"/>
  </r>
  <r>
    <x v="1"/>
    <x v="10"/>
    <x v="486"/>
    <x v="415"/>
    <x v="173"/>
    <x v="118"/>
    <x v="221"/>
    <x v="149"/>
    <n v="29673"/>
    <n v="32000"/>
  </r>
  <r>
    <x v="1"/>
    <x v="10"/>
    <x v="534"/>
    <x v="575"/>
    <x v="174"/>
    <x v="82"/>
    <x v="64"/>
    <x v="12"/>
    <n v="196"/>
    <n v="90"/>
  </r>
  <r>
    <x v="1"/>
    <x v="10"/>
    <x v="535"/>
    <x v="576"/>
    <x v="175"/>
    <x v="107"/>
    <x v="15"/>
    <x v="12"/>
    <n v="124"/>
    <n v="170"/>
  </r>
  <r>
    <x v="1"/>
    <x v="10"/>
    <x v="126"/>
    <x v="128"/>
    <x v="176"/>
    <x v="118"/>
    <x v="222"/>
    <x v="150"/>
    <n v="23989"/>
    <n v="26000"/>
  </r>
  <r>
    <x v="1"/>
    <x v="10"/>
    <x v="536"/>
    <x v="577"/>
    <x v="64"/>
    <x v="79"/>
    <x v="41"/>
    <x v="23"/>
    <n v="108"/>
    <n v="70"/>
  </r>
  <r>
    <x v="1"/>
    <x v="10"/>
    <x v="127"/>
    <x v="129"/>
    <x v="123"/>
    <x v="6"/>
    <x v="223"/>
    <x v="119"/>
    <n v="4768"/>
    <n v="5100"/>
  </r>
  <r>
    <x v="1"/>
    <x v="10"/>
    <x v="537"/>
    <x v="578"/>
    <x v="56"/>
    <x v="109"/>
    <x v="15"/>
    <x v="52"/>
    <n v="0"/>
    <n v="12"/>
  </r>
  <r>
    <x v="1"/>
    <x v="10"/>
    <x v="538"/>
    <x v="579"/>
    <x v="177"/>
    <x v="119"/>
    <x v="224"/>
    <x v="151"/>
    <n v="567"/>
    <n v="1540"/>
  </r>
  <r>
    <x v="1"/>
    <x v="10"/>
    <x v="135"/>
    <x v="137"/>
    <x v="56"/>
    <x v="46"/>
    <x v="225"/>
    <x v="79"/>
    <n v="2273"/>
    <n v="2000"/>
  </r>
  <r>
    <x v="1"/>
    <x v="10"/>
    <x v="474"/>
    <x v="580"/>
    <x v="56"/>
    <x v="84"/>
    <x v="226"/>
    <x v="79"/>
    <n v="5896"/>
    <n v="2200"/>
  </r>
  <r>
    <x v="0"/>
    <x v="3"/>
    <x v="0"/>
    <x v="0"/>
    <x v="178"/>
    <x v="120"/>
    <x v="227"/>
    <x v="152"/>
    <n v="67594"/>
    <n v="69182"/>
  </r>
  <r>
    <x v="2"/>
    <x v="9"/>
    <x v="539"/>
    <x v="581"/>
    <x v="93"/>
    <x v="93"/>
    <x v="0"/>
    <x v="0"/>
    <n v="8"/>
    <n v="6"/>
  </r>
  <r>
    <x v="2"/>
    <x v="9"/>
    <x v="540"/>
    <x v="582"/>
    <x v="95"/>
    <x v="65"/>
    <x v="0"/>
    <x v="0"/>
    <n v="28"/>
    <n v="5"/>
  </r>
  <r>
    <x v="2"/>
    <x v="9"/>
    <x v="480"/>
    <x v="583"/>
    <x v="95"/>
    <x v="65"/>
    <x v="0"/>
    <x v="0"/>
    <n v="28"/>
    <n v="5"/>
  </r>
  <r>
    <x v="2"/>
    <x v="9"/>
    <x v="477"/>
    <x v="584"/>
    <x v="56"/>
    <x v="65"/>
    <x v="0"/>
    <x v="0"/>
    <n v="0"/>
    <n v="5"/>
  </r>
  <r>
    <x v="2"/>
    <x v="9"/>
    <x v="114"/>
    <x v="585"/>
    <x v="75"/>
    <x v="65"/>
    <x v="0"/>
    <x v="0"/>
    <n v="3"/>
    <n v="5"/>
  </r>
  <r>
    <x v="2"/>
    <x v="9"/>
    <x v="117"/>
    <x v="586"/>
    <x v="56"/>
    <x v="47"/>
    <x v="0"/>
    <x v="0"/>
    <n v="0"/>
    <n v="1"/>
  </r>
  <r>
    <x v="2"/>
    <x v="9"/>
    <x v="118"/>
    <x v="587"/>
    <x v="56"/>
    <x v="47"/>
    <x v="0"/>
    <x v="0"/>
    <n v="0"/>
    <n v="1"/>
  </r>
  <r>
    <x v="2"/>
    <x v="9"/>
    <x v="119"/>
    <x v="588"/>
    <x v="56"/>
    <x v="47"/>
    <x v="0"/>
    <x v="0"/>
    <n v="0"/>
    <n v="1"/>
  </r>
  <r>
    <x v="2"/>
    <x v="9"/>
    <x v="120"/>
    <x v="589"/>
    <x v="56"/>
    <x v="47"/>
    <x v="0"/>
    <x v="0"/>
    <n v="0"/>
    <n v="1"/>
  </r>
  <r>
    <x v="2"/>
    <x v="9"/>
    <x v="121"/>
    <x v="590"/>
    <x v="56"/>
    <x v="47"/>
    <x v="0"/>
    <x v="0"/>
    <n v="0"/>
    <n v="1"/>
  </r>
  <r>
    <x v="2"/>
    <x v="9"/>
    <x v="122"/>
    <x v="591"/>
    <x v="63"/>
    <x v="47"/>
    <x v="0"/>
    <x v="0"/>
    <n v="1"/>
    <n v="1"/>
  </r>
  <r>
    <x v="2"/>
    <x v="9"/>
    <x v="123"/>
    <x v="592"/>
    <x v="56"/>
    <x v="47"/>
    <x v="0"/>
    <x v="0"/>
    <n v="0"/>
    <n v="1"/>
  </r>
  <r>
    <x v="0"/>
    <x v="3"/>
    <x v="0"/>
    <x v="0"/>
    <x v="158"/>
    <x v="121"/>
    <x v="15"/>
    <x v="22"/>
    <n v="68"/>
    <n v="33"/>
  </r>
  <r>
    <x v="2"/>
    <x v="10"/>
    <x v="541"/>
    <x v="593"/>
    <x v="111"/>
    <x v="6"/>
    <x v="0"/>
    <x v="0"/>
    <n v="27"/>
    <n v="100"/>
  </r>
  <r>
    <x v="2"/>
    <x v="10"/>
    <x v="542"/>
    <x v="594"/>
    <x v="56"/>
    <x v="47"/>
    <x v="0"/>
    <x v="0"/>
    <n v="0"/>
    <n v="1"/>
  </r>
  <r>
    <x v="2"/>
    <x v="10"/>
    <x v="524"/>
    <x v="562"/>
    <x v="63"/>
    <x v="80"/>
    <x v="0"/>
    <x v="0"/>
    <n v="1"/>
    <n v="10"/>
  </r>
  <r>
    <x v="2"/>
    <x v="10"/>
    <x v="543"/>
    <x v="595"/>
    <x v="56"/>
    <x v="47"/>
    <x v="0"/>
    <x v="0"/>
    <n v="0"/>
    <n v="1"/>
  </r>
  <r>
    <x v="2"/>
    <x v="10"/>
    <x v="544"/>
    <x v="596"/>
    <x v="56"/>
    <x v="47"/>
    <x v="0"/>
    <x v="0"/>
    <n v="0"/>
    <n v="1"/>
  </r>
  <r>
    <x v="2"/>
    <x v="10"/>
    <x v="545"/>
    <x v="597"/>
    <x v="56"/>
    <x v="47"/>
    <x v="0"/>
    <x v="0"/>
    <n v="0"/>
    <n v="1"/>
  </r>
  <r>
    <x v="2"/>
    <x v="10"/>
    <x v="546"/>
    <x v="598"/>
    <x v="56"/>
    <x v="47"/>
    <x v="0"/>
    <x v="0"/>
    <n v="0"/>
    <n v="1"/>
  </r>
  <r>
    <x v="2"/>
    <x v="10"/>
    <x v="489"/>
    <x v="599"/>
    <x v="179"/>
    <x v="13"/>
    <x v="0"/>
    <x v="0"/>
    <n v="3463"/>
    <n v="2500"/>
  </r>
  <r>
    <x v="0"/>
    <x v="3"/>
    <x v="0"/>
    <x v="0"/>
    <x v="180"/>
    <x v="122"/>
    <x v="15"/>
    <x v="22"/>
    <n v="3491"/>
    <n v="2615"/>
  </r>
  <r>
    <x v="3"/>
    <x v="9"/>
    <x v="106"/>
    <x v="107"/>
    <x v="56"/>
    <x v="80"/>
    <x v="0"/>
    <x v="0"/>
    <n v="0"/>
    <n v="10"/>
  </r>
  <r>
    <x v="3"/>
    <x v="9"/>
    <x v="117"/>
    <x v="119"/>
    <x v="56"/>
    <x v="65"/>
    <x v="0"/>
    <x v="0"/>
    <n v="0"/>
    <n v="5"/>
  </r>
  <r>
    <x v="3"/>
    <x v="9"/>
    <x v="118"/>
    <x v="273"/>
    <x v="63"/>
    <x v="65"/>
    <x v="0"/>
    <x v="0"/>
    <n v="1"/>
    <n v="5"/>
  </r>
  <r>
    <x v="3"/>
    <x v="9"/>
    <x v="120"/>
    <x v="122"/>
    <x v="56"/>
    <x v="80"/>
    <x v="0"/>
    <x v="0"/>
    <n v="0"/>
    <n v="10"/>
  </r>
  <r>
    <x v="3"/>
    <x v="9"/>
    <x v="122"/>
    <x v="124"/>
    <x v="181"/>
    <x v="23"/>
    <x v="0"/>
    <x v="0"/>
    <n v="832"/>
    <n v="500"/>
  </r>
  <r>
    <x v="0"/>
    <x v="3"/>
    <x v="0"/>
    <x v="0"/>
    <x v="182"/>
    <x v="123"/>
    <x v="15"/>
    <x v="22"/>
    <n v="833"/>
    <n v="530"/>
  </r>
  <r>
    <x v="3"/>
    <x v="10"/>
    <x v="486"/>
    <x v="415"/>
    <x v="183"/>
    <x v="124"/>
    <x v="0"/>
    <x v="0"/>
    <n v="288"/>
    <n v="288"/>
  </r>
  <r>
    <x v="3"/>
    <x v="10"/>
    <x v="547"/>
    <x v="600"/>
    <x v="56"/>
    <x v="47"/>
    <x v="0"/>
    <x v="0"/>
    <n v="0"/>
    <n v="1"/>
  </r>
  <r>
    <x v="3"/>
    <x v="10"/>
    <x v="548"/>
    <x v="601"/>
    <x v="56"/>
    <x v="47"/>
    <x v="0"/>
    <x v="0"/>
    <n v="0"/>
    <n v="1"/>
  </r>
  <r>
    <x v="3"/>
    <x v="10"/>
    <x v="549"/>
    <x v="602"/>
    <x v="184"/>
    <x v="6"/>
    <x v="0"/>
    <x v="0"/>
    <n v="117"/>
    <n v="100"/>
  </r>
  <r>
    <x v="3"/>
    <x v="10"/>
    <x v="528"/>
    <x v="566"/>
    <x v="185"/>
    <x v="125"/>
    <x v="0"/>
    <x v="0"/>
    <n v="1272"/>
    <n v="1272"/>
  </r>
  <r>
    <x v="3"/>
    <x v="10"/>
    <x v="529"/>
    <x v="567"/>
    <x v="186"/>
    <x v="126"/>
    <x v="0"/>
    <x v="0"/>
    <n v="2479"/>
    <n v="2479"/>
  </r>
  <r>
    <x v="3"/>
    <x v="10"/>
    <x v="114"/>
    <x v="116"/>
    <x v="64"/>
    <x v="47"/>
    <x v="0"/>
    <x v="0"/>
    <n v="2"/>
    <n v="1"/>
  </r>
  <r>
    <x v="0"/>
    <x v="3"/>
    <x v="0"/>
    <x v="0"/>
    <x v="187"/>
    <x v="127"/>
    <x v="15"/>
    <x v="22"/>
    <n v="4158"/>
    <n v="4142"/>
  </r>
  <r>
    <x v="10"/>
    <x v="11"/>
    <x v="550"/>
    <x v="603"/>
    <x v="188"/>
    <x v="84"/>
    <x v="0"/>
    <x v="0"/>
    <n v="186"/>
    <n v="200"/>
  </r>
  <r>
    <x v="10"/>
    <x v="11"/>
    <x v="551"/>
    <x v="604"/>
    <x v="83"/>
    <x v="24"/>
    <x v="0"/>
    <x v="0"/>
    <n v="29"/>
    <n v="50"/>
  </r>
  <r>
    <x v="10"/>
    <x v="11"/>
    <x v="552"/>
    <x v="474"/>
    <x v="189"/>
    <x v="128"/>
    <x v="0"/>
    <x v="0"/>
    <n v="11225"/>
    <n v="11225"/>
  </r>
  <r>
    <x v="10"/>
    <x v="11"/>
    <x v="553"/>
    <x v="605"/>
    <x v="190"/>
    <x v="129"/>
    <x v="0"/>
    <x v="0"/>
    <n v="224"/>
    <n v="224"/>
  </r>
  <r>
    <x v="0"/>
    <x v="3"/>
    <x v="0"/>
    <x v="0"/>
    <x v="191"/>
    <x v="130"/>
    <x v="15"/>
    <x v="22"/>
    <n v="11664"/>
    <n v="11699"/>
  </r>
  <r>
    <x v="10"/>
    <x v="11"/>
    <x v="554"/>
    <x v="606"/>
    <x v="144"/>
    <x v="63"/>
    <x v="0"/>
    <x v="0"/>
    <n v="189"/>
    <n v="60"/>
  </r>
  <r>
    <x v="10"/>
    <x v="11"/>
    <x v="555"/>
    <x v="607"/>
    <x v="192"/>
    <x v="131"/>
    <x v="0"/>
    <x v="0"/>
    <n v="5094"/>
    <n v="5500"/>
  </r>
  <r>
    <x v="10"/>
    <x v="11"/>
    <x v="556"/>
    <x v="608"/>
    <x v="193"/>
    <x v="9"/>
    <x v="0"/>
    <x v="0"/>
    <n v="4313"/>
    <n v="3000"/>
  </r>
  <r>
    <x v="10"/>
    <x v="11"/>
    <x v="557"/>
    <x v="609"/>
    <x v="194"/>
    <x v="31"/>
    <x v="0"/>
    <x v="0"/>
    <n v="371"/>
    <n v="400"/>
  </r>
  <r>
    <x v="10"/>
    <x v="11"/>
    <x v="558"/>
    <x v="610"/>
    <x v="0"/>
    <x v="0"/>
    <x v="17"/>
    <x v="23"/>
    <n v="62"/>
    <n v="50"/>
  </r>
  <r>
    <x v="10"/>
    <x v="11"/>
    <x v="559"/>
    <x v="611"/>
    <x v="195"/>
    <x v="132"/>
    <x v="0"/>
    <x v="0"/>
    <n v="10232"/>
    <n v="9000"/>
  </r>
  <r>
    <x v="10"/>
    <x v="11"/>
    <x v="560"/>
    <x v="612"/>
    <x v="56"/>
    <x v="65"/>
    <x v="0"/>
    <x v="0"/>
    <n v="0"/>
    <n v="5"/>
  </r>
  <r>
    <x v="10"/>
    <x v="11"/>
    <x v="561"/>
    <x v="613"/>
    <x v="64"/>
    <x v="65"/>
    <x v="0"/>
    <x v="0"/>
    <n v="2"/>
    <n v="5"/>
  </r>
  <r>
    <x v="10"/>
    <x v="11"/>
    <x v="529"/>
    <x v="567"/>
    <x v="196"/>
    <x v="133"/>
    <x v="0"/>
    <x v="0"/>
    <n v="12514"/>
    <n v="10000"/>
  </r>
  <r>
    <x v="10"/>
    <x v="11"/>
    <x v="562"/>
    <x v="614"/>
    <x v="56"/>
    <x v="47"/>
    <x v="0"/>
    <x v="0"/>
    <n v="0"/>
    <n v="1"/>
  </r>
  <r>
    <x v="10"/>
    <x v="11"/>
    <x v="563"/>
    <x v="615"/>
    <x v="197"/>
    <x v="8"/>
    <x v="0"/>
    <x v="0"/>
    <n v="1711"/>
    <n v="1000"/>
  </r>
  <r>
    <x v="10"/>
    <x v="11"/>
    <x v="564"/>
    <x v="616"/>
    <x v="56"/>
    <x v="47"/>
    <x v="0"/>
    <x v="0"/>
    <n v="0"/>
    <n v="1"/>
  </r>
  <r>
    <x v="10"/>
    <x v="11"/>
    <x v="565"/>
    <x v="617"/>
    <x v="198"/>
    <x v="8"/>
    <x v="0"/>
    <x v="0"/>
    <n v="1690"/>
    <n v="1000"/>
  </r>
  <r>
    <x v="10"/>
    <x v="11"/>
    <x v="566"/>
    <x v="618"/>
    <x v="199"/>
    <x v="33"/>
    <x v="0"/>
    <x v="0"/>
    <n v="3763"/>
    <n v="3500"/>
  </r>
  <r>
    <x v="10"/>
    <x v="11"/>
    <x v="567"/>
    <x v="619"/>
    <x v="200"/>
    <x v="33"/>
    <x v="0"/>
    <x v="0"/>
    <n v="4497"/>
    <n v="3500"/>
  </r>
  <r>
    <x v="10"/>
    <x v="11"/>
    <x v="568"/>
    <x v="620"/>
    <x v="201"/>
    <x v="33"/>
    <x v="0"/>
    <x v="0"/>
    <n v="4463"/>
    <n v="3500"/>
  </r>
  <r>
    <x v="10"/>
    <x v="11"/>
    <x v="569"/>
    <x v="621"/>
    <x v="202"/>
    <x v="33"/>
    <x v="0"/>
    <x v="0"/>
    <n v="4075"/>
    <n v="3500"/>
  </r>
  <r>
    <x v="10"/>
    <x v="11"/>
    <x v="570"/>
    <x v="622"/>
    <x v="64"/>
    <x v="80"/>
    <x v="0"/>
    <x v="0"/>
    <n v="2"/>
    <n v="10"/>
  </r>
  <r>
    <x v="10"/>
    <x v="11"/>
    <x v="571"/>
    <x v="623"/>
    <x v="203"/>
    <x v="11"/>
    <x v="0"/>
    <x v="0"/>
    <n v="8964"/>
    <n v="7000"/>
  </r>
  <r>
    <x v="10"/>
    <x v="11"/>
    <x v="572"/>
    <x v="624"/>
    <x v="63"/>
    <x v="47"/>
    <x v="0"/>
    <x v="0"/>
    <n v="1"/>
    <n v="1"/>
  </r>
  <r>
    <x v="10"/>
    <x v="11"/>
    <x v="573"/>
    <x v="625"/>
    <x v="204"/>
    <x v="134"/>
    <x v="0"/>
    <x v="0"/>
    <n v="10460"/>
    <n v="10460"/>
  </r>
  <r>
    <x v="10"/>
    <x v="11"/>
    <x v="574"/>
    <x v="626"/>
    <x v="205"/>
    <x v="135"/>
    <x v="0"/>
    <x v="0"/>
    <n v="10457"/>
    <n v="10457"/>
  </r>
  <r>
    <x v="10"/>
    <x v="11"/>
    <x v="575"/>
    <x v="627"/>
    <x v="206"/>
    <x v="136"/>
    <x v="0"/>
    <x v="0"/>
    <n v="10459"/>
    <n v="10459"/>
  </r>
  <r>
    <x v="10"/>
    <x v="11"/>
    <x v="576"/>
    <x v="628"/>
    <x v="207"/>
    <x v="137"/>
    <x v="0"/>
    <x v="0"/>
    <n v="10461"/>
    <n v="10461"/>
  </r>
  <r>
    <x v="10"/>
    <x v="11"/>
    <x v="577"/>
    <x v="629"/>
    <x v="206"/>
    <x v="136"/>
    <x v="0"/>
    <x v="0"/>
    <n v="10459"/>
    <n v="10459"/>
  </r>
  <r>
    <x v="10"/>
    <x v="11"/>
    <x v="578"/>
    <x v="630"/>
    <x v="208"/>
    <x v="138"/>
    <x v="0"/>
    <x v="0"/>
    <n v="5780"/>
    <n v="5780"/>
  </r>
  <r>
    <x v="10"/>
    <x v="11"/>
    <x v="579"/>
    <x v="631"/>
    <x v="209"/>
    <x v="139"/>
    <x v="0"/>
    <x v="0"/>
    <n v="10458"/>
    <n v="10458"/>
  </r>
  <r>
    <x v="10"/>
    <x v="11"/>
    <x v="580"/>
    <x v="632"/>
    <x v="210"/>
    <x v="140"/>
    <x v="0"/>
    <x v="0"/>
    <n v="10455"/>
    <n v="10455"/>
  </r>
  <r>
    <x v="10"/>
    <x v="11"/>
    <x v="581"/>
    <x v="633"/>
    <x v="211"/>
    <x v="141"/>
    <x v="0"/>
    <x v="0"/>
    <n v="3808"/>
    <n v="3808"/>
  </r>
  <r>
    <x v="10"/>
    <x v="11"/>
    <x v="582"/>
    <x v="634"/>
    <x v="212"/>
    <x v="142"/>
    <x v="0"/>
    <x v="0"/>
    <n v="3818"/>
    <n v="3818"/>
  </r>
  <r>
    <x v="0"/>
    <x v="3"/>
    <x v="0"/>
    <x v="0"/>
    <x v="213"/>
    <x v="143"/>
    <x v="17"/>
    <x v="23"/>
    <n v="148558"/>
    <n v="137648"/>
  </r>
  <r>
    <x v="11"/>
    <x v="11"/>
    <x v="99"/>
    <x v="99"/>
    <x v="214"/>
    <x v="144"/>
    <x v="0"/>
    <x v="0"/>
    <n v="128"/>
    <n v="128"/>
  </r>
  <r>
    <x v="11"/>
    <x v="11"/>
    <x v="583"/>
    <x v="635"/>
    <x v="56"/>
    <x v="46"/>
    <x v="0"/>
    <x v="0"/>
    <n v="0"/>
    <n v="0"/>
  </r>
  <r>
    <x v="11"/>
    <x v="11"/>
    <x v="584"/>
    <x v="636"/>
    <x v="56"/>
    <x v="46"/>
    <x v="0"/>
    <x v="0"/>
    <n v="0"/>
    <n v="0"/>
  </r>
  <r>
    <x v="11"/>
    <x v="11"/>
    <x v="585"/>
    <x v="637"/>
    <x v="63"/>
    <x v="47"/>
    <x v="0"/>
    <x v="0"/>
    <n v="1"/>
    <n v="1"/>
  </r>
  <r>
    <x v="11"/>
    <x v="11"/>
    <x v="586"/>
    <x v="638"/>
    <x v="215"/>
    <x v="145"/>
    <x v="0"/>
    <x v="0"/>
    <n v="526"/>
    <n v="526"/>
  </r>
  <r>
    <x v="11"/>
    <x v="11"/>
    <x v="587"/>
    <x v="639"/>
    <x v="216"/>
    <x v="146"/>
    <x v="0"/>
    <x v="0"/>
    <n v="603"/>
    <n v="603"/>
  </r>
  <r>
    <x v="11"/>
    <x v="11"/>
    <x v="588"/>
    <x v="640"/>
    <x v="217"/>
    <x v="147"/>
    <x v="0"/>
    <x v="0"/>
    <n v="6535"/>
    <n v="6535"/>
  </r>
  <r>
    <x v="11"/>
    <x v="11"/>
    <x v="589"/>
    <x v="641"/>
    <x v="218"/>
    <x v="148"/>
    <x v="0"/>
    <x v="0"/>
    <n v="6120"/>
    <n v="6120"/>
  </r>
  <r>
    <x v="11"/>
    <x v="11"/>
    <x v="236"/>
    <x v="642"/>
    <x v="102"/>
    <x v="149"/>
    <x v="0"/>
    <x v="0"/>
    <n v="9"/>
    <n v="9"/>
  </r>
  <r>
    <x v="11"/>
    <x v="11"/>
    <x v="590"/>
    <x v="643"/>
    <x v="219"/>
    <x v="150"/>
    <x v="0"/>
    <x v="0"/>
    <n v="6534"/>
    <n v="6534"/>
  </r>
  <r>
    <x v="11"/>
    <x v="11"/>
    <x v="591"/>
    <x v="644"/>
    <x v="220"/>
    <x v="151"/>
    <x v="0"/>
    <x v="0"/>
    <n v="36"/>
    <n v="36"/>
  </r>
  <r>
    <x v="11"/>
    <x v="11"/>
    <x v="592"/>
    <x v="645"/>
    <x v="56"/>
    <x v="46"/>
    <x v="0"/>
    <x v="0"/>
    <n v="0"/>
    <n v="0"/>
  </r>
  <r>
    <x v="11"/>
    <x v="11"/>
    <x v="593"/>
    <x v="646"/>
    <x v="78"/>
    <x v="69"/>
    <x v="0"/>
    <x v="0"/>
    <n v="4"/>
    <n v="4"/>
  </r>
  <r>
    <x v="11"/>
    <x v="11"/>
    <x v="594"/>
    <x v="647"/>
    <x v="221"/>
    <x v="152"/>
    <x v="0"/>
    <x v="0"/>
    <n v="780"/>
    <n v="780"/>
  </r>
  <r>
    <x v="11"/>
    <x v="11"/>
    <x v="595"/>
    <x v="648"/>
    <x v="56"/>
    <x v="47"/>
    <x v="0"/>
    <x v="0"/>
    <n v="0"/>
    <n v="1"/>
  </r>
  <r>
    <x v="0"/>
    <x v="3"/>
    <x v="0"/>
    <x v="0"/>
    <x v="222"/>
    <x v="153"/>
    <x v="15"/>
    <x v="22"/>
    <n v="21276"/>
    <n v="21277"/>
  </r>
  <r>
    <x v="11"/>
    <x v="11"/>
    <x v="596"/>
    <x v="649"/>
    <x v="223"/>
    <x v="154"/>
    <x v="0"/>
    <x v="0"/>
    <n v="927"/>
    <n v="927"/>
  </r>
  <r>
    <x v="11"/>
    <x v="11"/>
    <x v="554"/>
    <x v="606"/>
    <x v="224"/>
    <x v="155"/>
    <x v="0"/>
    <x v="0"/>
    <n v="310"/>
    <n v="310"/>
  </r>
  <r>
    <x v="11"/>
    <x v="11"/>
    <x v="597"/>
    <x v="650"/>
    <x v="225"/>
    <x v="156"/>
    <x v="0"/>
    <x v="0"/>
    <n v="5361"/>
    <n v="5361"/>
  </r>
  <r>
    <x v="11"/>
    <x v="11"/>
    <x v="598"/>
    <x v="651"/>
    <x v="226"/>
    <x v="157"/>
    <x v="0"/>
    <x v="0"/>
    <n v="917"/>
    <n v="917"/>
  </r>
  <r>
    <x v="11"/>
    <x v="11"/>
    <x v="558"/>
    <x v="610"/>
    <x v="0"/>
    <x v="0"/>
    <x v="18"/>
    <x v="4"/>
    <n v="91"/>
    <n v="100"/>
  </r>
  <r>
    <x v="11"/>
    <x v="11"/>
    <x v="599"/>
    <x v="652"/>
    <x v="56"/>
    <x v="65"/>
    <x v="0"/>
    <x v="0"/>
    <n v="0"/>
    <n v="5"/>
  </r>
  <r>
    <x v="0"/>
    <x v="3"/>
    <x v="0"/>
    <x v="0"/>
    <x v="227"/>
    <x v="158"/>
    <x v="18"/>
    <x v="4"/>
    <n v="7606"/>
    <n v="7620"/>
  </r>
  <r>
    <x v="12"/>
    <x v="11"/>
    <x v="600"/>
    <x v="653"/>
    <x v="228"/>
    <x v="6"/>
    <x v="0"/>
    <x v="0"/>
    <n v="113"/>
    <n v="100"/>
  </r>
  <r>
    <x v="12"/>
    <x v="11"/>
    <x v="383"/>
    <x v="654"/>
    <x v="102"/>
    <x v="80"/>
    <x v="0"/>
    <x v="0"/>
    <n v="9"/>
    <n v="10"/>
  </r>
  <r>
    <x v="12"/>
    <x v="11"/>
    <x v="99"/>
    <x v="99"/>
    <x v="229"/>
    <x v="77"/>
    <x v="0"/>
    <x v="0"/>
    <n v="377"/>
    <n v="300"/>
  </r>
  <r>
    <x v="12"/>
    <x v="11"/>
    <x v="220"/>
    <x v="223"/>
    <x v="56"/>
    <x v="65"/>
    <x v="0"/>
    <x v="0"/>
    <n v="0"/>
    <n v="5"/>
  </r>
  <r>
    <x v="12"/>
    <x v="11"/>
    <x v="601"/>
    <x v="655"/>
    <x v="230"/>
    <x v="71"/>
    <x v="0"/>
    <x v="0"/>
    <n v="165"/>
    <n v="150"/>
  </r>
  <r>
    <x v="12"/>
    <x v="11"/>
    <x v="602"/>
    <x v="656"/>
    <x v="231"/>
    <x v="71"/>
    <x v="0"/>
    <x v="0"/>
    <n v="773"/>
    <n v="150"/>
  </r>
  <r>
    <x v="12"/>
    <x v="11"/>
    <x v="84"/>
    <x v="657"/>
    <x v="98"/>
    <x v="84"/>
    <x v="0"/>
    <x v="0"/>
    <n v="99"/>
    <n v="200"/>
  </r>
  <r>
    <x v="12"/>
    <x v="11"/>
    <x v="222"/>
    <x v="226"/>
    <x v="232"/>
    <x v="159"/>
    <x v="0"/>
    <x v="0"/>
    <n v="2035"/>
    <n v="1600"/>
  </r>
  <r>
    <x v="12"/>
    <x v="11"/>
    <x v="603"/>
    <x v="658"/>
    <x v="233"/>
    <x v="87"/>
    <x v="0"/>
    <x v="0"/>
    <n v="202"/>
    <n v="70"/>
  </r>
  <r>
    <x v="12"/>
    <x v="11"/>
    <x v="604"/>
    <x v="659"/>
    <x v="234"/>
    <x v="13"/>
    <x v="0"/>
    <x v="0"/>
    <n v="2006"/>
    <n v="2500"/>
  </r>
  <r>
    <x v="12"/>
    <x v="11"/>
    <x v="605"/>
    <x v="660"/>
    <x v="235"/>
    <x v="159"/>
    <x v="0"/>
    <x v="0"/>
    <n v="992"/>
    <n v="1600"/>
  </r>
  <r>
    <x v="12"/>
    <x v="11"/>
    <x v="606"/>
    <x v="661"/>
    <x v="89"/>
    <x v="24"/>
    <x v="0"/>
    <x v="0"/>
    <n v="24"/>
    <n v="50"/>
  </r>
  <r>
    <x v="12"/>
    <x v="11"/>
    <x v="607"/>
    <x v="662"/>
    <x v="229"/>
    <x v="77"/>
    <x v="0"/>
    <x v="0"/>
    <n v="377"/>
    <n v="300"/>
  </r>
  <r>
    <x v="12"/>
    <x v="11"/>
    <x v="608"/>
    <x v="663"/>
    <x v="69"/>
    <x v="65"/>
    <x v="0"/>
    <x v="0"/>
    <n v="6"/>
    <n v="5"/>
  </r>
  <r>
    <x v="12"/>
    <x v="11"/>
    <x v="609"/>
    <x v="664"/>
    <x v="236"/>
    <x v="63"/>
    <x v="0"/>
    <x v="0"/>
    <n v="40"/>
    <n v="60"/>
  </r>
  <r>
    <x v="12"/>
    <x v="11"/>
    <x v="610"/>
    <x v="665"/>
    <x v="69"/>
    <x v="65"/>
    <x v="0"/>
    <x v="0"/>
    <n v="6"/>
    <n v="5"/>
  </r>
  <r>
    <x v="12"/>
    <x v="11"/>
    <x v="382"/>
    <x v="666"/>
    <x v="237"/>
    <x v="77"/>
    <x v="0"/>
    <x v="0"/>
    <n v="375"/>
    <n v="300"/>
  </r>
  <r>
    <x v="12"/>
    <x v="11"/>
    <x v="110"/>
    <x v="253"/>
    <x v="117"/>
    <x v="79"/>
    <x v="0"/>
    <x v="0"/>
    <n v="20"/>
    <n v="20"/>
  </r>
  <r>
    <x v="12"/>
    <x v="11"/>
    <x v="558"/>
    <x v="610"/>
    <x v="0"/>
    <x v="0"/>
    <x v="19"/>
    <x v="51"/>
    <n v="53"/>
    <n v="40"/>
  </r>
  <r>
    <x v="12"/>
    <x v="11"/>
    <x v="480"/>
    <x v="515"/>
    <x v="238"/>
    <x v="106"/>
    <x v="0"/>
    <x v="0"/>
    <n v="1263"/>
    <n v="1200"/>
  </r>
  <r>
    <x v="12"/>
    <x v="11"/>
    <x v="611"/>
    <x v="667"/>
    <x v="239"/>
    <x v="30"/>
    <x v="0"/>
    <x v="0"/>
    <n v="4136"/>
    <n v="4500"/>
  </r>
  <r>
    <x v="12"/>
    <x v="11"/>
    <x v="117"/>
    <x v="668"/>
    <x v="102"/>
    <x v="80"/>
    <x v="0"/>
    <x v="0"/>
    <n v="9"/>
    <n v="10"/>
  </r>
  <r>
    <x v="12"/>
    <x v="11"/>
    <x v="118"/>
    <x v="669"/>
    <x v="78"/>
    <x v="80"/>
    <x v="0"/>
    <x v="0"/>
    <n v="4"/>
    <n v="10"/>
  </r>
  <r>
    <x v="12"/>
    <x v="11"/>
    <x v="120"/>
    <x v="670"/>
    <x v="56"/>
    <x v="47"/>
    <x v="0"/>
    <x v="0"/>
    <n v="0"/>
    <n v="1"/>
  </r>
  <r>
    <x v="12"/>
    <x v="11"/>
    <x v="123"/>
    <x v="671"/>
    <x v="56"/>
    <x v="47"/>
    <x v="0"/>
    <x v="0"/>
    <n v="0"/>
    <n v="1"/>
  </r>
  <r>
    <x v="0"/>
    <x v="0"/>
    <x v="137"/>
    <x v="139"/>
    <x v="89"/>
    <x v="79"/>
    <x v="0"/>
    <x v="0"/>
    <n v="24"/>
    <n v="20"/>
  </r>
  <r>
    <x v="0"/>
    <x v="3"/>
    <x v="0"/>
    <x v="0"/>
    <x v="240"/>
    <x v="160"/>
    <x v="19"/>
    <x v="51"/>
    <n v="13108"/>
    <n v="13207"/>
  </r>
  <r>
    <x v="12"/>
    <x v="11"/>
    <x v="612"/>
    <x v="672"/>
    <x v="241"/>
    <x v="107"/>
    <x v="0"/>
    <x v="0"/>
    <n v="416"/>
    <n v="160"/>
  </r>
  <r>
    <x v="12"/>
    <x v="11"/>
    <x v="613"/>
    <x v="673"/>
    <x v="242"/>
    <x v="24"/>
    <x v="0"/>
    <x v="0"/>
    <n v="146"/>
    <n v="50"/>
  </r>
  <r>
    <x v="0"/>
    <x v="3"/>
    <x v="0"/>
    <x v="0"/>
    <x v="243"/>
    <x v="59"/>
    <x v="15"/>
    <x v="22"/>
    <n v="562"/>
    <n v="210"/>
  </r>
  <r>
    <x v="13"/>
    <x v="11"/>
    <x v="118"/>
    <x v="273"/>
    <x v="244"/>
    <x v="104"/>
    <x v="0"/>
    <x v="0"/>
    <n v="227"/>
    <n v="250"/>
  </r>
  <r>
    <x v="13"/>
    <x v="11"/>
    <x v="123"/>
    <x v="125"/>
    <x v="110"/>
    <x v="72"/>
    <x v="0"/>
    <x v="0"/>
    <n v="16"/>
    <n v="30"/>
  </r>
  <r>
    <x v="13"/>
    <x v="11"/>
    <x v="266"/>
    <x v="574"/>
    <x v="245"/>
    <x v="84"/>
    <x v="0"/>
    <x v="0"/>
    <n v="112"/>
    <n v="200"/>
  </r>
  <r>
    <x v="0"/>
    <x v="3"/>
    <x v="0"/>
    <x v="0"/>
    <x v="246"/>
    <x v="161"/>
    <x v="15"/>
    <x v="22"/>
    <n v="355"/>
    <n v="480"/>
  </r>
  <r>
    <x v="17"/>
    <x v="11"/>
    <x v="614"/>
    <x v="674"/>
    <x v="247"/>
    <x v="84"/>
    <x v="0"/>
    <x v="0"/>
    <n v="197"/>
    <n v="200"/>
  </r>
  <r>
    <x v="0"/>
    <x v="3"/>
    <x v="0"/>
    <x v="0"/>
    <x v="247"/>
    <x v="84"/>
    <x v="15"/>
    <x v="22"/>
    <n v="197"/>
    <n v="200"/>
  </r>
  <r>
    <x v="18"/>
    <x v="11"/>
    <x v="3"/>
    <x v="3"/>
    <x v="248"/>
    <x v="41"/>
    <x v="0"/>
    <x v="0"/>
    <n v="367"/>
    <n v="350"/>
  </r>
  <r>
    <x v="18"/>
    <x v="11"/>
    <x v="615"/>
    <x v="675"/>
    <x v="56"/>
    <x v="47"/>
    <x v="0"/>
    <x v="0"/>
    <n v="0"/>
    <n v="1"/>
  </r>
  <r>
    <x v="18"/>
    <x v="11"/>
    <x v="616"/>
    <x v="676"/>
    <x v="249"/>
    <x v="82"/>
    <x v="0"/>
    <x v="0"/>
    <n v="79"/>
    <n v="80"/>
  </r>
  <r>
    <x v="18"/>
    <x v="11"/>
    <x v="617"/>
    <x v="677"/>
    <x v="56"/>
    <x v="80"/>
    <x v="0"/>
    <x v="0"/>
    <n v="0"/>
    <n v="10"/>
  </r>
  <r>
    <x v="18"/>
    <x v="11"/>
    <x v="618"/>
    <x v="678"/>
    <x v="63"/>
    <x v="80"/>
    <x v="0"/>
    <x v="0"/>
    <n v="1"/>
    <n v="10"/>
  </r>
  <r>
    <x v="18"/>
    <x v="11"/>
    <x v="619"/>
    <x v="679"/>
    <x v="250"/>
    <x v="84"/>
    <x v="0"/>
    <x v="0"/>
    <n v="101"/>
    <n v="200"/>
  </r>
  <r>
    <x v="18"/>
    <x v="11"/>
    <x v="620"/>
    <x v="680"/>
    <x v="251"/>
    <x v="84"/>
    <x v="0"/>
    <x v="0"/>
    <n v="249"/>
    <n v="200"/>
  </r>
  <r>
    <x v="18"/>
    <x v="11"/>
    <x v="621"/>
    <x v="681"/>
    <x v="6"/>
    <x v="104"/>
    <x v="0"/>
    <x v="0"/>
    <n v="263"/>
    <n v="250"/>
  </r>
  <r>
    <x v="18"/>
    <x v="11"/>
    <x v="622"/>
    <x v="682"/>
    <x v="56"/>
    <x v="47"/>
    <x v="0"/>
    <x v="0"/>
    <n v="0"/>
    <n v="1"/>
  </r>
  <r>
    <x v="18"/>
    <x v="11"/>
    <x v="623"/>
    <x v="683"/>
    <x v="252"/>
    <x v="80"/>
    <x v="0"/>
    <x v="0"/>
    <n v="33"/>
    <n v="10"/>
  </r>
  <r>
    <x v="18"/>
    <x v="11"/>
    <x v="624"/>
    <x v="684"/>
    <x v="56"/>
    <x v="80"/>
    <x v="0"/>
    <x v="0"/>
    <n v="0"/>
    <n v="10"/>
  </r>
  <r>
    <x v="18"/>
    <x v="11"/>
    <x v="625"/>
    <x v="685"/>
    <x v="253"/>
    <x v="23"/>
    <x v="0"/>
    <x v="0"/>
    <n v="387"/>
    <n v="500"/>
  </r>
  <r>
    <x v="18"/>
    <x v="11"/>
    <x v="626"/>
    <x v="686"/>
    <x v="254"/>
    <x v="104"/>
    <x v="0"/>
    <x v="0"/>
    <n v="358"/>
    <n v="250"/>
  </r>
  <r>
    <x v="18"/>
    <x v="11"/>
    <x v="627"/>
    <x v="687"/>
    <x v="255"/>
    <x v="84"/>
    <x v="0"/>
    <x v="0"/>
    <n v="125"/>
    <n v="200"/>
  </r>
  <r>
    <x v="18"/>
    <x v="11"/>
    <x v="628"/>
    <x v="688"/>
    <x v="256"/>
    <x v="87"/>
    <x v="0"/>
    <x v="0"/>
    <n v="60"/>
    <n v="70"/>
  </r>
  <r>
    <x v="18"/>
    <x v="11"/>
    <x v="629"/>
    <x v="689"/>
    <x v="102"/>
    <x v="67"/>
    <x v="0"/>
    <x v="0"/>
    <n v="9"/>
    <n v="25"/>
  </r>
  <r>
    <x v="0"/>
    <x v="3"/>
    <x v="0"/>
    <x v="0"/>
    <x v="257"/>
    <x v="162"/>
    <x v="15"/>
    <x v="22"/>
    <n v="2032"/>
    <n v="2167"/>
  </r>
  <r>
    <x v="14"/>
    <x v="11"/>
    <x v="630"/>
    <x v="690"/>
    <x v="258"/>
    <x v="84"/>
    <x v="15"/>
    <x v="22"/>
    <n v="201"/>
    <n v="200"/>
  </r>
  <r>
    <x v="14"/>
    <x v="11"/>
    <x v="631"/>
    <x v="691"/>
    <x v="56"/>
    <x v="80"/>
    <x v="15"/>
    <x v="22"/>
    <n v="0"/>
    <n v="10"/>
  </r>
  <r>
    <x v="14"/>
    <x v="11"/>
    <x v="632"/>
    <x v="692"/>
    <x v="259"/>
    <x v="25"/>
    <x v="26"/>
    <x v="22"/>
    <n v="324"/>
    <n v="550"/>
  </r>
  <r>
    <x v="14"/>
    <x v="11"/>
    <x v="633"/>
    <x v="693"/>
    <x v="260"/>
    <x v="64"/>
    <x v="32"/>
    <x v="22"/>
    <n v="521"/>
    <n v="600"/>
  </r>
  <r>
    <x v="14"/>
    <x v="11"/>
    <x v="634"/>
    <x v="694"/>
    <x v="261"/>
    <x v="132"/>
    <x v="31"/>
    <x v="14"/>
    <n v="9358"/>
    <n v="9005"/>
  </r>
  <r>
    <x v="14"/>
    <x v="11"/>
    <x v="635"/>
    <x v="695"/>
    <x v="262"/>
    <x v="131"/>
    <x v="130"/>
    <x v="14"/>
    <n v="5780"/>
    <n v="5505"/>
  </r>
  <r>
    <x v="14"/>
    <x v="11"/>
    <x v="636"/>
    <x v="696"/>
    <x v="263"/>
    <x v="131"/>
    <x v="30"/>
    <x v="14"/>
    <n v="5410"/>
    <n v="5505"/>
  </r>
  <r>
    <x v="14"/>
    <x v="11"/>
    <x v="637"/>
    <x v="697"/>
    <x v="264"/>
    <x v="163"/>
    <x v="15"/>
    <x v="22"/>
    <n v="415"/>
    <n v="450"/>
  </r>
  <r>
    <x v="14"/>
    <x v="11"/>
    <x v="638"/>
    <x v="698"/>
    <x v="265"/>
    <x v="6"/>
    <x v="15"/>
    <x v="22"/>
    <n v="160"/>
    <n v="100"/>
  </r>
  <r>
    <x v="14"/>
    <x v="11"/>
    <x v="639"/>
    <x v="699"/>
    <x v="266"/>
    <x v="9"/>
    <x v="31"/>
    <x v="14"/>
    <n v="2150"/>
    <n v="3005"/>
  </r>
  <r>
    <x v="14"/>
    <x v="11"/>
    <x v="640"/>
    <x v="700"/>
    <x v="267"/>
    <x v="164"/>
    <x v="168"/>
    <x v="24"/>
    <n v="18838"/>
    <n v="18020"/>
  </r>
  <r>
    <x v="14"/>
    <x v="11"/>
    <x v="641"/>
    <x v="701"/>
    <x v="268"/>
    <x v="13"/>
    <x v="128"/>
    <x v="12"/>
    <n v="2957"/>
    <n v="2510"/>
  </r>
  <r>
    <x v="14"/>
    <x v="11"/>
    <x v="642"/>
    <x v="702"/>
    <x v="269"/>
    <x v="64"/>
    <x v="228"/>
    <x v="78"/>
    <n v="1060"/>
    <n v="1100"/>
  </r>
  <r>
    <x v="14"/>
    <x v="11"/>
    <x v="643"/>
    <x v="703"/>
    <x v="270"/>
    <x v="26"/>
    <x v="26"/>
    <x v="14"/>
    <n v="4587"/>
    <n v="4005"/>
  </r>
  <r>
    <x v="14"/>
    <x v="11"/>
    <x v="644"/>
    <x v="704"/>
    <x v="271"/>
    <x v="10"/>
    <x v="229"/>
    <x v="78"/>
    <n v="9753"/>
    <n v="8500"/>
  </r>
  <r>
    <x v="14"/>
    <x v="11"/>
    <x v="645"/>
    <x v="705"/>
    <x v="272"/>
    <x v="38"/>
    <x v="33"/>
    <x v="12"/>
    <n v="1064"/>
    <n v="810"/>
  </r>
  <r>
    <x v="14"/>
    <x v="11"/>
    <x v="646"/>
    <x v="706"/>
    <x v="273"/>
    <x v="10"/>
    <x v="168"/>
    <x v="39"/>
    <n v="11503"/>
    <n v="8030"/>
  </r>
  <r>
    <x v="14"/>
    <x v="11"/>
    <x v="647"/>
    <x v="707"/>
    <x v="274"/>
    <x v="165"/>
    <x v="230"/>
    <x v="26"/>
    <n v="9532"/>
    <n v="8800"/>
  </r>
  <r>
    <x v="14"/>
    <x v="11"/>
    <x v="648"/>
    <x v="708"/>
    <x v="275"/>
    <x v="165"/>
    <x v="231"/>
    <x v="120"/>
    <n v="10193"/>
    <n v="9100"/>
  </r>
  <r>
    <x v="14"/>
    <x v="11"/>
    <x v="649"/>
    <x v="709"/>
    <x v="259"/>
    <x v="64"/>
    <x v="26"/>
    <x v="22"/>
    <n v="324"/>
    <n v="600"/>
  </r>
  <r>
    <x v="14"/>
    <x v="11"/>
    <x v="650"/>
    <x v="710"/>
    <x v="276"/>
    <x v="166"/>
    <x v="121"/>
    <x v="12"/>
    <n v="9672"/>
    <n v="9510"/>
  </r>
  <r>
    <x v="14"/>
    <x v="11"/>
    <x v="651"/>
    <x v="711"/>
    <x v="277"/>
    <x v="104"/>
    <x v="15"/>
    <x v="22"/>
    <n v="450"/>
    <n v="250"/>
  </r>
  <r>
    <x v="14"/>
    <x v="11"/>
    <x v="652"/>
    <x v="712"/>
    <x v="278"/>
    <x v="71"/>
    <x v="7"/>
    <x v="12"/>
    <n v="159"/>
    <n v="160"/>
  </r>
  <r>
    <x v="14"/>
    <x v="11"/>
    <x v="653"/>
    <x v="713"/>
    <x v="279"/>
    <x v="167"/>
    <x v="31"/>
    <x v="39"/>
    <n v="12721"/>
    <n v="12530"/>
  </r>
  <r>
    <x v="14"/>
    <x v="11"/>
    <x v="654"/>
    <x v="714"/>
    <x v="280"/>
    <x v="79"/>
    <x v="232"/>
    <x v="78"/>
    <n v="735"/>
    <n v="520"/>
  </r>
  <r>
    <x v="14"/>
    <x v="11"/>
    <x v="655"/>
    <x v="715"/>
    <x v="194"/>
    <x v="23"/>
    <x v="15"/>
    <x v="22"/>
    <n v="371"/>
    <n v="500"/>
  </r>
  <r>
    <x v="14"/>
    <x v="11"/>
    <x v="656"/>
    <x v="716"/>
    <x v="95"/>
    <x v="72"/>
    <x v="233"/>
    <x v="153"/>
    <n v="878"/>
    <n v="730"/>
  </r>
  <r>
    <x v="14"/>
    <x v="11"/>
    <x v="450"/>
    <x v="483"/>
    <x v="56"/>
    <x v="80"/>
    <x v="15"/>
    <x v="22"/>
    <n v="0"/>
    <n v="10"/>
  </r>
  <r>
    <x v="14"/>
    <x v="11"/>
    <x v="657"/>
    <x v="600"/>
    <x v="121"/>
    <x v="72"/>
    <x v="15"/>
    <x v="22"/>
    <n v="7"/>
    <n v="30"/>
  </r>
  <r>
    <x v="14"/>
    <x v="11"/>
    <x v="658"/>
    <x v="601"/>
    <x v="78"/>
    <x v="68"/>
    <x v="15"/>
    <x v="22"/>
    <n v="4"/>
    <n v="15"/>
  </r>
  <r>
    <x v="14"/>
    <x v="11"/>
    <x v="659"/>
    <x v="717"/>
    <x v="281"/>
    <x v="71"/>
    <x v="32"/>
    <x v="12"/>
    <n v="223"/>
    <n v="160"/>
  </r>
  <r>
    <x v="14"/>
    <x v="11"/>
    <x v="660"/>
    <x v="718"/>
    <x v="281"/>
    <x v="71"/>
    <x v="32"/>
    <x v="12"/>
    <n v="223"/>
    <n v="160"/>
  </r>
  <r>
    <x v="14"/>
    <x v="11"/>
    <x v="661"/>
    <x v="719"/>
    <x v="282"/>
    <x v="18"/>
    <x v="35"/>
    <x v="12"/>
    <n v="1263"/>
    <n v="1510"/>
  </r>
  <r>
    <x v="14"/>
    <x v="11"/>
    <x v="662"/>
    <x v="720"/>
    <x v="283"/>
    <x v="104"/>
    <x v="15"/>
    <x v="12"/>
    <n v="481"/>
    <n v="260"/>
  </r>
  <r>
    <x v="14"/>
    <x v="11"/>
    <x v="663"/>
    <x v="721"/>
    <x v="284"/>
    <x v="165"/>
    <x v="168"/>
    <x v="24"/>
    <n v="11497"/>
    <n v="8520"/>
  </r>
  <r>
    <x v="14"/>
    <x v="11"/>
    <x v="664"/>
    <x v="722"/>
    <x v="285"/>
    <x v="26"/>
    <x v="35"/>
    <x v="12"/>
    <n v="4420"/>
    <n v="4010"/>
  </r>
  <r>
    <x v="14"/>
    <x v="11"/>
    <x v="665"/>
    <x v="723"/>
    <x v="286"/>
    <x v="23"/>
    <x v="32"/>
    <x v="22"/>
    <n v="473"/>
    <n v="500"/>
  </r>
  <r>
    <x v="14"/>
    <x v="11"/>
    <x v="666"/>
    <x v="724"/>
    <x v="287"/>
    <x v="168"/>
    <x v="35"/>
    <x v="22"/>
    <n v="2718"/>
    <n v="2200"/>
  </r>
  <r>
    <x v="14"/>
    <x v="11"/>
    <x v="667"/>
    <x v="725"/>
    <x v="288"/>
    <x v="31"/>
    <x v="234"/>
    <x v="130"/>
    <n v="810"/>
    <n v="800"/>
  </r>
  <r>
    <x v="14"/>
    <x v="11"/>
    <x v="668"/>
    <x v="726"/>
    <x v="51"/>
    <x v="33"/>
    <x v="235"/>
    <x v="120"/>
    <n v="5429"/>
    <n v="4100"/>
  </r>
  <r>
    <x v="14"/>
    <x v="11"/>
    <x v="669"/>
    <x v="727"/>
    <x v="289"/>
    <x v="18"/>
    <x v="236"/>
    <x v="130"/>
    <n v="2498"/>
    <n v="1900"/>
  </r>
  <r>
    <x v="14"/>
    <x v="11"/>
    <x v="670"/>
    <x v="728"/>
    <x v="290"/>
    <x v="37"/>
    <x v="237"/>
    <x v="154"/>
    <n v="2631"/>
    <n v="1970"/>
  </r>
  <r>
    <x v="14"/>
    <x v="11"/>
    <x v="671"/>
    <x v="729"/>
    <x v="291"/>
    <x v="84"/>
    <x v="238"/>
    <x v="153"/>
    <n v="1034"/>
    <n v="900"/>
  </r>
  <r>
    <x v="14"/>
    <x v="11"/>
    <x v="672"/>
    <x v="730"/>
    <x v="291"/>
    <x v="84"/>
    <x v="239"/>
    <x v="153"/>
    <n v="1031"/>
    <n v="900"/>
  </r>
  <r>
    <x v="14"/>
    <x v="11"/>
    <x v="673"/>
    <x v="731"/>
    <x v="292"/>
    <x v="169"/>
    <x v="30"/>
    <x v="24"/>
    <n v="6710"/>
    <n v="6220"/>
  </r>
  <r>
    <x v="14"/>
    <x v="11"/>
    <x v="674"/>
    <x v="491"/>
    <x v="293"/>
    <x v="18"/>
    <x v="32"/>
    <x v="24"/>
    <n v="1741"/>
    <n v="1520"/>
  </r>
  <r>
    <x v="14"/>
    <x v="11"/>
    <x v="675"/>
    <x v="732"/>
    <x v="56"/>
    <x v="9"/>
    <x v="15"/>
    <x v="22"/>
    <n v="0"/>
    <n v="3000"/>
  </r>
  <r>
    <x v="14"/>
    <x v="11"/>
    <x v="676"/>
    <x v="733"/>
    <x v="56"/>
    <x v="9"/>
    <x v="15"/>
    <x v="22"/>
    <n v="0"/>
    <n v="3000"/>
  </r>
  <r>
    <x v="0"/>
    <x v="3"/>
    <x v="0"/>
    <x v="0"/>
    <x v="294"/>
    <x v="170"/>
    <x v="240"/>
    <x v="155"/>
    <n v="162309"/>
    <n v="152290"/>
  </r>
  <r>
    <x v="15"/>
    <x v="11"/>
    <x v="677"/>
    <x v="734"/>
    <x v="56"/>
    <x v="46"/>
    <x v="241"/>
    <x v="131"/>
    <n v="1145"/>
    <n v="1200"/>
  </r>
  <r>
    <x v="15"/>
    <x v="11"/>
    <x v="678"/>
    <x v="735"/>
    <x v="56"/>
    <x v="46"/>
    <x v="67"/>
    <x v="35"/>
    <n v="21"/>
    <n v="60"/>
  </r>
  <r>
    <x v="15"/>
    <x v="11"/>
    <x v="679"/>
    <x v="736"/>
    <x v="56"/>
    <x v="46"/>
    <x v="15"/>
    <x v="22"/>
    <n v="0"/>
    <n v="0"/>
  </r>
  <r>
    <x v="15"/>
    <x v="11"/>
    <x v="127"/>
    <x v="129"/>
    <x v="295"/>
    <x v="11"/>
    <x v="15"/>
    <x v="22"/>
    <n v="6075"/>
    <n v="7000"/>
  </r>
  <r>
    <x v="15"/>
    <x v="11"/>
    <x v="680"/>
    <x v="260"/>
    <x v="56"/>
    <x v="46"/>
    <x v="15"/>
    <x v="22"/>
    <n v="0"/>
    <n v="0"/>
  </r>
  <r>
    <x v="15"/>
    <x v="11"/>
    <x v="681"/>
    <x v="737"/>
    <x v="56"/>
    <x v="46"/>
    <x v="179"/>
    <x v="27"/>
    <n v="130"/>
    <n v="150"/>
  </r>
  <r>
    <x v="15"/>
    <x v="11"/>
    <x v="682"/>
    <x v="738"/>
    <x v="296"/>
    <x v="171"/>
    <x v="242"/>
    <x v="111"/>
    <n v="2557"/>
    <n v="2500"/>
  </r>
  <r>
    <x v="15"/>
    <x v="11"/>
    <x v="683"/>
    <x v="739"/>
    <x v="297"/>
    <x v="13"/>
    <x v="243"/>
    <x v="2"/>
    <n v="3179"/>
    <n v="3400"/>
  </r>
  <r>
    <x v="15"/>
    <x v="11"/>
    <x v="684"/>
    <x v="740"/>
    <x v="298"/>
    <x v="27"/>
    <x v="15"/>
    <x v="22"/>
    <n v="3995"/>
    <n v="5000"/>
  </r>
  <r>
    <x v="15"/>
    <x v="11"/>
    <x v="685"/>
    <x v="741"/>
    <x v="299"/>
    <x v="172"/>
    <x v="244"/>
    <x v="116"/>
    <n v="4729"/>
    <n v="4800"/>
  </r>
  <r>
    <x v="15"/>
    <x v="11"/>
    <x v="686"/>
    <x v="742"/>
    <x v="299"/>
    <x v="172"/>
    <x v="245"/>
    <x v="113"/>
    <n v="4436"/>
    <n v="4300"/>
  </r>
  <r>
    <x v="15"/>
    <x v="11"/>
    <x v="687"/>
    <x v="743"/>
    <x v="299"/>
    <x v="172"/>
    <x v="245"/>
    <x v="113"/>
    <n v="4436"/>
    <n v="4300"/>
  </r>
  <r>
    <x v="15"/>
    <x v="11"/>
    <x v="688"/>
    <x v="744"/>
    <x v="56"/>
    <x v="46"/>
    <x v="15"/>
    <x v="22"/>
    <n v="0"/>
    <n v="0"/>
  </r>
  <r>
    <x v="15"/>
    <x v="11"/>
    <x v="689"/>
    <x v="745"/>
    <x v="56"/>
    <x v="46"/>
    <x v="246"/>
    <x v="156"/>
    <n v="2199"/>
    <n v="2200"/>
  </r>
  <r>
    <x v="15"/>
    <x v="11"/>
    <x v="690"/>
    <x v="746"/>
    <x v="56"/>
    <x v="46"/>
    <x v="15"/>
    <x v="20"/>
    <n v="0"/>
    <n v="1"/>
  </r>
  <r>
    <x v="15"/>
    <x v="11"/>
    <x v="691"/>
    <x v="747"/>
    <x v="300"/>
    <x v="172"/>
    <x v="247"/>
    <x v="113"/>
    <n v="4425"/>
    <n v="4300"/>
  </r>
  <r>
    <x v="15"/>
    <x v="11"/>
    <x v="692"/>
    <x v="748"/>
    <x v="301"/>
    <x v="31"/>
    <x v="248"/>
    <x v="157"/>
    <n v="5206"/>
    <n v="4900"/>
  </r>
  <r>
    <x v="15"/>
    <x v="11"/>
    <x v="693"/>
    <x v="749"/>
    <x v="57"/>
    <x v="6"/>
    <x v="249"/>
    <x v="158"/>
    <n v="1969"/>
    <n v="1900"/>
  </r>
  <r>
    <x v="15"/>
    <x v="11"/>
    <x v="694"/>
    <x v="750"/>
    <x v="56"/>
    <x v="65"/>
    <x v="15"/>
    <x v="14"/>
    <n v="0"/>
    <n v="10"/>
  </r>
  <r>
    <x v="15"/>
    <x v="11"/>
    <x v="695"/>
    <x v="751"/>
    <x v="56"/>
    <x v="65"/>
    <x v="15"/>
    <x v="14"/>
    <n v="0"/>
    <n v="10"/>
  </r>
  <r>
    <x v="15"/>
    <x v="11"/>
    <x v="696"/>
    <x v="752"/>
    <x v="56"/>
    <x v="65"/>
    <x v="15"/>
    <x v="14"/>
    <n v="0"/>
    <n v="10"/>
  </r>
  <r>
    <x v="15"/>
    <x v="11"/>
    <x v="697"/>
    <x v="753"/>
    <x v="56"/>
    <x v="65"/>
    <x v="15"/>
    <x v="14"/>
    <n v="0"/>
    <n v="10"/>
  </r>
  <r>
    <x v="15"/>
    <x v="11"/>
    <x v="698"/>
    <x v="754"/>
    <x v="56"/>
    <x v="23"/>
    <x v="15"/>
    <x v="78"/>
    <n v="0"/>
    <n v="1000"/>
  </r>
  <r>
    <x v="15"/>
    <x v="11"/>
    <x v="699"/>
    <x v="755"/>
    <x v="56"/>
    <x v="23"/>
    <x v="15"/>
    <x v="78"/>
    <n v="0"/>
    <n v="1000"/>
  </r>
  <r>
    <x v="15"/>
    <x v="11"/>
    <x v="700"/>
    <x v="756"/>
    <x v="56"/>
    <x v="24"/>
    <x v="15"/>
    <x v="4"/>
    <n v="0"/>
    <n v="150"/>
  </r>
  <r>
    <x v="15"/>
    <x v="11"/>
    <x v="701"/>
    <x v="757"/>
    <x v="56"/>
    <x v="80"/>
    <x v="15"/>
    <x v="12"/>
    <n v="0"/>
    <n v="20"/>
  </r>
  <r>
    <x v="15"/>
    <x v="11"/>
    <x v="702"/>
    <x v="758"/>
    <x v="56"/>
    <x v="80"/>
    <x v="15"/>
    <x v="12"/>
    <n v="0"/>
    <n v="20"/>
  </r>
  <r>
    <x v="15"/>
    <x v="11"/>
    <x v="703"/>
    <x v="759"/>
    <x v="175"/>
    <x v="173"/>
    <x v="175"/>
    <x v="66"/>
    <n v="243"/>
    <n v="240"/>
  </r>
  <r>
    <x v="0"/>
    <x v="3"/>
    <x v="0"/>
    <x v="0"/>
    <x v="302"/>
    <x v="174"/>
    <x v="250"/>
    <x v="159"/>
    <n v="44745"/>
    <n v="48481"/>
  </r>
  <r>
    <x v="19"/>
    <x v="7"/>
    <x v="16"/>
    <x v="16"/>
    <x v="0"/>
    <x v="0"/>
    <x v="30"/>
    <x v="20"/>
    <n v="1"/>
    <n v="1"/>
  </r>
  <r>
    <x v="19"/>
    <x v="7"/>
    <x v="17"/>
    <x v="17"/>
    <x v="0"/>
    <x v="0"/>
    <x v="0"/>
    <x v="20"/>
    <n v="0"/>
    <n v="1"/>
  </r>
  <r>
    <x v="19"/>
    <x v="7"/>
    <x v="21"/>
    <x v="21"/>
    <x v="0"/>
    <x v="0"/>
    <x v="0"/>
    <x v="20"/>
    <n v="0"/>
    <n v="1"/>
  </r>
  <r>
    <x v="19"/>
    <x v="7"/>
    <x v="27"/>
    <x v="27"/>
    <x v="0"/>
    <x v="0"/>
    <x v="128"/>
    <x v="16"/>
    <n v="15"/>
    <n v="15"/>
  </r>
  <r>
    <x v="19"/>
    <x v="7"/>
    <x v="53"/>
    <x v="53"/>
    <x v="0"/>
    <x v="0"/>
    <x v="14"/>
    <x v="12"/>
    <n v="10"/>
    <n v="10"/>
  </r>
  <r>
    <x v="19"/>
    <x v="7"/>
    <x v="57"/>
    <x v="57"/>
    <x v="0"/>
    <x v="0"/>
    <x v="0"/>
    <x v="20"/>
    <n v="0"/>
    <n v="1"/>
  </r>
  <r>
    <x v="19"/>
    <x v="7"/>
    <x v="68"/>
    <x v="68"/>
    <x v="0"/>
    <x v="0"/>
    <x v="0"/>
    <x v="20"/>
    <n v="0"/>
    <n v="1"/>
  </r>
  <r>
    <x v="19"/>
    <x v="7"/>
    <x v="76"/>
    <x v="76"/>
    <x v="0"/>
    <x v="0"/>
    <x v="0"/>
    <x v="20"/>
    <n v="0"/>
    <n v="1"/>
  </r>
  <r>
    <x v="0"/>
    <x v="3"/>
    <x v="0"/>
    <x v="0"/>
    <x v="56"/>
    <x v="46"/>
    <x v="168"/>
    <x v="160"/>
    <n v="26"/>
    <n v="31"/>
  </r>
  <r>
    <x v="19"/>
    <x v="8"/>
    <x v="83"/>
    <x v="82"/>
    <x v="0"/>
    <x v="0"/>
    <x v="0"/>
    <x v="0"/>
    <n v="0"/>
    <n v="0"/>
  </r>
  <r>
    <x v="19"/>
    <x v="8"/>
    <x v="84"/>
    <x v="83"/>
    <x v="0"/>
    <x v="0"/>
    <x v="0"/>
    <x v="20"/>
    <n v="0"/>
    <n v="1"/>
  </r>
  <r>
    <x v="19"/>
    <x v="8"/>
    <x v="85"/>
    <x v="84"/>
    <x v="0"/>
    <x v="0"/>
    <x v="0"/>
    <x v="20"/>
    <n v="0"/>
    <n v="1"/>
  </r>
  <r>
    <x v="19"/>
    <x v="8"/>
    <x v="86"/>
    <x v="85"/>
    <x v="0"/>
    <x v="0"/>
    <x v="0"/>
    <x v="20"/>
    <n v="0"/>
    <n v="1"/>
  </r>
  <r>
    <x v="19"/>
    <x v="8"/>
    <x v="87"/>
    <x v="86"/>
    <x v="0"/>
    <x v="0"/>
    <x v="12"/>
    <x v="30"/>
    <n v="2"/>
    <n v="2"/>
  </r>
  <r>
    <x v="19"/>
    <x v="8"/>
    <x v="88"/>
    <x v="87"/>
    <x v="0"/>
    <x v="0"/>
    <x v="0"/>
    <x v="20"/>
    <n v="0"/>
    <n v="1"/>
  </r>
  <r>
    <x v="19"/>
    <x v="8"/>
    <x v="89"/>
    <x v="88"/>
    <x v="0"/>
    <x v="0"/>
    <x v="0"/>
    <x v="57"/>
    <n v="0"/>
    <n v="25"/>
  </r>
  <r>
    <x v="19"/>
    <x v="8"/>
    <x v="90"/>
    <x v="89"/>
    <x v="0"/>
    <x v="0"/>
    <x v="0"/>
    <x v="20"/>
    <n v="0"/>
    <n v="1"/>
  </r>
  <r>
    <x v="19"/>
    <x v="8"/>
    <x v="54"/>
    <x v="90"/>
    <x v="0"/>
    <x v="0"/>
    <x v="32"/>
    <x v="31"/>
    <n v="3"/>
    <n v="3"/>
  </r>
  <r>
    <x v="19"/>
    <x v="8"/>
    <x v="91"/>
    <x v="91"/>
    <x v="0"/>
    <x v="0"/>
    <x v="30"/>
    <x v="20"/>
    <n v="1"/>
    <n v="1"/>
  </r>
  <r>
    <x v="19"/>
    <x v="8"/>
    <x v="92"/>
    <x v="92"/>
    <x v="0"/>
    <x v="0"/>
    <x v="0"/>
    <x v="20"/>
    <n v="0"/>
    <n v="1"/>
  </r>
  <r>
    <x v="19"/>
    <x v="8"/>
    <x v="93"/>
    <x v="93"/>
    <x v="0"/>
    <x v="0"/>
    <x v="0"/>
    <x v="31"/>
    <n v="0"/>
    <n v="3"/>
  </r>
  <r>
    <x v="19"/>
    <x v="8"/>
    <x v="95"/>
    <x v="95"/>
    <x v="0"/>
    <x v="0"/>
    <x v="0"/>
    <x v="31"/>
    <n v="0"/>
    <n v="3"/>
  </r>
  <r>
    <x v="19"/>
    <x v="8"/>
    <x v="96"/>
    <x v="96"/>
    <x v="0"/>
    <x v="0"/>
    <x v="0"/>
    <x v="14"/>
    <n v="0"/>
    <n v="5"/>
  </r>
  <r>
    <x v="0"/>
    <x v="3"/>
    <x v="0"/>
    <x v="0"/>
    <x v="56"/>
    <x v="46"/>
    <x v="35"/>
    <x v="161"/>
    <n v="6"/>
    <n v="48"/>
  </r>
  <r>
    <x v="19"/>
    <x v="9"/>
    <x v="99"/>
    <x v="99"/>
    <x v="0"/>
    <x v="0"/>
    <x v="0"/>
    <x v="31"/>
    <n v="0"/>
    <n v="3"/>
  </r>
  <r>
    <x v="19"/>
    <x v="9"/>
    <x v="100"/>
    <x v="100"/>
    <x v="0"/>
    <x v="0"/>
    <x v="19"/>
    <x v="133"/>
    <n v="53"/>
    <n v="55"/>
  </r>
  <r>
    <x v="19"/>
    <x v="9"/>
    <x v="102"/>
    <x v="102"/>
    <x v="0"/>
    <x v="0"/>
    <x v="0"/>
    <x v="0"/>
    <n v="0"/>
    <n v="0"/>
  </r>
  <r>
    <x v="19"/>
    <x v="9"/>
    <x v="107"/>
    <x v="108"/>
    <x v="0"/>
    <x v="0"/>
    <x v="0"/>
    <x v="0"/>
    <n v="0"/>
    <n v="0"/>
  </r>
  <r>
    <x v="19"/>
    <x v="9"/>
    <x v="108"/>
    <x v="109"/>
    <x v="0"/>
    <x v="0"/>
    <x v="0"/>
    <x v="0"/>
    <n v="0"/>
    <n v="0"/>
  </r>
  <r>
    <x v="19"/>
    <x v="9"/>
    <x v="114"/>
    <x v="116"/>
    <x v="0"/>
    <x v="0"/>
    <x v="30"/>
    <x v="20"/>
    <n v="1"/>
    <n v="1"/>
  </r>
  <r>
    <x v="19"/>
    <x v="9"/>
    <x v="115"/>
    <x v="117"/>
    <x v="0"/>
    <x v="0"/>
    <x v="251"/>
    <x v="27"/>
    <n v="150"/>
    <n v="150"/>
  </r>
  <r>
    <x v="19"/>
    <x v="9"/>
    <x v="116"/>
    <x v="118"/>
    <x v="0"/>
    <x v="0"/>
    <x v="33"/>
    <x v="14"/>
    <n v="5"/>
    <n v="5"/>
  </r>
  <r>
    <x v="19"/>
    <x v="9"/>
    <x v="117"/>
    <x v="119"/>
    <x v="0"/>
    <x v="0"/>
    <x v="0"/>
    <x v="0"/>
    <n v="0"/>
    <n v="0"/>
  </r>
  <r>
    <x v="19"/>
    <x v="9"/>
    <x v="118"/>
    <x v="120"/>
    <x v="0"/>
    <x v="0"/>
    <x v="60"/>
    <x v="16"/>
    <n v="14"/>
    <n v="15"/>
  </r>
  <r>
    <x v="19"/>
    <x v="9"/>
    <x v="119"/>
    <x v="121"/>
    <x v="0"/>
    <x v="0"/>
    <x v="251"/>
    <x v="27"/>
    <n v="150"/>
    <n v="150"/>
  </r>
  <r>
    <x v="19"/>
    <x v="9"/>
    <x v="120"/>
    <x v="122"/>
    <x v="0"/>
    <x v="0"/>
    <x v="0"/>
    <x v="0"/>
    <n v="0"/>
    <n v="0"/>
  </r>
  <r>
    <x v="19"/>
    <x v="9"/>
    <x v="121"/>
    <x v="123"/>
    <x v="0"/>
    <x v="0"/>
    <x v="0"/>
    <x v="0"/>
    <n v="0"/>
    <n v="0"/>
  </r>
  <r>
    <x v="19"/>
    <x v="9"/>
    <x v="122"/>
    <x v="124"/>
    <x v="0"/>
    <x v="0"/>
    <x v="105"/>
    <x v="25"/>
    <n v="68"/>
    <n v="70"/>
  </r>
  <r>
    <x v="19"/>
    <x v="9"/>
    <x v="123"/>
    <x v="125"/>
    <x v="0"/>
    <x v="0"/>
    <x v="105"/>
    <x v="25"/>
    <n v="68"/>
    <n v="70"/>
  </r>
  <r>
    <x v="19"/>
    <x v="9"/>
    <x v="124"/>
    <x v="126"/>
    <x v="0"/>
    <x v="0"/>
    <x v="0"/>
    <x v="0"/>
    <n v="0"/>
    <n v="0"/>
  </r>
  <r>
    <x v="0"/>
    <x v="3"/>
    <x v="0"/>
    <x v="0"/>
    <x v="56"/>
    <x v="46"/>
    <x v="252"/>
    <x v="162"/>
    <n v="509"/>
    <n v="519"/>
  </r>
  <r>
    <x v="19"/>
    <x v="10"/>
    <x v="126"/>
    <x v="128"/>
    <x v="0"/>
    <x v="0"/>
    <x v="30"/>
    <x v="20"/>
    <n v="1"/>
    <n v="1"/>
  </r>
  <r>
    <x v="19"/>
    <x v="10"/>
    <x v="127"/>
    <x v="129"/>
    <x v="0"/>
    <x v="0"/>
    <x v="7"/>
    <x v="9"/>
    <n v="11"/>
    <n v="11"/>
  </r>
  <r>
    <x v="19"/>
    <x v="10"/>
    <x v="129"/>
    <x v="131"/>
    <x v="0"/>
    <x v="0"/>
    <x v="0"/>
    <x v="0"/>
    <n v="0"/>
    <n v="0"/>
  </r>
  <r>
    <x v="19"/>
    <x v="10"/>
    <x v="130"/>
    <x v="132"/>
    <x v="0"/>
    <x v="0"/>
    <x v="0"/>
    <x v="0"/>
    <n v="0"/>
    <n v="0"/>
  </r>
  <r>
    <x v="19"/>
    <x v="10"/>
    <x v="132"/>
    <x v="134"/>
    <x v="0"/>
    <x v="0"/>
    <x v="0"/>
    <x v="0"/>
    <n v="0"/>
    <n v="0"/>
  </r>
  <r>
    <x v="19"/>
    <x v="10"/>
    <x v="135"/>
    <x v="137"/>
    <x v="0"/>
    <x v="0"/>
    <x v="0"/>
    <x v="0"/>
    <n v="0"/>
    <n v="0"/>
  </r>
  <r>
    <x v="19"/>
    <x v="10"/>
    <x v="136"/>
    <x v="138"/>
    <x v="0"/>
    <x v="0"/>
    <x v="0"/>
    <x v="0"/>
    <n v="0"/>
    <n v="0"/>
  </r>
  <r>
    <x v="0"/>
    <x v="3"/>
    <x v="0"/>
    <x v="0"/>
    <x v="56"/>
    <x v="46"/>
    <x v="123"/>
    <x v="103"/>
    <n v="12"/>
    <n v="12"/>
  </r>
  <r>
    <x v="20"/>
    <x v="7"/>
    <x v="704"/>
    <x v="760"/>
    <x v="0"/>
    <x v="0"/>
    <x v="12"/>
    <x v="24"/>
    <n v="2"/>
    <n v="20"/>
  </r>
  <r>
    <x v="20"/>
    <x v="7"/>
    <x v="83"/>
    <x v="221"/>
    <x v="0"/>
    <x v="0"/>
    <x v="24"/>
    <x v="52"/>
    <n v="4"/>
    <n v="4"/>
  </r>
  <r>
    <x v="20"/>
    <x v="7"/>
    <x v="138"/>
    <x v="140"/>
    <x v="0"/>
    <x v="0"/>
    <x v="30"/>
    <x v="30"/>
    <n v="1"/>
    <n v="2"/>
  </r>
  <r>
    <x v="20"/>
    <x v="7"/>
    <x v="140"/>
    <x v="142"/>
    <x v="0"/>
    <x v="0"/>
    <x v="15"/>
    <x v="30"/>
    <n v="0"/>
    <n v="2"/>
  </r>
  <r>
    <x v="20"/>
    <x v="7"/>
    <x v="18"/>
    <x v="18"/>
    <x v="0"/>
    <x v="0"/>
    <x v="15"/>
    <x v="30"/>
    <n v="0"/>
    <n v="2"/>
  </r>
  <r>
    <x v="20"/>
    <x v="7"/>
    <x v="159"/>
    <x v="161"/>
    <x v="0"/>
    <x v="0"/>
    <x v="15"/>
    <x v="0"/>
    <n v="0"/>
    <n v="0"/>
  </r>
  <r>
    <x v="20"/>
    <x v="7"/>
    <x v="163"/>
    <x v="165"/>
    <x v="0"/>
    <x v="0"/>
    <x v="130"/>
    <x v="39"/>
    <n v="28"/>
    <n v="30"/>
  </r>
  <r>
    <x v="20"/>
    <x v="7"/>
    <x v="181"/>
    <x v="183"/>
    <x v="0"/>
    <x v="0"/>
    <x v="12"/>
    <x v="30"/>
    <n v="2"/>
    <n v="2"/>
  </r>
  <r>
    <x v="20"/>
    <x v="7"/>
    <x v="19"/>
    <x v="184"/>
    <x v="0"/>
    <x v="0"/>
    <x v="253"/>
    <x v="19"/>
    <n v="70"/>
    <n v="80"/>
  </r>
  <r>
    <x v="20"/>
    <x v="7"/>
    <x v="182"/>
    <x v="185"/>
    <x v="0"/>
    <x v="0"/>
    <x v="33"/>
    <x v="14"/>
    <n v="5"/>
    <n v="5"/>
  </r>
  <r>
    <x v="20"/>
    <x v="7"/>
    <x v="183"/>
    <x v="186"/>
    <x v="0"/>
    <x v="0"/>
    <x v="15"/>
    <x v="20"/>
    <n v="0"/>
    <n v="1"/>
  </r>
  <r>
    <x v="20"/>
    <x v="7"/>
    <x v="184"/>
    <x v="187"/>
    <x v="0"/>
    <x v="0"/>
    <x v="12"/>
    <x v="33"/>
    <n v="2"/>
    <n v="8"/>
  </r>
  <r>
    <x v="20"/>
    <x v="7"/>
    <x v="185"/>
    <x v="188"/>
    <x v="0"/>
    <x v="0"/>
    <x v="15"/>
    <x v="30"/>
    <n v="0"/>
    <n v="2"/>
  </r>
  <r>
    <x v="20"/>
    <x v="7"/>
    <x v="186"/>
    <x v="189"/>
    <x v="0"/>
    <x v="0"/>
    <x v="15"/>
    <x v="20"/>
    <n v="0"/>
    <n v="1"/>
  </r>
  <r>
    <x v="20"/>
    <x v="7"/>
    <x v="187"/>
    <x v="190"/>
    <x v="0"/>
    <x v="0"/>
    <x v="24"/>
    <x v="33"/>
    <n v="4"/>
    <n v="8"/>
  </r>
  <r>
    <x v="20"/>
    <x v="7"/>
    <x v="188"/>
    <x v="191"/>
    <x v="0"/>
    <x v="0"/>
    <x v="15"/>
    <x v="20"/>
    <n v="0"/>
    <n v="1"/>
  </r>
  <r>
    <x v="20"/>
    <x v="7"/>
    <x v="189"/>
    <x v="192"/>
    <x v="0"/>
    <x v="0"/>
    <x v="34"/>
    <x v="57"/>
    <n v="19"/>
    <n v="25"/>
  </r>
  <r>
    <x v="20"/>
    <x v="7"/>
    <x v="191"/>
    <x v="194"/>
    <x v="0"/>
    <x v="0"/>
    <x v="15"/>
    <x v="20"/>
    <n v="0"/>
    <n v="1"/>
  </r>
  <r>
    <x v="20"/>
    <x v="7"/>
    <x v="202"/>
    <x v="205"/>
    <x v="0"/>
    <x v="0"/>
    <x v="32"/>
    <x v="31"/>
    <n v="3"/>
    <n v="3"/>
  </r>
  <r>
    <x v="20"/>
    <x v="7"/>
    <x v="205"/>
    <x v="207"/>
    <x v="0"/>
    <x v="0"/>
    <x v="30"/>
    <x v="20"/>
    <n v="1"/>
    <n v="1"/>
  </r>
  <r>
    <x v="0"/>
    <x v="3"/>
    <x v="0"/>
    <x v="0"/>
    <x v="56"/>
    <x v="46"/>
    <x v="44"/>
    <x v="163"/>
    <n v="141"/>
    <n v="198"/>
  </r>
  <r>
    <x v="20"/>
    <x v="8"/>
    <x v="705"/>
    <x v="761"/>
    <x v="0"/>
    <x v="0"/>
    <x v="15"/>
    <x v="23"/>
    <n v="0"/>
    <n v="50"/>
  </r>
  <r>
    <x v="20"/>
    <x v="8"/>
    <x v="219"/>
    <x v="222"/>
    <x v="0"/>
    <x v="0"/>
    <x v="24"/>
    <x v="52"/>
    <n v="4"/>
    <n v="4"/>
  </r>
  <r>
    <x v="20"/>
    <x v="8"/>
    <x v="220"/>
    <x v="223"/>
    <x v="0"/>
    <x v="0"/>
    <x v="15"/>
    <x v="20"/>
    <n v="0"/>
    <n v="1"/>
  </r>
  <r>
    <x v="20"/>
    <x v="8"/>
    <x v="221"/>
    <x v="224"/>
    <x v="0"/>
    <x v="0"/>
    <x v="15"/>
    <x v="20"/>
    <n v="0"/>
    <n v="1"/>
  </r>
  <r>
    <x v="20"/>
    <x v="8"/>
    <x v="16"/>
    <x v="225"/>
    <x v="0"/>
    <x v="0"/>
    <x v="30"/>
    <x v="30"/>
    <n v="1"/>
    <n v="2"/>
  </r>
  <r>
    <x v="20"/>
    <x v="8"/>
    <x v="223"/>
    <x v="227"/>
    <x v="0"/>
    <x v="0"/>
    <x v="30"/>
    <x v="20"/>
    <n v="1"/>
    <n v="1"/>
  </r>
  <r>
    <x v="20"/>
    <x v="8"/>
    <x v="224"/>
    <x v="228"/>
    <x v="0"/>
    <x v="0"/>
    <x v="30"/>
    <x v="20"/>
    <n v="1"/>
    <n v="1"/>
  </r>
  <r>
    <x v="20"/>
    <x v="8"/>
    <x v="225"/>
    <x v="229"/>
    <x v="0"/>
    <x v="0"/>
    <x v="15"/>
    <x v="20"/>
    <n v="0"/>
    <n v="1"/>
  </r>
  <r>
    <x v="20"/>
    <x v="8"/>
    <x v="226"/>
    <x v="230"/>
    <x v="0"/>
    <x v="0"/>
    <x v="30"/>
    <x v="20"/>
    <n v="1"/>
    <n v="1"/>
  </r>
  <r>
    <x v="20"/>
    <x v="8"/>
    <x v="227"/>
    <x v="231"/>
    <x v="0"/>
    <x v="0"/>
    <x v="15"/>
    <x v="20"/>
    <n v="0"/>
    <n v="1"/>
  </r>
  <r>
    <x v="20"/>
    <x v="8"/>
    <x v="229"/>
    <x v="233"/>
    <x v="0"/>
    <x v="0"/>
    <x v="96"/>
    <x v="51"/>
    <n v="65"/>
    <n v="40"/>
  </r>
  <r>
    <x v="20"/>
    <x v="8"/>
    <x v="231"/>
    <x v="235"/>
    <x v="0"/>
    <x v="0"/>
    <x v="15"/>
    <x v="20"/>
    <n v="0"/>
    <n v="1"/>
  </r>
  <r>
    <x v="20"/>
    <x v="8"/>
    <x v="232"/>
    <x v="236"/>
    <x v="0"/>
    <x v="0"/>
    <x v="15"/>
    <x v="20"/>
    <n v="0"/>
    <n v="1"/>
  </r>
  <r>
    <x v="20"/>
    <x v="8"/>
    <x v="233"/>
    <x v="237"/>
    <x v="0"/>
    <x v="0"/>
    <x v="15"/>
    <x v="20"/>
    <n v="0"/>
    <n v="1"/>
  </r>
  <r>
    <x v="20"/>
    <x v="8"/>
    <x v="234"/>
    <x v="238"/>
    <x v="0"/>
    <x v="0"/>
    <x v="12"/>
    <x v="20"/>
    <n v="2"/>
    <n v="1"/>
  </r>
  <r>
    <x v="20"/>
    <x v="8"/>
    <x v="235"/>
    <x v="239"/>
    <x v="0"/>
    <x v="0"/>
    <x v="24"/>
    <x v="52"/>
    <n v="4"/>
    <n v="4"/>
  </r>
  <r>
    <x v="20"/>
    <x v="8"/>
    <x v="237"/>
    <x v="241"/>
    <x v="0"/>
    <x v="0"/>
    <x v="15"/>
    <x v="20"/>
    <n v="0"/>
    <n v="1"/>
  </r>
  <r>
    <x v="20"/>
    <x v="8"/>
    <x v="239"/>
    <x v="243"/>
    <x v="0"/>
    <x v="0"/>
    <x v="15"/>
    <x v="14"/>
    <n v="0"/>
    <n v="5"/>
  </r>
  <r>
    <x v="20"/>
    <x v="8"/>
    <x v="240"/>
    <x v="244"/>
    <x v="0"/>
    <x v="0"/>
    <x v="15"/>
    <x v="20"/>
    <n v="0"/>
    <n v="1"/>
  </r>
  <r>
    <x v="20"/>
    <x v="8"/>
    <x v="241"/>
    <x v="245"/>
    <x v="0"/>
    <x v="0"/>
    <x v="15"/>
    <x v="20"/>
    <n v="0"/>
    <n v="1"/>
  </r>
  <r>
    <x v="20"/>
    <x v="8"/>
    <x v="242"/>
    <x v="246"/>
    <x v="0"/>
    <x v="0"/>
    <x v="15"/>
    <x v="14"/>
    <n v="0"/>
    <n v="5"/>
  </r>
  <r>
    <x v="20"/>
    <x v="8"/>
    <x v="243"/>
    <x v="247"/>
    <x v="0"/>
    <x v="0"/>
    <x v="15"/>
    <x v="30"/>
    <n v="0"/>
    <n v="2"/>
  </r>
  <r>
    <x v="20"/>
    <x v="8"/>
    <x v="244"/>
    <x v="248"/>
    <x v="0"/>
    <x v="0"/>
    <x v="15"/>
    <x v="20"/>
    <n v="0"/>
    <n v="1"/>
  </r>
  <r>
    <x v="20"/>
    <x v="8"/>
    <x v="245"/>
    <x v="249"/>
    <x v="0"/>
    <x v="0"/>
    <x v="12"/>
    <x v="31"/>
    <n v="2"/>
    <n v="3"/>
  </r>
  <r>
    <x v="20"/>
    <x v="8"/>
    <x v="247"/>
    <x v="251"/>
    <x v="0"/>
    <x v="0"/>
    <x v="15"/>
    <x v="20"/>
    <n v="0"/>
    <n v="1"/>
  </r>
  <r>
    <x v="20"/>
    <x v="8"/>
    <x v="96"/>
    <x v="96"/>
    <x v="0"/>
    <x v="0"/>
    <x v="15"/>
    <x v="16"/>
    <n v="0"/>
    <n v="15"/>
  </r>
  <r>
    <x v="0"/>
    <x v="3"/>
    <x v="0"/>
    <x v="0"/>
    <x v="56"/>
    <x v="46"/>
    <x v="254"/>
    <x v="164"/>
    <n v="81"/>
    <n v="146"/>
  </r>
  <r>
    <x v="20"/>
    <x v="9"/>
    <x v="249"/>
    <x v="254"/>
    <x v="0"/>
    <x v="0"/>
    <x v="255"/>
    <x v="26"/>
    <n v="247"/>
    <n v="300"/>
  </r>
  <r>
    <x v="20"/>
    <x v="9"/>
    <x v="99"/>
    <x v="99"/>
    <x v="0"/>
    <x v="0"/>
    <x v="164"/>
    <x v="165"/>
    <n v="102"/>
    <n v="135"/>
  </r>
  <r>
    <x v="20"/>
    <x v="9"/>
    <x v="100"/>
    <x v="100"/>
    <x v="0"/>
    <x v="0"/>
    <x v="64"/>
    <x v="24"/>
    <n v="13"/>
    <n v="20"/>
  </r>
  <r>
    <x v="20"/>
    <x v="9"/>
    <x v="102"/>
    <x v="258"/>
    <x v="0"/>
    <x v="0"/>
    <x v="64"/>
    <x v="24"/>
    <n v="13"/>
    <n v="20"/>
  </r>
  <r>
    <x v="20"/>
    <x v="9"/>
    <x v="253"/>
    <x v="259"/>
    <x v="0"/>
    <x v="0"/>
    <x v="15"/>
    <x v="20"/>
    <n v="0"/>
    <n v="1"/>
  </r>
  <r>
    <x v="20"/>
    <x v="9"/>
    <x v="104"/>
    <x v="105"/>
    <x v="0"/>
    <x v="0"/>
    <x v="10"/>
    <x v="16"/>
    <n v="7"/>
    <n v="15"/>
  </r>
  <r>
    <x v="20"/>
    <x v="9"/>
    <x v="258"/>
    <x v="264"/>
    <x v="0"/>
    <x v="0"/>
    <x v="14"/>
    <x v="57"/>
    <n v="10"/>
    <n v="25"/>
  </r>
  <r>
    <x v="20"/>
    <x v="9"/>
    <x v="259"/>
    <x v="265"/>
    <x v="0"/>
    <x v="0"/>
    <x v="31"/>
    <x v="24"/>
    <n v="8"/>
    <n v="20"/>
  </r>
  <r>
    <x v="20"/>
    <x v="9"/>
    <x v="97"/>
    <x v="97"/>
    <x v="0"/>
    <x v="0"/>
    <x v="35"/>
    <x v="12"/>
    <n v="6"/>
    <n v="10"/>
  </r>
  <r>
    <x v="20"/>
    <x v="9"/>
    <x v="111"/>
    <x v="762"/>
    <x v="0"/>
    <x v="0"/>
    <x v="10"/>
    <x v="12"/>
    <n v="7"/>
    <n v="10"/>
  </r>
  <r>
    <x v="20"/>
    <x v="9"/>
    <x v="111"/>
    <x v="763"/>
    <x v="0"/>
    <x v="0"/>
    <x v="256"/>
    <x v="63"/>
    <n v="94"/>
    <n v="95"/>
  </r>
  <r>
    <x v="20"/>
    <x v="9"/>
    <x v="116"/>
    <x v="118"/>
    <x v="0"/>
    <x v="0"/>
    <x v="61"/>
    <x v="53"/>
    <n v="22"/>
    <n v="35"/>
  </r>
  <r>
    <x v="20"/>
    <x v="9"/>
    <x v="117"/>
    <x v="119"/>
    <x v="0"/>
    <x v="0"/>
    <x v="10"/>
    <x v="16"/>
    <n v="7"/>
    <n v="15"/>
  </r>
  <r>
    <x v="20"/>
    <x v="9"/>
    <x v="118"/>
    <x v="273"/>
    <x v="0"/>
    <x v="0"/>
    <x v="48"/>
    <x v="17"/>
    <n v="175"/>
    <n v="250"/>
  </r>
  <r>
    <x v="20"/>
    <x v="9"/>
    <x v="119"/>
    <x v="274"/>
    <x v="0"/>
    <x v="0"/>
    <x v="234"/>
    <x v="166"/>
    <n v="472"/>
    <n v="455"/>
  </r>
  <r>
    <x v="20"/>
    <x v="9"/>
    <x v="120"/>
    <x v="122"/>
    <x v="0"/>
    <x v="0"/>
    <x v="43"/>
    <x v="39"/>
    <n v="29"/>
    <n v="30"/>
  </r>
  <r>
    <x v="20"/>
    <x v="9"/>
    <x v="121"/>
    <x v="275"/>
    <x v="0"/>
    <x v="0"/>
    <x v="20"/>
    <x v="67"/>
    <n v="180"/>
    <n v="180"/>
  </r>
  <r>
    <x v="20"/>
    <x v="9"/>
    <x v="122"/>
    <x v="124"/>
    <x v="0"/>
    <x v="0"/>
    <x v="257"/>
    <x v="167"/>
    <n v="606"/>
    <n v="625"/>
  </r>
  <r>
    <x v="20"/>
    <x v="9"/>
    <x v="123"/>
    <x v="125"/>
    <x v="0"/>
    <x v="0"/>
    <x v="258"/>
    <x v="168"/>
    <n v="784"/>
    <n v="820"/>
  </r>
  <r>
    <x v="20"/>
    <x v="9"/>
    <x v="124"/>
    <x v="126"/>
    <x v="0"/>
    <x v="0"/>
    <x v="194"/>
    <x v="63"/>
    <n v="93"/>
    <n v="95"/>
  </r>
  <r>
    <x v="20"/>
    <x v="9"/>
    <x v="460"/>
    <x v="278"/>
    <x v="0"/>
    <x v="0"/>
    <x v="15"/>
    <x v="20"/>
    <n v="0"/>
    <n v="1"/>
  </r>
  <r>
    <x v="0"/>
    <x v="3"/>
    <x v="0"/>
    <x v="0"/>
    <x v="56"/>
    <x v="46"/>
    <x v="259"/>
    <x v="169"/>
    <n v="2875"/>
    <n v="3157"/>
  </r>
  <r>
    <x v="20"/>
    <x v="10"/>
    <x v="126"/>
    <x v="128"/>
    <x v="0"/>
    <x v="0"/>
    <x v="7"/>
    <x v="16"/>
    <n v="11"/>
    <n v="15"/>
  </r>
  <r>
    <x v="20"/>
    <x v="10"/>
    <x v="127"/>
    <x v="129"/>
    <x v="0"/>
    <x v="0"/>
    <x v="260"/>
    <x v="80"/>
    <n v="164"/>
    <n v="165"/>
  </r>
  <r>
    <x v="20"/>
    <x v="10"/>
    <x v="267"/>
    <x v="279"/>
    <x v="0"/>
    <x v="0"/>
    <x v="261"/>
    <x v="51"/>
    <n v="40"/>
    <n v="40"/>
  </r>
  <r>
    <x v="20"/>
    <x v="10"/>
    <x v="268"/>
    <x v="280"/>
    <x v="0"/>
    <x v="0"/>
    <x v="32"/>
    <x v="14"/>
    <n v="3"/>
    <n v="5"/>
  </r>
  <r>
    <x v="20"/>
    <x v="10"/>
    <x v="269"/>
    <x v="281"/>
    <x v="0"/>
    <x v="0"/>
    <x v="12"/>
    <x v="30"/>
    <n v="2"/>
    <n v="2"/>
  </r>
  <r>
    <x v="20"/>
    <x v="10"/>
    <x v="270"/>
    <x v="282"/>
    <x v="0"/>
    <x v="0"/>
    <x v="15"/>
    <x v="52"/>
    <n v="0"/>
    <n v="4"/>
  </r>
  <r>
    <x v="20"/>
    <x v="10"/>
    <x v="129"/>
    <x v="131"/>
    <x v="0"/>
    <x v="0"/>
    <x v="30"/>
    <x v="20"/>
    <n v="1"/>
    <n v="1"/>
  </r>
  <r>
    <x v="20"/>
    <x v="10"/>
    <x v="135"/>
    <x v="137"/>
    <x v="0"/>
    <x v="0"/>
    <x v="15"/>
    <x v="137"/>
    <n v="0"/>
    <n v="18"/>
  </r>
  <r>
    <x v="20"/>
    <x v="10"/>
    <x v="137"/>
    <x v="139"/>
    <x v="0"/>
    <x v="0"/>
    <x v="15"/>
    <x v="20"/>
    <n v="0"/>
    <n v="1"/>
  </r>
  <r>
    <x v="20"/>
    <x v="10"/>
    <x v="706"/>
    <x v="764"/>
    <x v="0"/>
    <x v="0"/>
    <x v="15"/>
    <x v="12"/>
    <n v="0"/>
    <n v="10"/>
  </r>
  <r>
    <x v="0"/>
    <x v="3"/>
    <x v="0"/>
    <x v="0"/>
    <x v="56"/>
    <x v="46"/>
    <x v="262"/>
    <x v="170"/>
    <n v="221"/>
    <n v="261"/>
  </r>
  <r>
    <x v="21"/>
    <x v="7"/>
    <x v="271"/>
    <x v="284"/>
    <x v="0"/>
    <x v="0"/>
    <x v="0"/>
    <x v="20"/>
    <n v="0"/>
    <n v="1"/>
  </r>
  <r>
    <x v="21"/>
    <x v="7"/>
    <x v="16"/>
    <x v="765"/>
    <x v="0"/>
    <x v="0"/>
    <x v="0"/>
    <x v="0"/>
    <n v="0"/>
    <n v="0"/>
  </r>
  <r>
    <x v="21"/>
    <x v="7"/>
    <x v="273"/>
    <x v="286"/>
    <x v="0"/>
    <x v="0"/>
    <x v="0"/>
    <x v="20"/>
    <n v="0"/>
    <n v="1"/>
  </r>
  <r>
    <x v="21"/>
    <x v="7"/>
    <x v="274"/>
    <x v="287"/>
    <x v="0"/>
    <x v="0"/>
    <x v="0"/>
    <x v="0"/>
    <n v="0"/>
    <n v="0"/>
  </r>
  <r>
    <x v="21"/>
    <x v="7"/>
    <x v="299"/>
    <x v="313"/>
    <x v="0"/>
    <x v="0"/>
    <x v="0"/>
    <x v="20"/>
    <n v="0"/>
    <n v="1"/>
  </r>
  <r>
    <x v="21"/>
    <x v="7"/>
    <x v="300"/>
    <x v="314"/>
    <x v="0"/>
    <x v="0"/>
    <x v="0"/>
    <x v="0"/>
    <n v="0"/>
    <n v="0"/>
  </r>
  <r>
    <x v="21"/>
    <x v="7"/>
    <x v="301"/>
    <x v="315"/>
    <x v="0"/>
    <x v="0"/>
    <x v="0"/>
    <x v="0"/>
    <n v="0"/>
    <n v="0"/>
  </r>
  <r>
    <x v="21"/>
    <x v="7"/>
    <x v="303"/>
    <x v="317"/>
    <x v="0"/>
    <x v="0"/>
    <x v="0"/>
    <x v="20"/>
    <n v="0"/>
    <n v="1"/>
  </r>
  <r>
    <x v="21"/>
    <x v="7"/>
    <x v="304"/>
    <x v="318"/>
    <x v="0"/>
    <x v="0"/>
    <x v="0"/>
    <x v="20"/>
    <n v="0"/>
    <n v="1"/>
  </r>
  <r>
    <x v="21"/>
    <x v="7"/>
    <x v="305"/>
    <x v="319"/>
    <x v="0"/>
    <x v="0"/>
    <x v="0"/>
    <x v="20"/>
    <n v="0"/>
    <n v="1"/>
  </r>
  <r>
    <x v="21"/>
    <x v="7"/>
    <x v="306"/>
    <x v="320"/>
    <x v="0"/>
    <x v="0"/>
    <x v="0"/>
    <x v="20"/>
    <n v="0"/>
    <n v="1"/>
  </r>
  <r>
    <x v="21"/>
    <x v="7"/>
    <x v="707"/>
    <x v="325"/>
    <x v="0"/>
    <x v="0"/>
    <x v="141"/>
    <x v="39"/>
    <n v="30"/>
    <n v="30"/>
  </r>
  <r>
    <x v="21"/>
    <x v="7"/>
    <x v="313"/>
    <x v="327"/>
    <x v="0"/>
    <x v="0"/>
    <x v="0"/>
    <x v="0"/>
    <n v="0"/>
    <n v="0"/>
  </r>
  <r>
    <x v="21"/>
    <x v="7"/>
    <x v="314"/>
    <x v="328"/>
    <x v="0"/>
    <x v="0"/>
    <x v="141"/>
    <x v="39"/>
    <n v="30"/>
    <n v="30"/>
  </r>
  <r>
    <x v="21"/>
    <x v="7"/>
    <x v="315"/>
    <x v="329"/>
    <x v="0"/>
    <x v="0"/>
    <x v="0"/>
    <x v="20"/>
    <n v="0"/>
    <n v="1"/>
  </r>
  <r>
    <x v="21"/>
    <x v="7"/>
    <x v="316"/>
    <x v="330"/>
    <x v="0"/>
    <x v="0"/>
    <x v="0"/>
    <x v="0"/>
    <n v="0"/>
    <n v="0"/>
  </r>
  <r>
    <x v="21"/>
    <x v="7"/>
    <x v="317"/>
    <x v="331"/>
    <x v="0"/>
    <x v="0"/>
    <x v="0"/>
    <x v="20"/>
    <n v="0"/>
    <n v="1"/>
  </r>
  <r>
    <x v="21"/>
    <x v="7"/>
    <x v="318"/>
    <x v="332"/>
    <x v="0"/>
    <x v="0"/>
    <x v="0"/>
    <x v="20"/>
    <n v="0"/>
    <n v="1"/>
  </r>
  <r>
    <x v="21"/>
    <x v="7"/>
    <x v="319"/>
    <x v="333"/>
    <x v="0"/>
    <x v="0"/>
    <x v="0"/>
    <x v="0"/>
    <n v="0"/>
    <n v="0"/>
  </r>
  <r>
    <x v="21"/>
    <x v="7"/>
    <x v="321"/>
    <x v="335"/>
    <x v="0"/>
    <x v="0"/>
    <x v="0"/>
    <x v="0"/>
    <n v="0"/>
    <n v="0"/>
  </r>
  <r>
    <x v="21"/>
    <x v="7"/>
    <x v="322"/>
    <x v="336"/>
    <x v="0"/>
    <x v="0"/>
    <x v="0"/>
    <x v="0"/>
    <n v="0"/>
    <n v="0"/>
  </r>
  <r>
    <x v="21"/>
    <x v="7"/>
    <x v="326"/>
    <x v="340"/>
    <x v="0"/>
    <x v="0"/>
    <x v="0"/>
    <x v="0"/>
    <n v="0"/>
    <n v="0"/>
  </r>
  <r>
    <x v="0"/>
    <x v="3"/>
    <x v="0"/>
    <x v="0"/>
    <x v="56"/>
    <x v="46"/>
    <x v="190"/>
    <x v="25"/>
    <n v="60"/>
    <n v="70"/>
  </r>
  <r>
    <x v="21"/>
    <x v="8"/>
    <x v="219"/>
    <x v="222"/>
    <x v="0"/>
    <x v="0"/>
    <x v="15"/>
    <x v="30"/>
    <n v="0"/>
    <n v="2"/>
  </r>
  <r>
    <x v="21"/>
    <x v="8"/>
    <x v="220"/>
    <x v="343"/>
    <x v="0"/>
    <x v="0"/>
    <x v="0"/>
    <x v="30"/>
    <n v="0"/>
    <n v="2"/>
  </r>
  <r>
    <x v="21"/>
    <x v="8"/>
    <x v="221"/>
    <x v="224"/>
    <x v="0"/>
    <x v="0"/>
    <x v="0"/>
    <x v="30"/>
    <n v="0"/>
    <n v="2"/>
  </r>
  <r>
    <x v="21"/>
    <x v="8"/>
    <x v="226"/>
    <x v="230"/>
    <x v="0"/>
    <x v="0"/>
    <x v="30"/>
    <x v="31"/>
    <n v="1"/>
    <n v="3"/>
  </r>
  <r>
    <x v="21"/>
    <x v="8"/>
    <x v="228"/>
    <x v="232"/>
    <x v="0"/>
    <x v="0"/>
    <x v="0"/>
    <x v="24"/>
    <n v="0"/>
    <n v="20"/>
  </r>
  <r>
    <x v="21"/>
    <x v="8"/>
    <x v="329"/>
    <x v="344"/>
    <x v="0"/>
    <x v="0"/>
    <x v="0"/>
    <x v="20"/>
    <n v="0"/>
    <n v="1"/>
  </r>
  <r>
    <x v="21"/>
    <x v="8"/>
    <x v="217"/>
    <x v="345"/>
    <x v="0"/>
    <x v="0"/>
    <x v="30"/>
    <x v="20"/>
    <n v="1"/>
    <n v="1"/>
  </r>
  <r>
    <x v="21"/>
    <x v="8"/>
    <x v="330"/>
    <x v="346"/>
    <x v="0"/>
    <x v="0"/>
    <x v="0"/>
    <x v="20"/>
    <n v="0"/>
    <n v="1"/>
  </r>
  <r>
    <x v="21"/>
    <x v="8"/>
    <x v="239"/>
    <x v="347"/>
    <x v="0"/>
    <x v="0"/>
    <x v="64"/>
    <x v="16"/>
    <n v="13"/>
    <n v="15"/>
  </r>
  <r>
    <x v="21"/>
    <x v="8"/>
    <x v="331"/>
    <x v="348"/>
    <x v="0"/>
    <x v="0"/>
    <x v="15"/>
    <x v="20"/>
    <n v="0"/>
    <n v="1"/>
  </r>
  <r>
    <x v="21"/>
    <x v="8"/>
    <x v="332"/>
    <x v="349"/>
    <x v="0"/>
    <x v="0"/>
    <x v="30"/>
    <x v="20"/>
    <n v="1"/>
    <n v="1"/>
  </r>
  <r>
    <x v="21"/>
    <x v="8"/>
    <x v="333"/>
    <x v="350"/>
    <x v="0"/>
    <x v="0"/>
    <x v="0"/>
    <x v="0"/>
    <n v="0"/>
    <n v="0"/>
  </r>
  <r>
    <x v="21"/>
    <x v="8"/>
    <x v="334"/>
    <x v="351"/>
    <x v="0"/>
    <x v="0"/>
    <x v="0"/>
    <x v="20"/>
    <n v="0"/>
    <n v="1"/>
  </r>
  <r>
    <x v="21"/>
    <x v="8"/>
    <x v="336"/>
    <x v="353"/>
    <x v="0"/>
    <x v="0"/>
    <x v="0"/>
    <x v="20"/>
    <n v="0"/>
    <n v="1"/>
  </r>
  <r>
    <x v="21"/>
    <x v="8"/>
    <x v="337"/>
    <x v="354"/>
    <x v="0"/>
    <x v="0"/>
    <x v="0"/>
    <x v="20"/>
    <n v="0"/>
    <n v="1"/>
  </r>
  <r>
    <x v="21"/>
    <x v="8"/>
    <x v="338"/>
    <x v="355"/>
    <x v="0"/>
    <x v="0"/>
    <x v="0"/>
    <x v="20"/>
    <n v="0"/>
    <n v="1"/>
  </r>
  <r>
    <x v="21"/>
    <x v="8"/>
    <x v="339"/>
    <x v="356"/>
    <x v="0"/>
    <x v="0"/>
    <x v="0"/>
    <x v="20"/>
    <n v="0"/>
    <n v="1"/>
  </r>
  <r>
    <x v="21"/>
    <x v="8"/>
    <x v="340"/>
    <x v="357"/>
    <x v="0"/>
    <x v="0"/>
    <x v="0"/>
    <x v="20"/>
    <n v="0"/>
    <n v="1"/>
  </r>
  <r>
    <x v="21"/>
    <x v="8"/>
    <x v="240"/>
    <x v="358"/>
    <x v="0"/>
    <x v="0"/>
    <x v="0"/>
    <x v="12"/>
    <n v="0"/>
    <n v="10"/>
  </r>
  <r>
    <x v="21"/>
    <x v="8"/>
    <x v="341"/>
    <x v="359"/>
    <x v="0"/>
    <x v="0"/>
    <x v="0"/>
    <x v="20"/>
    <n v="0"/>
    <n v="1"/>
  </r>
  <r>
    <x v="21"/>
    <x v="8"/>
    <x v="241"/>
    <x v="360"/>
    <x v="0"/>
    <x v="0"/>
    <x v="0"/>
    <x v="12"/>
    <n v="0"/>
    <n v="10"/>
  </r>
  <r>
    <x v="21"/>
    <x v="8"/>
    <x v="344"/>
    <x v="363"/>
    <x v="0"/>
    <x v="0"/>
    <x v="0"/>
    <x v="20"/>
    <n v="0"/>
    <n v="1"/>
  </r>
  <r>
    <x v="21"/>
    <x v="8"/>
    <x v="346"/>
    <x v="365"/>
    <x v="0"/>
    <x v="0"/>
    <x v="0"/>
    <x v="20"/>
    <n v="0"/>
    <n v="1"/>
  </r>
  <r>
    <x v="21"/>
    <x v="8"/>
    <x v="348"/>
    <x v="367"/>
    <x v="0"/>
    <x v="0"/>
    <x v="0"/>
    <x v="20"/>
    <n v="0"/>
    <n v="1"/>
  </r>
  <r>
    <x v="21"/>
    <x v="8"/>
    <x v="350"/>
    <x v="369"/>
    <x v="0"/>
    <x v="0"/>
    <x v="0"/>
    <x v="14"/>
    <n v="0"/>
    <n v="5"/>
  </r>
  <r>
    <x v="21"/>
    <x v="8"/>
    <x v="351"/>
    <x v="370"/>
    <x v="0"/>
    <x v="0"/>
    <x v="0"/>
    <x v="14"/>
    <n v="0"/>
    <n v="5"/>
  </r>
  <r>
    <x v="21"/>
    <x v="8"/>
    <x v="352"/>
    <x v="371"/>
    <x v="0"/>
    <x v="0"/>
    <x v="0"/>
    <x v="20"/>
    <n v="0"/>
    <n v="1"/>
  </r>
  <r>
    <x v="21"/>
    <x v="8"/>
    <x v="353"/>
    <x v="372"/>
    <x v="0"/>
    <x v="0"/>
    <x v="0"/>
    <x v="0"/>
    <n v="0"/>
    <n v="0"/>
  </r>
  <r>
    <x v="21"/>
    <x v="8"/>
    <x v="354"/>
    <x v="373"/>
    <x v="0"/>
    <x v="0"/>
    <x v="0"/>
    <x v="20"/>
    <n v="0"/>
    <n v="1"/>
  </r>
  <r>
    <x v="21"/>
    <x v="8"/>
    <x v="355"/>
    <x v="374"/>
    <x v="0"/>
    <x v="0"/>
    <x v="0"/>
    <x v="0"/>
    <n v="0"/>
    <n v="0"/>
  </r>
  <r>
    <x v="21"/>
    <x v="8"/>
    <x v="356"/>
    <x v="375"/>
    <x v="0"/>
    <x v="0"/>
    <x v="0"/>
    <x v="0"/>
    <n v="0"/>
    <n v="0"/>
  </r>
  <r>
    <x v="21"/>
    <x v="8"/>
    <x v="357"/>
    <x v="376"/>
    <x v="0"/>
    <x v="0"/>
    <x v="0"/>
    <x v="20"/>
    <n v="0"/>
    <n v="1"/>
  </r>
  <r>
    <x v="21"/>
    <x v="8"/>
    <x v="358"/>
    <x v="377"/>
    <x v="0"/>
    <x v="0"/>
    <x v="0"/>
    <x v="20"/>
    <n v="0"/>
    <n v="1"/>
  </r>
  <r>
    <x v="21"/>
    <x v="8"/>
    <x v="359"/>
    <x v="378"/>
    <x v="0"/>
    <x v="0"/>
    <x v="0"/>
    <x v="20"/>
    <n v="0"/>
    <n v="1"/>
  </r>
  <r>
    <x v="21"/>
    <x v="8"/>
    <x v="360"/>
    <x v="379"/>
    <x v="0"/>
    <x v="0"/>
    <x v="0"/>
    <x v="20"/>
    <n v="0"/>
    <n v="1"/>
  </r>
  <r>
    <x v="21"/>
    <x v="8"/>
    <x v="361"/>
    <x v="380"/>
    <x v="0"/>
    <x v="0"/>
    <x v="0"/>
    <x v="20"/>
    <n v="0"/>
    <n v="1"/>
  </r>
  <r>
    <x v="21"/>
    <x v="8"/>
    <x v="362"/>
    <x v="381"/>
    <x v="0"/>
    <x v="0"/>
    <x v="0"/>
    <x v="20"/>
    <n v="0"/>
    <n v="1"/>
  </r>
  <r>
    <x v="21"/>
    <x v="8"/>
    <x v="363"/>
    <x v="382"/>
    <x v="0"/>
    <x v="0"/>
    <x v="0"/>
    <x v="20"/>
    <n v="0"/>
    <n v="1"/>
  </r>
  <r>
    <x v="21"/>
    <x v="8"/>
    <x v="364"/>
    <x v="383"/>
    <x v="0"/>
    <x v="0"/>
    <x v="0"/>
    <x v="20"/>
    <n v="0"/>
    <n v="1"/>
  </r>
  <r>
    <x v="21"/>
    <x v="8"/>
    <x v="365"/>
    <x v="384"/>
    <x v="0"/>
    <x v="0"/>
    <x v="0"/>
    <x v="20"/>
    <n v="0"/>
    <n v="1"/>
  </r>
  <r>
    <x v="21"/>
    <x v="8"/>
    <x v="366"/>
    <x v="385"/>
    <x v="0"/>
    <x v="0"/>
    <x v="30"/>
    <x v="20"/>
    <n v="1"/>
    <n v="1"/>
  </r>
  <r>
    <x v="21"/>
    <x v="8"/>
    <x v="367"/>
    <x v="386"/>
    <x v="0"/>
    <x v="0"/>
    <x v="30"/>
    <x v="20"/>
    <n v="1"/>
    <n v="1"/>
  </r>
  <r>
    <x v="21"/>
    <x v="8"/>
    <x v="369"/>
    <x v="388"/>
    <x v="0"/>
    <x v="0"/>
    <x v="0"/>
    <x v="20"/>
    <n v="0"/>
    <n v="1"/>
  </r>
  <r>
    <x v="21"/>
    <x v="8"/>
    <x v="370"/>
    <x v="389"/>
    <x v="0"/>
    <x v="0"/>
    <x v="0"/>
    <x v="20"/>
    <n v="0"/>
    <n v="1"/>
  </r>
  <r>
    <x v="21"/>
    <x v="8"/>
    <x v="373"/>
    <x v="392"/>
    <x v="0"/>
    <x v="0"/>
    <x v="0"/>
    <x v="0"/>
    <n v="0"/>
    <n v="0"/>
  </r>
  <r>
    <x v="21"/>
    <x v="8"/>
    <x v="374"/>
    <x v="393"/>
    <x v="0"/>
    <x v="0"/>
    <x v="0"/>
    <x v="20"/>
    <n v="0"/>
    <n v="1"/>
  </r>
  <r>
    <x v="21"/>
    <x v="8"/>
    <x v="375"/>
    <x v="394"/>
    <x v="0"/>
    <x v="0"/>
    <x v="0"/>
    <x v="20"/>
    <n v="0"/>
    <n v="1"/>
  </r>
  <r>
    <x v="21"/>
    <x v="8"/>
    <x v="376"/>
    <x v="395"/>
    <x v="0"/>
    <x v="0"/>
    <x v="0"/>
    <x v="20"/>
    <n v="0"/>
    <n v="1"/>
  </r>
  <r>
    <x v="21"/>
    <x v="8"/>
    <x v="242"/>
    <x v="246"/>
    <x v="0"/>
    <x v="0"/>
    <x v="0"/>
    <x v="20"/>
    <n v="0"/>
    <n v="1"/>
  </r>
  <r>
    <x v="21"/>
    <x v="8"/>
    <x v="377"/>
    <x v="396"/>
    <x v="0"/>
    <x v="0"/>
    <x v="0"/>
    <x v="20"/>
    <n v="0"/>
    <n v="1"/>
  </r>
  <r>
    <x v="21"/>
    <x v="8"/>
    <x v="378"/>
    <x v="397"/>
    <x v="0"/>
    <x v="0"/>
    <x v="0"/>
    <x v="20"/>
    <n v="0"/>
    <n v="1"/>
  </r>
  <r>
    <x v="21"/>
    <x v="8"/>
    <x v="379"/>
    <x v="398"/>
    <x v="0"/>
    <x v="0"/>
    <x v="0"/>
    <x v="20"/>
    <n v="0"/>
    <n v="1"/>
  </r>
  <r>
    <x v="21"/>
    <x v="8"/>
    <x v="380"/>
    <x v="399"/>
    <x v="0"/>
    <x v="0"/>
    <x v="0"/>
    <x v="0"/>
    <n v="0"/>
    <n v="0"/>
  </r>
  <r>
    <x v="21"/>
    <x v="8"/>
    <x v="381"/>
    <x v="400"/>
    <x v="0"/>
    <x v="0"/>
    <x v="0"/>
    <x v="20"/>
    <n v="0"/>
    <n v="1"/>
  </r>
  <r>
    <x v="21"/>
    <x v="8"/>
    <x v="382"/>
    <x v="401"/>
    <x v="0"/>
    <x v="0"/>
    <x v="0"/>
    <x v="20"/>
    <n v="0"/>
    <n v="1"/>
  </r>
  <r>
    <x v="0"/>
    <x v="3"/>
    <x v="0"/>
    <x v="0"/>
    <x v="56"/>
    <x v="46"/>
    <x v="56"/>
    <x v="171"/>
    <n v="18"/>
    <n v="113"/>
  </r>
  <r>
    <x v="21"/>
    <x v="9"/>
    <x v="99"/>
    <x v="99"/>
    <x v="0"/>
    <x v="0"/>
    <x v="188"/>
    <x v="51"/>
    <n v="38"/>
    <n v="40"/>
  </r>
  <r>
    <x v="21"/>
    <x v="9"/>
    <x v="384"/>
    <x v="403"/>
    <x v="0"/>
    <x v="0"/>
    <x v="141"/>
    <x v="23"/>
    <n v="30"/>
    <n v="50"/>
  </r>
  <r>
    <x v="21"/>
    <x v="9"/>
    <x v="117"/>
    <x v="408"/>
    <x v="0"/>
    <x v="0"/>
    <x v="24"/>
    <x v="32"/>
    <n v="4"/>
    <n v="6"/>
  </r>
  <r>
    <x v="21"/>
    <x v="9"/>
    <x v="118"/>
    <x v="409"/>
    <x v="0"/>
    <x v="0"/>
    <x v="77"/>
    <x v="57"/>
    <n v="24"/>
    <n v="25"/>
  </r>
  <r>
    <x v="21"/>
    <x v="9"/>
    <x v="119"/>
    <x v="410"/>
    <x v="0"/>
    <x v="0"/>
    <x v="62"/>
    <x v="13"/>
    <n v="41"/>
    <n v="45"/>
  </r>
  <r>
    <x v="21"/>
    <x v="9"/>
    <x v="120"/>
    <x v="411"/>
    <x v="0"/>
    <x v="0"/>
    <x v="15"/>
    <x v="12"/>
    <n v="0"/>
    <n v="10"/>
  </r>
  <r>
    <x v="21"/>
    <x v="9"/>
    <x v="121"/>
    <x v="412"/>
    <x v="0"/>
    <x v="0"/>
    <x v="15"/>
    <x v="51"/>
    <n v="0"/>
    <n v="40"/>
  </r>
  <r>
    <x v="21"/>
    <x v="9"/>
    <x v="122"/>
    <x v="413"/>
    <x v="0"/>
    <x v="0"/>
    <x v="263"/>
    <x v="65"/>
    <n v="107"/>
    <n v="110"/>
  </r>
  <r>
    <x v="21"/>
    <x v="9"/>
    <x v="123"/>
    <x v="414"/>
    <x v="0"/>
    <x v="0"/>
    <x v="196"/>
    <x v="4"/>
    <n v="100"/>
    <n v="100"/>
  </r>
  <r>
    <x v="21"/>
    <x v="9"/>
    <x v="124"/>
    <x v="126"/>
    <x v="0"/>
    <x v="0"/>
    <x v="15"/>
    <x v="53"/>
    <n v="0"/>
    <n v="35"/>
  </r>
  <r>
    <x v="0"/>
    <x v="3"/>
    <x v="0"/>
    <x v="0"/>
    <x v="56"/>
    <x v="46"/>
    <x v="264"/>
    <x v="172"/>
    <n v="344"/>
    <n v="461"/>
  </r>
  <r>
    <x v="21"/>
    <x v="10"/>
    <x v="249"/>
    <x v="415"/>
    <x v="0"/>
    <x v="0"/>
    <x v="192"/>
    <x v="173"/>
    <n v="63"/>
    <n v="65"/>
  </r>
  <r>
    <x v="21"/>
    <x v="10"/>
    <x v="127"/>
    <x v="129"/>
    <x v="0"/>
    <x v="0"/>
    <x v="131"/>
    <x v="57"/>
    <n v="23"/>
    <n v="25"/>
  </r>
  <r>
    <x v="21"/>
    <x v="10"/>
    <x v="135"/>
    <x v="137"/>
    <x v="0"/>
    <x v="0"/>
    <x v="0"/>
    <x v="0"/>
    <n v="0"/>
    <n v="0"/>
  </r>
  <r>
    <x v="0"/>
    <x v="3"/>
    <x v="0"/>
    <x v="0"/>
    <x v="56"/>
    <x v="46"/>
    <x v="265"/>
    <x v="115"/>
    <n v="86"/>
    <n v="90"/>
  </r>
  <r>
    <x v="22"/>
    <x v="8"/>
    <x v="414"/>
    <x v="447"/>
    <x v="0"/>
    <x v="0"/>
    <x v="15"/>
    <x v="20"/>
    <n v="0"/>
    <n v="1"/>
  </r>
  <r>
    <x v="22"/>
    <x v="8"/>
    <x v="415"/>
    <x v="448"/>
    <x v="0"/>
    <x v="0"/>
    <x v="30"/>
    <x v="20"/>
    <n v="1"/>
    <n v="1"/>
  </r>
  <r>
    <x v="22"/>
    <x v="8"/>
    <x v="416"/>
    <x v="449"/>
    <x v="0"/>
    <x v="0"/>
    <x v="15"/>
    <x v="20"/>
    <n v="0"/>
    <n v="1"/>
  </r>
  <r>
    <x v="22"/>
    <x v="8"/>
    <x v="417"/>
    <x v="450"/>
    <x v="0"/>
    <x v="0"/>
    <x v="15"/>
    <x v="20"/>
    <n v="0"/>
    <n v="1"/>
  </r>
  <r>
    <x v="22"/>
    <x v="8"/>
    <x v="418"/>
    <x v="451"/>
    <x v="0"/>
    <x v="0"/>
    <x v="15"/>
    <x v="22"/>
    <n v="0"/>
    <n v="0"/>
  </r>
  <r>
    <x v="22"/>
    <x v="8"/>
    <x v="419"/>
    <x v="452"/>
    <x v="0"/>
    <x v="0"/>
    <x v="15"/>
    <x v="22"/>
    <n v="0"/>
    <n v="0"/>
  </r>
  <r>
    <x v="22"/>
    <x v="8"/>
    <x v="420"/>
    <x v="453"/>
    <x v="0"/>
    <x v="0"/>
    <x v="24"/>
    <x v="33"/>
    <n v="4"/>
    <n v="8"/>
  </r>
  <r>
    <x v="22"/>
    <x v="8"/>
    <x v="421"/>
    <x v="454"/>
    <x v="0"/>
    <x v="0"/>
    <x v="32"/>
    <x v="9"/>
    <n v="3"/>
    <n v="11"/>
  </r>
  <r>
    <x v="22"/>
    <x v="8"/>
    <x v="422"/>
    <x v="455"/>
    <x v="0"/>
    <x v="0"/>
    <x v="15"/>
    <x v="30"/>
    <n v="0"/>
    <n v="2"/>
  </r>
  <r>
    <x v="22"/>
    <x v="8"/>
    <x v="423"/>
    <x v="456"/>
    <x v="0"/>
    <x v="0"/>
    <x v="10"/>
    <x v="20"/>
    <n v="7"/>
    <n v="1"/>
  </r>
  <r>
    <x v="22"/>
    <x v="8"/>
    <x v="424"/>
    <x v="457"/>
    <x v="0"/>
    <x v="0"/>
    <x v="128"/>
    <x v="12"/>
    <n v="15"/>
    <n v="10"/>
  </r>
  <r>
    <x v="22"/>
    <x v="8"/>
    <x v="425"/>
    <x v="458"/>
    <x v="0"/>
    <x v="0"/>
    <x v="123"/>
    <x v="14"/>
    <n v="12"/>
    <n v="5"/>
  </r>
  <r>
    <x v="22"/>
    <x v="8"/>
    <x v="426"/>
    <x v="459"/>
    <x v="0"/>
    <x v="0"/>
    <x v="15"/>
    <x v="30"/>
    <n v="0"/>
    <n v="2"/>
  </r>
  <r>
    <x v="22"/>
    <x v="8"/>
    <x v="427"/>
    <x v="460"/>
    <x v="0"/>
    <x v="0"/>
    <x v="15"/>
    <x v="22"/>
    <n v="0"/>
    <n v="0"/>
  </r>
  <r>
    <x v="0"/>
    <x v="3"/>
    <x v="0"/>
    <x v="0"/>
    <x v="56"/>
    <x v="46"/>
    <x v="266"/>
    <x v="174"/>
    <n v="42"/>
    <n v="43"/>
  </r>
  <r>
    <x v="22"/>
    <x v="9"/>
    <x v="99"/>
    <x v="99"/>
    <x v="0"/>
    <x v="0"/>
    <x v="15"/>
    <x v="14"/>
    <n v="0"/>
    <n v="5"/>
  </r>
  <r>
    <x v="22"/>
    <x v="9"/>
    <x v="100"/>
    <x v="416"/>
    <x v="0"/>
    <x v="0"/>
    <x v="15"/>
    <x v="22"/>
    <n v="0"/>
    <n v="0"/>
  </r>
  <r>
    <x v="22"/>
    <x v="9"/>
    <x v="107"/>
    <x v="108"/>
    <x v="0"/>
    <x v="0"/>
    <x v="15"/>
    <x v="22"/>
    <n v="0"/>
    <n v="0"/>
  </r>
  <r>
    <x v="22"/>
    <x v="9"/>
    <x v="441"/>
    <x v="475"/>
    <x v="0"/>
    <x v="0"/>
    <x v="34"/>
    <x v="16"/>
    <n v="19"/>
    <n v="15"/>
  </r>
  <r>
    <x v="22"/>
    <x v="9"/>
    <x v="443"/>
    <x v="476"/>
    <x v="0"/>
    <x v="0"/>
    <x v="12"/>
    <x v="12"/>
    <n v="2"/>
    <n v="10"/>
  </r>
  <r>
    <x v="22"/>
    <x v="9"/>
    <x v="444"/>
    <x v="477"/>
    <x v="0"/>
    <x v="0"/>
    <x v="15"/>
    <x v="12"/>
    <n v="0"/>
    <n v="10"/>
  </r>
  <r>
    <x v="22"/>
    <x v="9"/>
    <x v="445"/>
    <x v="478"/>
    <x v="0"/>
    <x v="0"/>
    <x v="15"/>
    <x v="14"/>
    <n v="0"/>
    <n v="5"/>
  </r>
  <r>
    <x v="22"/>
    <x v="9"/>
    <x v="449"/>
    <x v="482"/>
    <x v="0"/>
    <x v="0"/>
    <x v="15"/>
    <x v="31"/>
    <n v="0"/>
    <n v="3"/>
  </r>
  <r>
    <x v="22"/>
    <x v="9"/>
    <x v="450"/>
    <x v="483"/>
    <x v="0"/>
    <x v="0"/>
    <x v="24"/>
    <x v="31"/>
    <n v="4"/>
    <n v="3"/>
  </r>
  <r>
    <x v="22"/>
    <x v="9"/>
    <x v="451"/>
    <x v="484"/>
    <x v="0"/>
    <x v="0"/>
    <x v="121"/>
    <x v="57"/>
    <n v="17"/>
    <n v="25"/>
  </r>
  <r>
    <x v="22"/>
    <x v="9"/>
    <x v="452"/>
    <x v="485"/>
    <x v="0"/>
    <x v="0"/>
    <x v="168"/>
    <x v="23"/>
    <n v="26"/>
    <n v="50"/>
  </r>
  <r>
    <x v="22"/>
    <x v="9"/>
    <x v="260"/>
    <x v="486"/>
    <x v="0"/>
    <x v="0"/>
    <x v="123"/>
    <x v="31"/>
    <n v="12"/>
    <n v="3"/>
  </r>
  <r>
    <x v="22"/>
    <x v="9"/>
    <x v="453"/>
    <x v="487"/>
    <x v="0"/>
    <x v="0"/>
    <x v="33"/>
    <x v="31"/>
    <n v="5"/>
    <n v="3"/>
  </r>
  <r>
    <x v="22"/>
    <x v="9"/>
    <x v="263"/>
    <x v="271"/>
    <x v="0"/>
    <x v="0"/>
    <x v="10"/>
    <x v="12"/>
    <n v="7"/>
    <n v="10"/>
  </r>
  <r>
    <x v="22"/>
    <x v="9"/>
    <x v="454"/>
    <x v="488"/>
    <x v="0"/>
    <x v="0"/>
    <x v="33"/>
    <x v="31"/>
    <n v="5"/>
    <n v="3"/>
  </r>
  <r>
    <x v="22"/>
    <x v="9"/>
    <x v="455"/>
    <x v="489"/>
    <x v="0"/>
    <x v="0"/>
    <x v="10"/>
    <x v="24"/>
    <n v="7"/>
    <n v="20"/>
  </r>
  <r>
    <x v="22"/>
    <x v="9"/>
    <x v="114"/>
    <x v="116"/>
    <x v="0"/>
    <x v="0"/>
    <x v="15"/>
    <x v="31"/>
    <n v="0"/>
    <n v="3"/>
  </r>
  <r>
    <x v="22"/>
    <x v="9"/>
    <x v="116"/>
    <x v="118"/>
    <x v="0"/>
    <x v="0"/>
    <x v="60"/>
    <x v="23"/>
    <n v="14"/>
    <n v="50"/>
  </r>
  <r>
    <x v="22"/>
    <x v="9"/>
    <x v="118"/>
    <x v="273"/>
    <x v="0"/>
    <x v="0"/>
    <x v="34"/>
    <x v="19"/>
    <n v="19"/>
    <n v="80"/>
  </r>
  <r>
    <x v="22"/>
    <x v="9"/>
    <x v="119"/>
    <x v="121"/>
    <x v="0"/>
    <x v="0"/>
    <x v="61"/>
    <x v="55"/>
    <n v="22"/>
    <n v="13"/>
  </r>
  <r>
    <x v="22"/>
    <x v="9"/>
    <x v="121"/>
    <x v="123"/>
    <x v="0"/>
    <x v="0"/>
    <x v="7"/>
    <x v="175"/>
    <n v="11"/>
    <n v="16"/>
  </r>
  <r>
    <x v="22"/>
    <x v="9"/>
    <x v="122"/>
    <x v="124"/>
    <x v="0"/>
    <x v="0"/>
    <x v="167"/>
    <x v="141"/>
    <n v="39"/>
    <n v="24"/>
  </r>
  <r>
    <x v="22"/>
    <x v="9"/>
    <x v="123"/>
    <x v="125"/>
    <x v="0"/>
    <x v="0"/>
    <x v="124"/>
    <x v="176"/>
    <n v="33"/>
    <n v="23"/>
  </r>
  <r>
    <x v="22"/>
    <x v="9"/>
    <x v="124"/>
    <x v="126"/>
    <x v="0"/>
    <x v="0"/>
    <x v="15"/>
    <x v="22"/>
    <n v="0"/>
    <n v="0"/>
  </r>
  <r>
    <x v="22"/>
    <x v="9"/>
    <x v="266"/>
    <x v="574"/>
    <x v="0"/>
    <x v="0"/>
    <x v="30"/>
    <x v="12"/>
    <n v="1"/>
    <n v="10"/>
  </r>
  <r>
    <x v="0"/>
    <x v="3"/>
    <x v="0"/>
    <x v="0"/>
    <x v="56"/>
    <x v="46"/>
    <x v="267"/>
    <x v="177"/>
    <n v="243"/>
    <n v="384"/>
  </r>
  <r>
    <x v="22"/>
    <x v="10"/>
    <x v="249"/>
    <x v="415"/>
    <x v="0"/>
    <x v="0"/>
    <x v="59"/>
    <x v="178"/>
    <n v="32"/>
    <n v="46"/>
  </r>
  <r>
    <x v="22"/>
    <x v="10"/>
    <x v="127"/>
    <x v="129"/>
    <x v="0"/>
    <x v="0"/>
    <x v="21"/>
    <x v="179"/>
    <n v="31"/>
    <n v="47"/>
  </r>
  <r>
    <x v="22"/>
    <x v="10"/>
    <x v="467"/>
    <x v="502"/>
    <x v="0"/>
    <x v="0"/>
    <x v="30"/>
    <x v="56"/>
    <n v="1"/>
    <n v="14"/>
  </r>
  <r>
    <x v="22"/>
    <x v="10"/>
    <x v="468"/>
    <x v="766"/>
    <x v="0"/>
    <x v="0"/>
    <x v="15"/>
    <x v="12"/>
    <n v="0"/>
    <n v="10"/>
  </r>
  <r>
    <x v="22"/>
    <x v="10"/>
    <x v="469"/>
    <x v="504"/>
    <x v="0"/>
    <x v="0"/>
    <x v="7"/>
    <x v="180"/>
    <n v="11"/>
    <n v="33"/>
  </r>
  <r>
    <x v="22"/>
    <x v="10"/>
    <x v="470"/>
    <x v="505"/>
    <x v="0"/>
    <x v="0"/>
    <x v="30"/>
    <x v="33"/>
    <n v="1"/>
    <n v="8"/>
  </r>
  <r>
    <x v="22"/>
    <x v="10"/>
    <x v="471"/>
    <x v="506"/>
    <x v="0"/>
    <x v="0"/>
    <x v="42"/>
    <x v="180"/>
    <n v="20"/>
    <n v="33"/>
  </r>
  <r>
    <x v="22"/>
    <x v="10"/>
    <x v="473"/>
    <x v="508"/>
    <x v="0"/>
    <x v="0"/>
    <x v="15"/>
    <x v="22"/>
    <n v="0"/>
    <n v="0"/>
  </r>
  <r>
    <x v="22"/>
    <x v="10"/>
    <x v="135"/>
    <x v="137"/>
    <x v="0"/>
    <x v="0"/>
    <x v="24"/>
    <x v="20"/>
    <n v="4"/>
    <n v="1"/>
  </r>
  <r>
    <x v="22"/>
    <x v="10"/>
    <x v="137"/>
    <x v="139"/>
    <x v="0"/>
    <x v="0"/>
    <x v="10"/>
    <x v="55"/>
    <n v="7"/>
    <n v="13"/>
  </r>
  <r>
    <x v="0"/>
    <x v="3"/>
    <x v="0"/>
    <x v="0"/>
    <x v="56"/>
    <x v="46"/>
    <x v="263"/>
    <x v="181"/>
    <n v="107"/>
    <n v="205"/>
  </r>
  <r>
    <x v="23"/>
    <x v="9"/>
    <x v="475"/>
    <x v="510"/>
    <x v="0"/>
    <x v="0"/>
    <x v="33"/>
    <x v="12"/>
    <n v="5"/>
    <n v="10"/>
  </r>
  <r>
    <x v="23"/>
    <x v="9"/>
    <x v="476"/>
    <x v="511"/>
    <x v="0"/>
    <x v="0"/>
    <x v="268"/>
    <x v="66"/>
    <n v="49"/>
    <n v="120"/>
  </r>
  <r>
    <x v="23"/>
    <x v="9"/>
    <x v="477"/>
    <x v="512"/>
    <x v="0"/>
    <x v="0"/>
    <x v="12"/>
    <x v="52"/>
    <n v="2"/>
    <n v="4"/>
  </r>
  <r>
    <x v="23"/>
    <x v="9"/>
    <x v="478"/>
    <x v="513"/>
    <x v="0"/>
    <x v="0"/>
    <x v="269"/>
    <x v="28"/>
    <n v="149"/>
    <n v="200"/>
  </r>
  <r>
    <x v="23"/>
    <x v="9"/>
    <x v="479"/>
    <x v="514"/>
    <x v="0"/>
    <x v="0"/>
    <x v="270"/>
    <x v="66"/>
    <n v="110"/>
    <n v="120"/>
  </r>
  <r>
    <x v="23"/>
    <x v="9"/>
    <x v="480"/>
    <x v="515"/>
    <x v="0"/>
    <x v="0"/>
    <x v="271"/>
    <x v="130"/>
    <n v="401"/>
    <n v="400"/>
  </r>
  <r>
    <x v="23"/>
    <x v="9"/>
    <x v="481"/>
    <x v="516"/>
    <x v="0"/>
    <x v="0"/>
    <x v="31"/>
    <x v="12"/>
    <n v="8"/>
    <n v="10"/>
  </r>
  <r>
    <x v="23"/>
    <x v="9"/>
    <x v="114"/>
    <x v="517"/>
    <x v="0"/>
    <x v="0"/>
    <x v="12"/>
    <x v="14"/>
    <n v="2"/>
    <n v="5"/>
  </r>
  <r>
    <x v="23"/>
    <x v="9"/>
    <x v="116"/>
    <x v="118"/>
    <x v="0"/>
    <x v="0"/>
    <x v="272"/>
    <x v="182"/>
    <n v="82"/>
    <n v="85"/>
  </r>
  <r>
    <x v="23"/>
    <x v="9"/>
    <x v="117"/>
    <x v="119"/>
    <x v="0"/>
    <x v="0"/>
    <x v="261"/>
    <x v="23"/>
    <n v="40"/>
    <n v="50"/>
  </r>
  <r>
    <x v="23"/>
    <x v="9"/>
    <x v="118"/>
    <x v="273"/>
    <x v="0"/>
    <x v="0"/>
    <x v="268"/>
    <x v="23"/>
    <n v="49"/>
    <n v="50"/>
  </r>
  <r>
    <x v="23"/>
    <x v="9"/>
    <x v="119"/>
    <x v="121"/>
    <x v="0"/>
    <x v="0"/>
    <x v="136"/>
    <x v="154"/>
    <n v="162"/>
    <n v="170"/>
  </r>
  <r>
    <x v="23"/>
    <x v="9"/>
    <x v="120"/>
    <x v="122"/>
    <x v="0"/>
    <x v="0"/>
    <x v="273"/>
    <x v="183"/>
    <n v="184"/>
    <n v="190"/>
  </r>
  <r>
    <x v="23"/>
    <x v="9"/>
    <x v="121"/>
    <x v="123"/>
    <x v="0"/>
    <x v="0"/>
    <x v="274"/>
    <x v="130"/>
    <n v="350"/>
    <n v="400"/>
  </r>
  <r>
    <x v="23"/>
    <x v="9"/>
    <x v="122"/>
    <x v="124"/>
    <x v="0"/>
    <x v="0"/>
    <x v="275"/>
    <x v="153"/>
    <n v="626"/>
    <n v="700"/>
  </r>
  <r>
    <x v="23"/>
    <x v="9"/>
    <x v="123"/>
    <x v="125"/>
    <x v="0"/>
    <x v="0"/>
    <x v="8"/>
    <x v="153"/>
    <n v="483"/>
    <n v="700"/>
  </r>
  <r>
    <x v="23"/>
    <x v="9"/>
    <x v="482"/>
    <x v="518"/>
    <x v="0"/>
    <x v="0"/>
    <x v="15"/>
    <x v="22"/>
    <n v="0"/>
    <n v="0"/>
  </r>
  <r>
    <x v="23"/>
    <x v="9"/>
    <x v="483"/>
    <x v="519"/>
    <x v="0"/>
    <x v="0"/>
    <x v="15"/>
    <x v="14"/>
    <n v="0"/>
    <n v="5"/>
  </r>
  <r>
    <x v="23"/>
    <x v="9"/>
    <x v="265"/>
    <x v="520"/>
    <x v="0"/>
    <x v="0"/>
    <x v="15"/>
    <x v="4"/>
    <n v="0"/>
    <n v="100"/>
  </r>
  <r>
    <x v="23"/>
    <x v="9"/>
    <x v="266"/>
    <x v="521"/>
    <x v="0"/>
    <x v="0"/>
    <x v="276"/>
    <x v="78"/>
    <n v="195"/>
    <n v="500"/>
  </r>
  <r>
    <x v="23"/>
    <x v="9"/>
    <x v="484"/>
    <x v="522"/>
    <x v="0"/>
    <x v="0"/>
    <x v="15"/>
    <x v="24"/>
    <n v="0"/>
    <n v="20"/>
  </r>
  <r>
    <x v="23"/>
    <x v="9"/>
    <x v="485"/>
    <x v="523"/>
    <x v="0"/>
    <x v="0"/>
    <x v="77"/>
    <x v="23"/>
    <n v="24"/>
    <n v="50"/>
  </r>
  <r>
    <x v="23"/>
    <x v="9"/>
    <x v="458"/>
    <x v="767"/>
    <x v="0"/>
    <x v="0"/>
    <x v="15"/>
    <x v="16"/>
    <n v="0"/>
    <n v="15"/>
  </r>
  <r>
    <x v="0"/>
    <x v="3"/>
    <x v="0"/>
    <x v="0"/>
    <x v="56"/>
    <x v="46"/>
    <x v="277"/>
    <x v="184"/>
    <n v="2921"/>
    <n v="3904"/>
  </r>
  <r>
    <x v="23"/>
    <x v="10"/>
    <x v="486"/>
    <x v="415"/>
    <x v="0"/>
    <x v="0"/>
    <x v="261"/>
    <x v="27"/>
    <n v="40"/>
    <n v="150"/>
  </r>
  <r>
    <x v="23"/>
    <x v="10"/>
    <x v="126"/>
    <x v="128"/>
    <x v="0"/>
    <x v="0"/>
    <x v="35"/>
    <x v="24"/>
    <n v="6"/>
    <n v="20"/>
  </r>
  <r>
    <x v="23"/>
    <x v="10"/>
    <x v="487"/>
    <x v="129"/>
    <x v="0"/>
    <x v="0"/>
    <x v="278"/>
    <x v="26"/>
    <n v="288"/>
    <n v="300"/>
  </r>
  <r>
    <x v="23"/>
    <x v="10"/>
    <x v="135"/>
    <x v="525"/>
    <x v="0"/>
    <x v="0"/>
    <x v="42"/>
    <x v="23"/>
    <n v="20"/>
    <n v="50"/>
  </r>
  <r>
    <x v="23"/>
    <x v="10"/>
    <x v="489"/>
    <x v="599"/>
    <x v="0"/>
    <x v="0"/>
    <x v="279"/>
    <x v="27"/>
    <n v="142"/>
    <n v="150"/>
  </r>
  <r>
    <x v="23"/>
    <x v="10"/>
    <x v="137"/>
    <x v="139"/>
    <x v="0"/>
    <x v="0"/>
    <x v="32"/>
    <x v="12"/>
    <n v="3"/>
    <n v="10"/>
  </r>
  <r>
    <x v="0"/>
    <x v="3"/>
    <x v="0"/>
    <x v="0"/>
    <x v="56"/>
    <x v="46"/>
    <x v="280"/>
    <x v="185"/>
    <n v="499"/>
    <n v="680"/>
  </r>
  <r>
    <x v="24"/>
    <x v="9"/>
    <x v="523"/>
    <x v="561"/>
    <x v="0"/>
    <x v="0"/>
    <x v="12"/>
    <x v="14"/>
    <n v="2"/>
    <n v="5"/>
  </r>
  <r>
    <x v="24"/>
    <x v="9"/>
    <x v="100"/>
    <x v="416"/>
    <x v="0"/>
    <x v="0"/>
    <x v="30"/>
    <x v="12"/>
    <n v="1"/>
    <n v="10"/>
  </r>
  <r>
    <x v="24"/>
    <x v="9"/>
    <x v="106"/>
    <x v="107"/>
    <x v="0"/>
    <x v="0"/>
    <x v="175"/>
    <x v="25"/>
    <n v="119"/>
    <n v="70"/>
  </r>
  <r>
    <x v="24"/>
    <x v="9"/>
    <x v="107"/>
    <x v="108"/>
    <x v="0"/>
    <x v="0"/>
    <x v="30"/>
    <x v="16"/>
    <n v="1"/>
    <n v="15"/>
  </r>
  <r>
    <x v="24"/>
    <x v="9"/>
    <x v="108"/>
    <x v="109"/>
    <x v="0"/>
    <x v="0"/>
    <x v="30"/>
    <x v="16"/>
    <n v="1"/>
    <n v="15"/>
  </r>
  <r>
    <x v="24"/>
    <x v="9"/>
    <x v="386"/>
    <x v="265"/>
    <x v="0"/>
    <x v="0"/>
    <x v="15"/>
    <x v="30"/>
    <n v="0"/>
    <n v="2"/>
  </r>
  <r>
    <x v="24"/>
    <x v="9"/>
    <x v="528"/>
    <x v="566"/>
    <x v="0"/>
    <x v="0"/>
    <x v="281"/>
    <x v="121"/>
    <n v="1901"/>
    <n v="1000"/>
  </r>
  <r>
    <x v="24"/>
    <x v="9"/>
    <x v="114"/>
    <x v="116"/>
    <x v="0"/>
    <x v="0"/>
    <x v="75"/>
    <x v="23"/>
    <n v="78"/>
    <n v="50"/>
  </r>
  <r>
    <x v="24"/>
    <x v="9"/>
    <x v="115"/>
    <x v="568"/>
    <x v="0"/>
    <x v="0"/>
    <x v="33"/>
    <x v="186"/>
    <n v="5"/>
    <n v="17"/>
  </r>
  <r>
    <x v="24"/>
    <x v="9"/>
    <x v="116"/>
    <x v="118"/>
    <x v="0"/>
    <x v="0"/>
    <x v="15"/>
    <x v="12"/>
    <n v="0"/>
    <n v="10"/>
  </r>
  <r>
    <x v="24"/>
    <x v="9"/>
    <x v="117"/>
    <x v="119"/>
    <x v="0"/>
    <x v="0"/>
    <x v="30"/>
    <x v="24"/>
    <n v="1"/>
    <n v="20"/>
  </r>
  <r>
    <x v="24"/>
    <x v="9"/>
    <x v="118"/>
    <x v="273"/>
    <x v="0"/>
    <x v="0"/>
    <x v="282"/>
    <x v="121"/>
    <n v="1166"/>
    <n v="1000"/>
  </r>
  <r>
    <x v="24"/>
    <x v="9"/>
    <x v="120"/>
    <x v="122"/>
    <x v="0"/>
    <x v="0"/>
    <x v="283"/>
    <x v="121"/>
    <n v="1505"/>
    <n v="1000"/>
  </r>
  <r>
    <x v="24"/>
    <x v="9"/>
    <x v="531"/>
    <x v="570"/>
    <x v="0"/>
    <x v="0"/>
    <x v="36"/>
    <x v="4"/>
    <n v="84"/>
    <n v="100"/>
  </r>
  <r>
    <x v="24"/>
    <x v="9"/>
    <x v="121"/>
    <x v="123"/>
    <x v="0"/>
    <x v="0"/>
    <x v="284"/>
    <x v="153"/>
    <n v="952"/>
    <n v="700"/>
  </r>
  <r>
    <x v="24"/>
    <x v="9"/>
    <x v="122"/>
    <x v="124"/>
    <x v="0"/>
    <x v="0"/>
    <x v="285"/>
    <x v="79"/>
    <n v="2740"/>
    <n v="2000"/>
  </r>
  <r>
    <x v="24"/>
    <x v="9"/>
    <x v="123"/>
    <x v="125"/>
    <x v="0"/>
    <x v="0"/>
    <x v="286"/>
    <x v="187"/>
    <n v="3579"/>
    <n v="3700"/>
  </r>
  <r>
    <x v="24"/>
    <x v="9"/>
    <x v="532"/>
    <x v="571"/>
    <x v="0"/>
    <x v="0"/>
    <x v="65"/>
    <x v="39"/>
    <n v="25"/>
    <n v="30"/>
  </r>
  <r>
    <x v="24"/>
    <x v="9"/>
    <x v="458"/>
    <x v="572"/>
    <x v="0"/>
    <x v="0"/>
    <x v="287"/>
    <x v="28"/>
    <n v="379"/>
    <n v="200"/>
  </r>
  <r>
    <x v="24"/>
    <x v="9"/>
    <x v="533"/>
    <x v="573"/>
    <x v="0"/>
    <x v="0"/>
    <x v="23"/>
    <x v="28"/>
    <n v="235"/>
    <n v="200"/>
  </r>
  <r>
    <x v="24"/>
    <x v="9"/>
    <x v="265"/>
    <x v="276"/>
    <x v="0"/>
    <x v="0"/>
    <x v="64"/>
    <x v="24"/>
    <n v="13"/>
    <n v="20"/>
  </r>
  <r>
    <x v="24"/>
    <x v="9"/>
    <x v="266"/>
    <x v="574"/>
    <x v="0"/>
    <x v="0"/>
    <x v="288"/>
    <x v="121"/>
    <n v="1012"/>
    <n v="1000"/>
  </r>
  <r>
    <x v="24"/>
    <x v="9"/>
    <x v="708"/>
    <x v="768"/>
    <x v="0"/>
    <x v="0"/>
    <x v="289"/>
    <x v="121"/>
    <n v="1318"/>
    <n v="1000"/>
  </r>
  <r>
    <x v="24"/>
    <x v="9"/>
    <x v="709"/>
    <x v="769"/>
    <x v="0"/>
    <x v="0"/>
    <x v="15"/>
    <x v="12"/>
    <n v="0"/>
    <n v="10"/>
  </r>
  <r>
    <x v="0"/>
    <x v="3"/>
    <x v="0"/>
    <x v="0"/>
    <x v="56"/>
    <x v="46"/>
    <x v="290"/>
    <x v="188"/>
    <n v="15117"/>
    <n v="12174"/>
  </r>
  <r>
    <x v="24"/>
    <x v="10"/>
    <x v="486"/>
    <x v="415"/>
    <x v="0"/>
    <x v="0"/>
    <x v="291"/>
    <x v="60"/>
    <n v="3449"/>
    <n v="2500"/>
  </r>
  <r>
    <x v="24"/>
    <x v="10"/>
    <x v="126"/>
    <x v="128"/>
    <x v="0"/>
    <x v="0"/>
    <x v="292"/>
    <x v="60"/>
    <n v="3207"/>
    <n v="2500"/>
  </r>
  <r>
    <x v="24"/>
    <x v="10"/>
    <x v="536"/>
    <x v="577"/>
    <x v="0"/>
    <x v="0"/>
    <x v="30"/>
    <x v="16"/>
    <n v="1"/>
    <n v="15"/>
  </r>
  <r>
    <x v="24"/>
    <x v="10"/>
    <x v="127"/>
    <x v="129"/>
    <x v="0"/>
    <x v="0"/>
    <x v="293"/>
    <x v="2"/>
    <n v="907"/>
    <n v="900"/>
  </r>
  <r>
    <x v="24"/>
    <x v="10"/>
    <x v="538"/>
    <x v="579"/>
    <x v="0"/>
    <x v="0"/>
    <x v="31"/>
    <x v="55"/>
    <n v="8"/>
    <n v="13"/>
  </r>
  <r>
    <x v="24"/>
    <x v="10"/>
    <x v="135"/>
    <x v="137"/>
    <x v="0"/>
    <x v="0"/>
    <x v="251"/>
    <x v="4"/>
    <n v="150"/>
    <n v="100"/>
  </r>
  <r>
    <x v="24"/>
    <x v="10"/>
    <x v="474"/>
    <x v="580"/>
    <x v="0"/>
    <x v="0"/>
    <x v="294"/>
    <x v="23"/>
    <n v="43"/>
    <n v="50"/>
  </r>
  <r>
    <x v="0"/>
    <x v="3"/>
    <x v="0"/>
    <x v="0"/>
    <x v="56"/>
    <x v="46"/>
    <x v="295"/>
    <x v="189"/>
    <n v="7765"/>
    <n v="6078"/>
  </r>
  <r>
    <x v="0"/>
    <x v="12"/>
    <x v="0"/>
    <x v="0"/>
    <x v="0"/>
    <x v="0"/>
    <x v="0"/>
    <x v="0"/>
    <m/>
    <m/>
  </r>
  <r>
    <x v="0"/>
    <x v="13"/>
    <x v="0"/>
    <x v="0"/>
    <x v="303"/>
    <x v="175"/>
    <x v="296"/>
    <x v="190"/>
    <n v="35334"/>
    <n v="37526"/>
  </r>
  <r>
    <x v="0"/>
    <x v="14"/>
    <x v="0"/>
    <x v="0"/>
    <x v="304"/>
    <x v="176"/>
    <x v="297"/>
    <x v="191"/>
    <n v="32386"/>
    <n v="34605"/>
  </r>
  <r>
    <x v="0"/>
    <x v="15"/>
    <x v="0"/>
    <x v="0"/>
    <x v="0"/>
    <x v="0"/>
    <x v="0"/>
    <x v="0"/>
    <n v="3"/>
    <n v="3"/>
  </r>
  <r>
    <x v="0"/>
    <x v="16"/>
    <x v="0"/>
    <x v="0"/>
    <x v="305"/>
    <x v="177"/>
    <x v="298"/>
    <x v="192"/>
    <n v="17778"/>
    <n v="19260"/>
  </r>
  <r>
    <x v="0"/>
    <x v="17"/>
    <x v="0"/>
    <x v="0"/>
    <x v="306"/>
    <x v="178"/>
    <x v="299"/>
    <x v="193"/>
    <n v="18316"/>
    <n v="19803"/>
  </r>
  <r>
    <x v="25"/>
    <x v="10"/>
    <x v="710"/>
    <x v="770"/>
    <x v="63"/>
    <x v="69"/>
    <x v="15"/>
    <x v="22"/>
    <n v="1"/>
    <n v="4"/>
  </r>
  <r>
    <x v="25"/>
    <x v="10"/>
    <x v="711"/>
    <x v="771"/>
    <x v="56"/>
    <x v="49"/>
    <x v="15"/>
    <x v="22"/>
    <n v="0"/>
    <n v="3"/>
  </r>
  <r>
    <x v="25"/>
    <x v="10"/>
    <x v="712"/>
    <x v="772"/>
    <x v="56"/>
    <x v="49"/>
    <x v="15"/>
    <x v="22"/>
    <n v="0"/>
    <n v="3"/>
  </r>
  <r>
    <x v="25"/>
    <x v="10"/>
    <x v="713"/>
    <x v="773"/>
    <x v="64"/>
    <x v="49"/>
    <x v="15"/>
    <x v="22"/>
    <n v="2"/>
    <n v="3"/>
  </r>
  <r>
    <x v="25"/>
    <x v="10"/>
    <x v="714"/>
    <x v="774"/>
    <x v="78"/>
    <x v="109"/>
    <x v="15"/>
    <x v="22"/>
    <n v="4"/>
    <n v="8"/>
  </r>
  <r>
    <x v="25"/>
    <x v="10"/>
    <x v="715"/>
    <x v="775"/>
    <x v="69"/>
    <x v="93"/>
    <x v="15"/>
    <x v="22"/>
    <n v="6"/>
    <n v="6"/>
  </r>
  <r>
    <x v="25"/>
    <x v="10"/>
    <x v="716"/>
    <x v="776"/>
    <x v="69"/>
    <x v="93"/>
    <x v="15"/>
    <x v="22"/>
    <n v="6"/>
    <n v="6"/>
  </r>
  <r>
    <x v="25"/>
    <x v="10"/>
    <x v="717"/>
    <x v="777"/>
    <x v="56"/>
    <x v="49"/>
    <x v="15"/>
    <x v="22"/>
    <n v="0"/>
    <n v="3"/>
  </r>
  <r>
    <x v="25"/>
    <x v="10"/>
    <x v="718"/>
    <x v="778"/>
    <x v="75"/>
    <x v="69"/>
    <x v="15"/>
    <x v="22"/>
    <n v="3"/>
    <n v="4"/>
  </r>
  <r>
    <x v="25"/>
    <x v="10"/>
    <x v="719"/>
    <x v="779"/>
    <x v="64"/>
    <x v="49"/>
    <x v="15"/>
    <x v="22"/>
    <n v="2"/>
    <n v="3"/>
  </r>
  <r>
    <x v="25"/>
    <x v="10"/>
    <x v="720"/>
    <x v="780"/>
    <x v="56"/>
    <x v="47"/>
    <x v="15"/>
    <x v="22"/>
    <n v="0"/>
    <n v="1"/>
  </r>
  <r>
    <x v="25"/>
    <x v="10"/>
    <x v="721"/>
    <x v="781"/>
    <x v="63"/>
    <x v="69"/>
    <x v="15"/>
    <x v="22"/>
    <n v="1"/>
    <n v="4"/>
  </r>
  <r>
    <x v="25"/>
    <x v="10"/>
    <x v="722"/>
    <x v="782"/>
    <x v="69"/>
    <x v="179"/>
    <x v="15"/>
    <x v="22"/>
    <n v="6"/>
    <n v="7"/>
  </r>
  <r>
    <x v="25"/>
    <x v="10"/>
    <x v="723"/>
    <x v="783"/>
    <x v="102"/>
    <x v="92"/>
    <x v="15"/>
    <x v="22"/>
    <n v="9"/>
    <n v="16"/>
  </r>
  <r>
    <x v="25"/>
    <x v="10"/>
    <x v="724"/>
    <x v="784"/>
    <x v="307"/>
    <x v="155"/>
    <x v="15"/>
    <x v="22"/>
    <n v="299"/>
    <n v="310"/>
  </r>
  <r>
    <x v="25"/>
    <x v="10"/>
    <x v="725"/>
    <x v="785"/>
    <x v="76"/>
    <x v="65"/>
    <x v="15"/>
    <x v="22"/>
    <n v="5"/>
    <n v="5"/>
  </r>
  <r>
    <x v="25"/>
    <x v="10"/>
    <x v="726"/>
    <x v="786"/>
    <x v="64"/>
    <x v="69"/>
    <x v="15"/>
    <x v="22"/>
    <n v="2"/>
    <n v="4"/>
  </r>
  <r>
    <x v="25"/>
    <x v="10"/>
    <x v="727"/>
    <x v="787"/>
    <x v="63"/>
    <x v="69"/>
    <x v="15"/>
    <x v="22"/>
    <n v="1"/>
    <n v="4"/>
  </r>
  <r>
    <x v="25"/>
    <x v="10"/>
    <x v="728"/>
    <x v="788"/>
    <x v="56"/>
    <x v="49"/>
    <x v="15"/>
    <x v="22"/>
    <n v="0"/>
    <n v="3"/>
  </r>
  <r>
    <x v="25"/>
    <x v="10"/>
    <x v="729"/>
    <x v="789"/>
    <x v="308"/>
    <x v="180"/>
    <x v="15"/>
    <x v="22"/>
    <n v="63"/>
    <n v="65"/>
  </r>
  <r>
    <x v="25"/>
    <x v="10"/>
    <x v="730"/>
    <x v="790"/>
    <x v="69"/>
    <x v="181"/>
    <x v="15"/>
    <x v="22"/>
    <n v="6"/>
    <n v="12"/>
  </r>
  <r>
    <x v="25"/>
    <x v="10"/>
    <x v="731"/>
    <x v="791"/>
    <x v="252"/>
    <x v="102"/>
    <x v="15"/>
    <x v="22"/>
    <n v="33"/>
    <n v="90"/>
  </r>
  <r>
    <x v="25"/>
    <x v="10"/>
    <x v="732"/>
    <x v="792"/>
    <x v="183"/>
    <x v="182"/>
    <x v="15"/>
    <x v="22"/>
    <n v="288"/>
    <n v="700"/>
  </r>
  <r>
    <x v="25"/>
    <x v="10"/>
    <x v="733"/>
    <x v="793"/>
    <x v="63"/>
    <x v="49"/>
    <x v="15"/>
    <x v="22"/>
    <n v="1"/>
    <n v="3"/>
  </r>
  <r>
    <x v="25"/>
    <x v="10"/>
    <x v="734"/>
    <x v="794"/>
    <x v="63"/>
    <x v="65"/>
    <x v="15"/>
    <x v="22"/>
    <n v="1"/>
    <n v="5"/>
  </r>
  <r>
    <x v="25"/>
    <x v="10"/>
    <x v="735"/>
    <x v="795"/>
    <x v="63"/>
    <x v="93"/>
    <x v="15"/>
    <x v="22"/>
    <n v="1"/>
    <n v="6"/>
  </r>
  <r>
    <x v="25"/>
    <x v="10"/>
    <x v="736"/>
    <x v="796"/>
    <x v="309"/>
    <x v="107"/>
    <x v="15"/>
    <x v="22"/>
    <n v="155"/>
    <n v="160"/>
  </r>
  <r>
    <x v="25"/>
    <x v="10"/>
    <x v="737"/>
    <x v="797"/>
    <x v="310"/>
    <x v="72"/>
    <x v="15"/>
    <x v="22"/>
    <n v="18"/>
    <n v="30"/>
  </r>
  <r>
    <x v="25"/>
    <x v="10"/>
    <x v="738"/>
    <x v="798"/>
    <x v="56"/>
    <x v="46"/>
    <x v="15"/>
    <x v="22"/>
    <n v="0"/>
    <n v="0"/>
  </r>
  <r>
    <x v="25"/>
    <x v="10"/>
    <x v="739"/>
    <x v="799"/>
    <x v="311"/>
    <x v="183"/>
    <x v="15"/>
    <x v="22"/>
    <n v="105"/>
    <n v="110"/>
  </r>
  <r>
    <x v="25"/>
    <x v="10"/>
    <x v="740"/>
    <x v="799"/>
    <x v="0"/>
    <x v="0"/>
    <x v="32"/>
    <x v="34"/>
    <n v="3"/>
    <n v="7"/>
  </r>
  <r>
    <x v="25"/>
    <x v="10"/>
    <x v="741"/>
    <x v="800"/>
    <x v="312"/>
    <x v="70"/>
    <x v="0"/>
    <x v="0"/>
    <n v="237"/>
    <n v="240"/>
  </r>
  <r>
    <x v="25"/>
    <x v="10"/>
    <x v="742"/>
    <x v="800"/>
    <x v="0"/>
    <x v="0"/>
    <x v="35"/>
    <x v="12"/>
    <n v="6"/>
    <n v="10"/>
  </r>
  <r>
    <x v="25"/>
    <x v="10"/>
    <x v="743"/>
    <x v="801"/>
    <x v="313"/>
    <x v="184"/>
    <x v="0"/>
    <x v="0"/>
    <n v="127"/>
    <n v="180"/>
  </r>
  <r>
    <x v="25"/>
    <x v="10"/>
    <x v="744"/>
    <x v="801"/>
    <x v="0"/>
    <x v="0"/>
    <x v="32"/>
    <x v="32"/>
    <n v="3"/>
    <n v="6"/>
  </r>
  <r>
    <x v="25"/>
    <x v="10"/>
    <x v="745"/>
    <x v="802"/>
    <x v="314"/>
    <x v="182"/>
    <x v="0"/>
    <x v="0"/>
    <n v="692"/>
    <n v="700"/>
  </r>
  <r>
    <x v="25"/>
    <x v="10"/>
    <x v="746"/>
    <x v="802"/>
    <x v="0"/>
    <x v="0"/>
    <x v="33"/>
    <x v="12"/>
    <n v="5"/>
    <n v="10"/>
  </r>
  <r>
    <x v="25"/>
    <x v="10"/>
    <x v="747"/>
    <x v="803"/>
    <x v="315"/>
    <x v="8"/>
    <x v="0"/>
    <x v="0"/>
    <n v="939"/>
    <n v="1000"/>
  </r>
  <r>
    <x v="25"/>
    <x v="10"/>
    <x v="748"/>
    <x v="803"/>
    <x v="0"/>
    <x v="0"/>
    <x v="24"/>
    <x v="34"/>
    <n v="4"/>
    <n v="7"/>
  </r>
  <r>
    <x v="25"/>
    <x v="10"/>
    <x v="749"/>
    <x v="804"/>
    <x v="316"/>
    <x v="185"/>
    <x v="0"/>
    <x v="0"/>
    <n v="110"/>
    <n v="125"/>
  </r>
  <r>
    <x v="25"/>
    <x v="10"/>
    <x v="750"/>
    <x v="804"/>
    <x v="0"/>
    <x v="0"/>
    <x v="7"/>
    <x v="194"/>
    <n v="11"/>
    <n v="26"/>
  </r>
  <r>
    <x v="25"/>
    <x v="10"/>
    <x v="751"/>
    <x v="805"/>
    <x v="317"/>
    <x v="171"/>
    <x v="0"/>
    <x v="0"/>
    <n v="1645"/>
    <n v="1700"/>
  </r>
  <r>
    <x v="25"/>
    <x v="10"/>
    <x v="752"/>
    <x v="805"/>
    <x v="0"/>
    <x v="0"/>
    <x v="267"/>
    <x v="17"/>
    <n v="243"/>
    <n v="250"/>
  </r>
  <r>
    <x v="25"/>
    <x v="10"/>
    <x v="753"/>
    <x v="806"/>
    <x v="318"/>
    <x v="186"/>
    <x v="0"/>
    <x v="0"/>
    <n v="838"/>
    <n v="850"/>
  </r>
  <r>
    <x v="25"/>
    <x v="10"/>
    <x v="754"/>
    <x v="806"/>
    <x v="0"/>
    <x v="0"/>
    <x v="130"/>
    <x v="39"/>
    <n v="28"/>
    <n v="30"/>
  </r>
  <r>
    <x v="25"/>
    <x v="10"/>
    <x v="755"/>
    <x v="807"/>
    <x v="319"/>
    <x v="187"/>
    <x v="0"/>
    <x v="0"/>
    <n v="812"/>
    <n v="825"/>
  </r>
  <r>
    <x v="25"/>
    <x v="10"/>
    <x v="756"/>
    <x v="807"/>
    <x v="0"/>
    <x v="0"/>
    <x v="56"/>
    <x v="24"/>
    <n v="18"/>
    <n v="20"/>
  </r>
  <r>
    <x v="25"/>
    <x v="10"/>
    <x v="757"/>
    <x v="808"/>
    <x v="320"/>
    <x v="188"/>
    <x v="0"/>
    <x v="0"/>
    <n v="636"/>
    <n v="645"/>
  </r>
  <r>
    <x v="25"/>
    <x v="10"/>
    <x v="758"/>
    <x v="808"/>
    <x v="0"/>
    <x v="0"/>
    <x v="77"/>
    <x v="57"/>
    <n v="24"/>
    <n v="25"/>
  </r>
  <r>
    <x v="25"/>
    <x v="10"/>
    <x v="759"/>
    <x v="809"/>
    <x v="142"/>
    <x v="189"/>
    <x v="0"/>
    <x v="0"/>
    <n v="12"/>
    <n v="14"/>
  </r>
  <r>
    <x v="25"/>
    <x v="10"/>
    <x v="760"/>
    <x v="809"/>
    <x v="0"/>
    <x v="0"/>
    <x v="15"/>
    <x v="30"/>
    <n v="0"/>
    <n v="2"/>
  </r>
  <r>
    <x v="25"/>
    <x v="10"/>
    <x v="761"/>
    <x v="810"/>
    <x v="254"/>
    <x v="190"/>
    <x v="0"/>
    <x v="0"/>
    <n v="358"/>
    <n v="420"/>
  </r>
  <r>
    <x v="25"/>
    <x v="10"/>
    <x v="762"/>
    <x v="810"/>
    <x v="0"/>
    <x v="0"/>
    <x v="300"/>
    <x v="108"/>
    <n v="253"/>
    <n v="290"/>
  </r>
  <r>
    <x v="25"/>
    <x v="10"/>
    <x v="763"/>
    <x v="811"/>
    <x v="321"/>
    <x v="191"/>
    <x v="0"/>
    <x v="0"/>
    <n v="809"/>
    <n v="820"/>
  </r>
  <r>
    <x v="25"/>
    <x v="10"/>
    <x v="764"/>
    <x v="811"/>
    <x v="0"/>
    <x v="0"/>
    <x v="185"/>
    <x v="133"/>
    <n v="50"/>
    <n v="55"/>
  </r>
  <r>
    <x v="25"/>
    <x v="10"/>
    <x v="765"/>
    <x v="812"/>
    <x v="322"/>
    <x v="192"/>
    <x v="0"/>
    <x v="0"/>
    <n v="213"/>
    <n v="230"/>
  </r>
  <r>
    <x v="25"/>
    <x v="10"/>
    <x v="766"/>
    <x v="812"/>
    <x v="0"/>
    <x v="0"/>
    <x v="7"/>
    <x v="9"/>
    <n v="11"/>
    <n v="11"/>
  </r>
  <r>
    <x v="25"/>
    <x v="10"/>
    <x v="767"/>
    <x v="813"/>
    <x v="323"/>
    <x v="193"/>
    <x v="0"/>
    <x v="0"/>
    <n v="336"/>
    <n v="340"/>
  </r>
  <r>
    <x v="25"/>
    <x v="10"/>
    <x v="768"/>
    <x v="813"/>
    <x v="0"/>
    <x v="0"/>
    <x v="12"/>
    <x v="14"/>
    <n v="2"/>
    <n v="5"/>
  </r>
  <r>
    <x v="25"/>
    <x v="10"/>
    <x v="769"/>
    <x v="814"/>
    <x v="93"/>
    <x v="80"/>
    <x v="0"/>
    <x v="0"/>
    <n v="8"/>
    <n v="10"/>
  </r>
  <r>
    <x v="25"/>
    <x v="10"/>
    <x v="770"/>
    <x v="814"/>
    <x v="0"/>
    <x v="0"/>
    <x v="15"/>
    <x v="30"/>
    <n v="0"/>
    <n v="2"/>
  </r>
  <r>
    <x v="25"/>
    <x v="10"/>
    <x v="771"/>
    <x v="815"/>
    <x v="324"/>
    <x v="87"/>
    <x v="0"/>
    <x v="0"/>
    <n v="66"/>
    <n v="70"/>
  </r>
  <r>
    <x v="25"/>
    <x v="10"/>
    <x v="772"/>
    <x v="815"/>
    <x v="0"/>
    <x v="0"/>
    <x v="30"/>
    <x v="14"/>
    <n v="1"/>
    <n v="5"/>
  </r>
  <r>
    <x v="25"/>
    <x v="10"/>
    <x v="773"/>
    <x v="816"/>
    <x v="121"/>
    <x v="80"/>
    <x v="0"/>
    <x v="0"/>
    <n v="7"/>
    <n v="10"/>
  </r>
  <r>
    <x v="25"/>
    <x v="10"/>
    <x v="774"/>
    <x v="816"/>
    <x v="0"/>
    <x v="0"/>
    <x v="15"/>
    <x v="30"/>
    <n v="0"/>
    <n v="2"/>
  </r>
  <r>
    <x v="25"/>
    <x v="10"/>
    <x v="775"/>
    <x v="817"/>
    <x v="325"/>
    <x v="108"/>
    <x v="0"/>
    <x v="0"/>
    <n v="37"/>
    <n v="40"/>
  </r>
  <r>
    <x v="25"/>
    <x v="10"/>
    <x v="776"/>
    <x v="817"/>
    <x v="0"/>
    <x v="0"/>
    <x v="32"/>
    <x v="52"/>
    <n v="3"/>
    <n v="4"/>
  </r>
  <r>
    <x v="25"/>
    <x v="10"/>
    <x v="777"/>
    <x v="818"/>
    <x v="64"/>
    <x v="69"/>
    <x v="0"/>
    <x v="0"/>
    <n v="2"/>
    <n v="4"/>
  </r>
  <r>
    <x v="25"/>
    <x v="10"/>
    <x v="778"/>
    <x v="818"/>
    <x v="0"/>
    <x v="0"/>
    <x v="15"/>
    <x v="30"/>
    <n v="0"/>
    <n v="2"/>
  </r>
  <r>
    <x v="25"/>
    <x v="10"/>
    <x v="779"/>
    <x v="819"/>
    <x v="326"/>
    <x v="38"/>
    <x v="0"/>
    <x v="0"/>
    <n v="699"/>
    <n v="800"/>
  </r>
  <r>
    <x v="25"/>
    <x v="10"/>
    <x v="780"/>
    <x v="819"/>
    <x v="0"/>
    <x v="0"/>
    <x v="61"/>
    <x v="57"/>
    <n v="22"/>
    <n v="25"/>
  </r>
  <r>
    <x v="25"/>
    <x v="10"/>
    <x v="781"/>
    <x v="820"/>
    <x v="327"/>
    <x v="183"/>
    <x v="0"/>
    <x v="0"/>
    <n v="83"/>
    <n v="110"/>
  </r>
  <r>
    <x v="25"/>
    <x v="10"/>
    <x v="782"/>
    <x v="820"/>
    <x v="0"/>
    <x v="0"/>
    <x v="32"/>
    <x v="52"/>
    <n v="3"/>
    <n v="4"/>
  </r>
  <r>
    <x v="25"/>
    <x v="10"/>
    <x v="783"/>
    <x v="821"/>
    <x v="328"/>
    <x v="18"/>
    <x v="0"/>
    <x v="0"/>
    <n v="1484"/>
    <n v="1500"/>
  </r>
  <r>
    <x v="25"/>
    <x v="10"/>
    <x v="784"/>
    <x v="821"/>
    <x v="0"/>
    <x v="0"/>
    <x v="67"/>
    <x v="178"/>
    <n v="21"/>
    <n v="46"/>
  </r>
  <r>
    <x v="25"/>
    <x v="10"/>
    <x v="785"/>
    <x v="822"/>
    <x v="212"/>
    <x v="26"/>
    <x v="0"/>
    <x v="0"/>
    <n v="3818"/>
    <n v="4000"/>
  </r>
  <r>
    <x v="25"/>
    <x v="10"/>
    <x v="786"/>
    <x v="822"/>
    <x v="0"/>
    <x v="0"/>
    <x v="301"/>
    <x v="195"/>
    <n v="1202"/>
    <n v="1210"/>
  </r>
  <r>
    <x v="25"/>
    <x v="10"/>
    <x v="787"/>
    <x v="823"/>
    <x v="123"/>
    <x v="91"/>
    <x v="0"/>
    <x v="0"/>
    <n v="34"/>
    <n v="35"/>
  </r>
  <r>
    <x v="25"/>
    <x v="10"/>
    <x v="788"/>
    <x v="823"/>
    <x v="0"/>
    <x v="0"/>
    <x v="32"/>
    <x v="52"/>
    <n v="3"/>
    <n v="4"/>
  </r>
  <r>
    <x v="25"/>
    <x v="10"/>
    <x v="789"/>
    <x v="824"/>
    <x v="329"/>
    <x v="194"/>
    <x v="0"/>
    <x v="0"/>
    <n v="118"/>
    <n v="140"/>
  </r>
  <r>
    <x v="25"/>
    <x v="10"/>
    <x v="790"/>
    <x v="824"/>
    <x v="0"/>
    <x v="0"/>
    <x v="12"/>
    <x v="52"/>
    <n v="2"/>
    <n v="4"/>
  </r>
  <r>
    <x v="25"/>
    <x v="10"/>
    <x v="791"/>
    <x v="825"/>
    <x v="330"/>
    <x v="195"/>
    <x v="0"/>
    <x v="0"/>
    <n v="322"/>
    <n v="330"/>
  </r>
  <r>
    <x v="25"/>
    <x v="10"/>
    <x v="792"/>
    <x v="825"/>
    <x v="0"/>
    <x v="0"/>
    <x v="94"/>
    <x v="39"/>
    <n v="27"/>
    <n v="30"/>
  </r>
  <r>
    <x v="25"/>
    <x v="10"/>
    <x v="793"/>
    <x v="826"/>
    <x v="331"/>
    <x v="87"/>
    <x v="0"/>
    <x v="0"/>
    <n v="56"/>
    <n v="70"/>
  </r>
  <r>
    <x v="25"/>
    <x v="10"/>
    <x v="794"/>
    <x v="826"/>
    <x v="0"/>
    <x v="0"/>
    <x v="26"/>
    <x v="186"/>
    <n v="9"/>
    <n v="17"/>
  </r>
  <r>
    <x v="25"/>
    <x v="10"/>
    <x v="795"/>
    <x v="827"/>
    <x v="0"/>
    <x v="0"/>
    <x v="15"/>
    <x v="30"/>
    <n v="0"/>
    <n v="2"/>
  </r>
  <r>
    <x v="25"/>
    <x v="10"/>
    <x v="796"/>
    <x v="828"/>
    <x v="56"/>
    <x v="56"/>
    <x v="0"/>
    <x v="0"/>
    <n v="0"/>
    <n v="2"/>
  </r>
  <r>
    <x v="25"/>
    <x v="10"/>
    <x v="797"/>
    <x v="828"/>
    <x v="0"/>
    <x v="0"/>
    <x v="12"/>
    <x v="30"/>
    <n v="2"/>
    <n v="2"/>
  </r>
  <r>
    <x v="25"/>
    <x v="10"/>
    <x v="798"/>
    <x v="135"/>
    <x v="63"/>
    <x v="56"/>
    <x v="0"/>
    <x v="0"/>
    <n v="1"/>
    <n v="2"/>
  </r>
  <r>
    <x v="25"/>
    <x v="10"/>
    <x v="133"/>
    <x v="135"/>
    <x v="0"/>
    <x v="0"/>
    <x v="30"/>
    <x v="30"/>
    <n v="1"/>
    <n v="2"/>
  </r>
  <r>
    <x v="25"/>
    <x v="10"/>
    <x v="799"/>
    <x v="136"/>
    <x v="0"/>
    <x v="0"/>
    <x v="0"/>
    <x v="0"/>
    <n v="0"/>
    <n v="0"/>
  </r>
  <r>
    <x v="25"/>
    <x v="10"/>
    <x v="134"/>
    <x v="136"/>
    <x v="0"/>
    <x v="0"/>
    <x v="0"/>
    <x v="0"/>
    <n v="0"/>
    <n v="0"/>
  </r>
  <r>
    <x v="25"/>
    <x v="10"/>
    <x v="800"/>
    <x v="829"/>
    <x v="63"/>
    <x v="56"/>
    <x v="0"/>
    <x v="0"/>
    <n v="1"/>
    <n v="2"/>
  </r>
  <r>
    <x v="25"/>
    <x v="10"/>
    <x v="801"/>
    <x v="829"/>
    <x v="0"/>
    <x v="0"/>
    <x v="0"/>
    <x v="0"/>
    <n v="0"/>
    <n v="0"/>
  </r>
  <r>
    <x v="25"/>
    <x v="10"/>
    <x v="802"/>
    <x v="830"/>
    <x v="75"/>
    <x v="49"/>
    <x v="0"/>
    <x v="0"/>
    <n v="3"/>
    <n v="3"/>
  </r>
  <r>
    <x v="25"/>
    <x v="10"/>
    <x v="803"/>
    <x v="830"/>
    <x v="0"/>
    <x v="0"/>
    <x v="30"/>
    <x v="20"/>
    <n v="1"/>
    <n v="1"/>
  </r>
  <r>
    <x v="25"/>
    <x v="10"/>
    <x v="804"/>
    <x v="831"/>
    <x v="332"/>
    <x v="163"/>
    <x v="0"/>
    <x v="0"/>
    <n v="441"/>
    <n v="450"/>
  </r>
  <r>
    <x v="25"/>
    <x v="10"/>
    <x v="805"/>
    <x v="831"/>
    <x v="0"/>
    <x v="0"/>
    <x v="302"/>
    <x v="28"/>
    <n v="171"/>
    <n v="200"/>
  </r>
  <r>
    <x v="25"/>
    <x v="10"/>
    <x v="806"/>
    <x v="832"/>
    <x v="0"/>
    <x v="0"/>
    <x v="0"/>
    <x v="0"/>
    <n v="0"/>
    <n v="0"/>
  </r>
  <r>
    <x v="25"/>
    <x v="10"/>
    <x v="807"/>
    <x v="833"/>
    <x v="0"/>
    <x v="0"/>
    <x v="0"/>
    <x v="0"/>
    <n v="0"/>
    <n v="0"/>
  </r>
  <r>
    <x v="25"/>
    <x v="10"/>
    <x v="808"/>
    <x v="833"/>
    <x v="0"/>
    <x v="0"/>
    <x v="0"/>
    <x v="0"/>
    <n v="0"/>
    <n v="0"/>
  </r>
  <r>
    <x v="25"/>
    <x v="10"/>
    <x v="809"/>
    <x v="834"/>
    <x v="333"/>
    <x v="84"/>
    <x v="0"/>
    <x v="0"/>
    <n v="193"/>
    <n v="200"/>
  </r>
  <r>
    <x v="25"/>
    <x v="10"/>
    <x v="810"/>
    <x v="834"/>
    <x v="0"/>
    <x v="0"/>
    <x v="33"/>
    <x v="32"/>
    <n v="5"/>
    <n v="6"/>
  </r>
  <r>
    <x v="25"/>
    <x v="10"/>
    <x v="811"/>
    <x v="835"/>
    <x v="111"/>
    <x v="91"/>
    <x v="0"/>
    <x v="0"/>
    <n v="27"/>
    <n v="35"/>
  </r>
  <r>
    <x v="25"/>
    <x v="10"/>
    <x v="812"/>
    <x v="835"/>
    <x v="0"/>
    <x v="0"/>
    <x v="15"/>
    <x v="20"/>
    <n v="0"/>
    <n v="1"/>
  </r>
  <r>
    <x v="25"/>
    <x v="10"/>
    <x v="813"/>
    <x v="507"/>
    <x v="0"/>
    <x v="0"/>
    <x v="0"/>
    <x v="0"/>
    <n v="0"/>
    <n v="0"/>
  </r>
  <r>
    <x v="25"/>
    <x v="10"/>
    <x v="814"/>
    <x v="507"/>
    <x v="0"/>
    <x v="0"/>
    <x v="0"/>
    <x v="0"/>
    <n v="0"/>
    <n v="0"/>
  </r>
  <r>
    <x v="25"/>
    <x v="10"/>
    <x v="815"/>
    <x v="836"/>
    <x v="0"/>
    <x v="0"/>
    <x v="0"/>
    <x v="0"/>
    <n v="0"/>
    <n v="0"/>
  </r>
  <r>
    <x v="0"/>
    <x v="0"/>
    <x v="0"/>
    <x v="0"/>
    <x v="0"/>
    <x v="0"/>
    <x v="0"/>
    <x v="0"/>
    <m/>
    <m/>
  </r>
  <r>
    <x v="0"/>
    <x v="0"/>
    <x v="0"/>
    <x v="0"/>
    <x v="0"/>
    <x v="0"/>
    <x v="0"/>
    <x v="0"/>
    <m/>
    <m/>
  </r>
  <r>
    <x v="0"/>
    <x v="18"/>
    <x v="0"/>
    <x v="0"/>
    <x v="0"/>
    <x v="0"/>
    <x v="0"/>
    <x v="0"/>
    <n v="2"/>
    <n v="2"/>
  </r>
  <r>
    <x v="0"/>
    <x v="16"/>
    <x v="0"/>
    <x v="0"/>
    <x v="334"/>
    <x v="196"/>
    <x v="303"/>
    <x v="196"/>
    <n v="10696"/>
    <n v="11420"/>
  </r>
  <r>
    <x v="0"/>
    <x v="17"/>
    <x v="0"/>
    <x v="0"/>
    <x v="335"/>
    <x v="197"/>
    <x v="304"/>
    <x v="197"/>
    <n v="12573"/>
    <n v="12833"/>
  </r>
  <r>
    <x v="25"/>
    <x v="19"/>
    <x v="537"/>
    <x v="578"/>
    <x v="156"/>
    <x v="41"/>
    <x v="7"/>
    <x v="24"/>
    <n v="357"/>
    <n v="370"/>
  </r>
  <r>
    <x v="25"/>
    <x v="19"/>
    <x v="816"/>
    <x v="837"/>
    <x v="336"/>
    <x v="198"/>
    <x v="7"/>
    <x v="39"/>
    <n v="588"/>
    <n v="610"/>
  </r>
  <r>
    <x v="25"/>
    <x v="19"/>
    <x v="817"/>
    <x v="838"/>
    <x v="337"/>
    <x v="199"/>
    <x v="305"/>
    <x v="198"/>
    <n v="5109"/>
    <n v="5120"/>
  </r>
  <r>
    <x v="25"/>
    <x v="19"/>
    <x v="130"/>
    <x v="132"/>
    <x v="338"/>
    <x v="200"/>
    <x v="306"/>
    <x v="151"/>
    <n v="865"/>
    <n v="870"/>
  </r>
  <r>
    <x v="25"/>
    <x v="19"/>
    <x v="131"/>
    <x v="839"/>
    <x v="255"/>
    <x v="58"/>
    <x v="60"/>
    <x v="16"/>
    <n v="139"/>
    <n v="145"/>
  </r>
  <r>
    <x v="25"/>
    <x v="19"/>
    <x v="132"/>
    <x v="134"/>
    <x v="339"/>
    <x v="53"/>
    <x v="60"/>
    <x v="16"/>
    <n v="108"/>
    <n v="110"/>
  </r>
  <r>
    <x v="25"/>
    <x v="19"/>
    <x v="818"/>
    <x v="840"/>
    <x v="340"/>
    <x v="201"/>
    <x v="307"/>
    <x v="151"/>
    <n v="1443"/>
    <n v="1450"/>
  </r>
  <r>
    <x v="25"/>
    <x v="19"/>
    <x v="819"/>
    <x v="841"/>
    <x v="341"/>
    <x v="202"/>
    <x v="306"/>
    <x v="151"/>
    <n v="1453"/>
    <n v="1460"/>
  </r>
  <r>
    <x v="25"/>
    <x v="19"/>
    <x v="820"/>
    <x v="842"/>
    <x v="342"/>
    <x v="75"/>
    <x v="121"/>
    <x v="24"/>
    <n v="119"/>
    <n v="125"/>
  </r>
  <r>
    <x v="25"/>
    <x v="19"/>
    <x v="821"/>
    <x v="843"/>
    <x v="184"/>
    <x v="173"/>
    <x v="56"/>
    <x v="24"/>
    <n v="135"/>
    <n v="140"/>
  </r>
  <r>
    <x v="25"/>
    <x v="19"/>
    <x v="822"/>
    <x v="844"/>
    <x v="343"/>
    <x v="203"/>
    <x v="308"/>
    <x v="115"/>
    <n v="764"/>
    <n v="840"/>
  </r>
  <r>
    <x v="25"/>
    <x v="19"/>
    <x v="823"/>
    <x v="845"/>
    <x v="344"/>
    <x v="72"/>
    <x v="33"/>
    <x v="14"/>
    <n v="35"/>
    <n v="35"/>
  </r>
  <r>
    <x v="25"/>
    <x v="19"/>
    <x v="824"/>
    <x v="846"/>
    <x v="111"/>
    <x v="204"/>
    <x v="15"/>
    <x v="14"/>
    <n v="27"/>
    <n v="33"/>
  </r>
  <r>
    <x v="25"/>
    <x v="19"/>
    <x v="471"/>
    <x v="506"/>
    <x v="345"/>
    <x v="54"/>
    <x v="65"/>
    <x v="39"/>
    <n v="287"/>
    <n v="300"/>
  </r>
  <r>
    <x v="25"/>
    <x v="19"/>
    <x v="825"/>
    <x v="847"/>
    <x v="110"/>
    <x v="79"/>
    <x v="30"/>
    <x v="14"/>
    <n v="17"/>
    <n v="25"/>
  </r>
  <r>
    <x v="25"/>
    <x v="19"/>
    <x v="826"/>
    <x v="848"/>
    <x v="346"/>
    <x v="205"/>
    <x v="121"/>
    <x v="24"/>
    <n v="1054"/>
    <n v="1070"/>
  </r>
  <r>
    <x v="25"/>
    <x v="19"/>
    <x v="827"/>
    <x v="849"/>
    <x v="56"/>
    <x v="79"/>
    <x v="15"/>
    <x v="12"/>
    <n v="0"/>
    <n v="30"/>
  </r>
  <r>
    <x v="25"/>
    <x v="19"/>
    <x v="828"/>
    <x v="850"/>
    <x v="56"/>
    <x v="80"/>
    <x v="15"/>
    <x v="12"/>
    <n v="0"/>
    <n v="20"/>
  </r>
  <r>
    <x v="25"/>
    <x v="19"/>
    <x v="829"/>
    <x v="851"/>
    <x v="158"/>
    <x v="87"/>
    <x v="33"/>
    <x v="12"/>
    <n v="73"/>
    <n v="80"/>
  </r>
  <r>
    <x v="0"/>
    <x v="0"/>
    <x v="0"/>
    <x v="0"/>
    <x v="0"/>
    <x v="0"/>
    <x v="0"/>
    <x v="0"/>
    <m/>
    <m/>
  </r>
  <r>
    <x v="0"/>
    <x v="20"/>
    <x v="0"/>
    <x v="0"/>
    <x v="0"/>
    <x v="0"/>
    <x v="0"/>
    <x v="0"/>
    <n v="1"/>
    <n v="3"/>
  </r>
  <r>
    <x v="0"/>
    <x v="16"/>
    <x v="0"/>
    <x v="0"/>
    <x v="347"/>
    <x v="206"/>
    <x v="181"/>
    <x v="199"/>
    <n v="3912"/>
    <n v="3925"/>
  </r>
  <r>
    <x v="0"/>
    <x v="17"/>
    <x v="0"/>
    <x v="0"/>
    <x v="348"/>
    <x v="207"/>
    <x v="309"/>
    <x v="200"/>
    <n v="4445"/>
    <n v="4870"/>
  </r>
  <r>
    <x v="25"/>
    <x v="21"/>
    <x v="830"/>
    <x v="852"/>
    <x v="0"/>
    <x v="0"/>
    <x v="24"/>
    <x v="16"/>
    <n v="4"/>
    <n v="15"/>
  </r>
  <r>
    <x v="25"/>
    <x v="21"/>
    <x v="831"/>
    <x v="853"/>
    <x v="0"/>
    <x v="0"/>
    <x v="96"/>
    <x v="25"/>
    <n v="65"/>
    <n v="70"/>
  </r>
  <r>
    <x v="25"/>
    <x v="21"/>
    <x v="832"/>
    <x v="854"/>
    <x v="349"/>
    <x v="208"/>
    <x v="0"/>
    <x v="0"/>
    <n v="372"/>
    <n v="380"/>
  </r>
  <r>
    <x v="25"/>
    <x v="21"/>
    <x v="833"/>
    <x v="855"/>
    <x v="350"/>
    <x v="208"/>
    <x v="0"/>
    <x v="0"/>
    <n v="379"/>
    <n v="380"/>
  </r>
  <r>
    <x v="25"/>
    <x v="21"/>
    <x v="834"/>
    <x v="856"/>
    <x v="0"/>
    <x v="0"/>
    <x v="310"/>
    <x v="115"/>
    <n v="87"/>
    <n v="90"/>
  </r>
  <r>
    <x v="25"/>
    <x v="21"/>
    <x v="835"/>
    <x v="857"/>
    <x v="351"/>
    <x v="209"/>
    <x v="0"/>
    <x v="0"/>
    <n v="559"/>
    <n v="560"/>
  </r>
  <r>
    <x v="25"/>
    <x v="21"/>
    <x v="836"/>
    <x v="858"/>
    <x v="352"/>
    <x v="209"/>
    <x v="0"/>
    <x v="0"/>
    <n v="548"/>
    <n v="560"/>
  </r>
  <r>
    <x v="25"/>
    <x v="21"/>
    <x v="837"/>
    <x v="859"/>
    <x v="0"/>
    <x v="0"/>
    <x v="311"/>
    <x v="40"/>
    <n v="205"/>
    <n v="210"/>
  </r>
  <r>
    <x v="25"/>
    <x v="21"/>
    <x v="838"/>
    <x v="860"/>
    <x v="353"/>
    <x v="210"/>
    <x v="0"/>
    <x v="0"/>
    <n v="654"/>
    <n v="660"/>
  </r>
  <r>
    <x v="25"/>
    <x v="21"/>
    <x v="839"/>
    <x v="861"/>
    <x v="354"/>
    <x v="210"/>
    <x v="0"/>
    <x v="0"/>
    <n v="641"/>
    <n v="660"/>
  </r>
  <r>
    <x v="25"/>
    <x v="21"/>
    <x v="840"/>
    <x v="862"/>
    <x v="0"/>
    <x v="0"/>
    <x v="128"/>
    <x v="13"/>
    <n v="15"/>
    <n v="45"/>
  </r>
  <r>
    <x v="25"/>
    <x v="21"/>
    <x v="841"/>
    <x v="863"/>
    <x v="0"/>
    <x v="0"/>
    <x v="312"/>
    <x v="109"/>
    <n v="128"/>
    <n v="130"/>
  </r>
  <r>
    <x v="25"/>
    <x v="21"/>
    <x v="842"/>
    <x v="864"/>
    <x v="0"/>
    <x v="0"/>
    <x v="60"/>
    <x v="16"/>
    <n v="14"/>
    <n v="15"/>
  </r>
  <r>
    <x v="25"/>
    <x v="21"/>
    <x v="843"/>
    <x v="865"/>
    <x v="0"/>
    <x v="0"/>
    <x v="15"/>
    <x v="20"/>
    <n v="0"/>
    <n v="1"/>
  </r>
  <r>
    <x v="25"/>
    <x v="21"/>
    <x v="844"/>
    <x v="866"/>
    <x v="0"/>
    <x v="0"/>
    <x v="313"/>
    <x v="109"/>
    <n v="121"/>
    <n v="130"/>
  </r>
  <r>
    <x v="25"/>
    <x v="21"/>
    <x v="845"/>
    <x v="867"/>
    <x v="288"/>
    <x v="193"/>
    <x v="15"/>
    <x v="24"/>
    <n v="338"/>
    <n v="360"/>
  </r>
  <r>
    <x v="25"/>
    <x v="21"/>
    <x v="846"/>
    <x v="868"/>
    <x v="355"/>
    <x v="108"/>
    <x v="15"/>
    <x v="35"/>
    <n v="38"/>
    <n v="100"/>
  </r>
  <r>
    <x v="25"/>
    <x v="21"/>
    <x v="847"/>
    <x v="869"/>
    <x v="102"/>
    <x v="108"/>
    <x v="15"/>
    <x v="35"/>
    <n v="9"/>
    <n v="100"/>
  </r>
  <r>
    <x v="25"/>
    <x v="21"/>
    <x v="848"/>
    <x v="870"/>
    <x v="0"/>
    <x v="0"/>
    <x v="12"/>
    <x v="24"/>
    <n v="2"/>
    <n v="20"/>
  </r>
  <r>
    <x v="25"/>
    <x v="21"/>
    <x v="849"/>
    <x v="871"/>
    <x v="0"/>
    <x v="0"/>
    <x v="14"/>
    <x v="12"/>
    <n v="10"/>
    <n v="10"/>
  </r>
  <r>
    <x v="25"/>
    <x v="21"/>
    <x v="850"/>
    <x v="872"/>
    <x v="0"/>
    <x v="0"/>
    <x v="35"/>
    <x v="33"/>
    <n v="6"/>
    <n v="8"/>
  </r>
  <r>
    <x v="25"/>
    <x v="21"/>
    <x v="851"/>
    <x v="873"/>
    <x v="56"/>
    <x v="56"/>
    <x v="0"/>
    <x v="0"/>
    <n v="0"/>
    <n v="2"/>
  </r>
  <r>
    <x v="25"/>
    <x v="21"/>
    <x v="852"/>
    <x v="874"/>
    <x v="110"/>
    <x v="92"/>
    <x v="0"/>
    <x v="0"/>
    <n v="16"/>
    <n v="16"/>
  </r>
  <r>
    <x v="25"/>
    <x v="21"/>
    <x v="853"/>
    <x v="875"/>
    <x v="56"/>
    <x v="47"/>
    <x v="15"/>
    <x v="20"/>
    <n v="0"/>
    <n v="2"/>
  </r>
  <r>
    <x v="25"/>
    <x v="21"/>
    <x v="854"/>
    <x v="876"/>
    <x v="122"/>
    <x v="68"/>
    <x v="15"/>
    <x v="20"/>
    <n v="14"/>
    <n v="16"/>
  </r>
  <r>
    <x v="25"/>
    <x v="21"/>
    <x v="855"/>
    <x v="877"/>
    <x v="102"/>
    <x v="80"/>
    <x v="15"/>
    <x v="20"/>
    <n v="9"/>
    <n v="11"/>
  </r>
  <r>
    <x v="25"/>
    <x v="21"/>
    <x v="856"/>
    <x v="878"/>
    <x v="120"/>
    <x v="86"/>
    <x v="15"/>
    <x v="30"/>
    <n v="166"/>
    <n v="172"/>
  </r>
  <r>
    <x v="25"/>
    <x v="21"/>
    <x v="857"/>
    <x v="879"/>
    <x v="0"/>
    <x v="0"/>
    <x v="15"/>
    <x v="20"/>
    <n v="0"/>
    <n v="1"/>
  </r>
  <r>
    <x v="25"/>
    <x v="21"/>
    <x v="858"/>
    <x v="880"/>
    <x v="0"/>
    <x v="0"/>
    <x v="15"/>
    <x v="16"/>
    <n v="0"/>
    <n v="15"/>
  </r>
  <r>
    <x v="25"/>
    <x v="21"/>
    <x v="859"/>
    <x v="881"/>
    <x v="0"/>
    <x v="0"/>
    <x v="26"/>
    <x v="12"/>
    <n v="9"/>
    <n v="10"/>
  </r>
  <r>
    <x v="25"/>
    <x v="21"/>
    <x v="860"/>
    <x v="882"/>
    <x v="122"/>
    <x v="68"/>
    <x v="15"/>
    <x v="30"/>
    <n v="14"/>
    <n v="17"/>
  </r>
  <r>
    <x v="25"/>
    <x v="21"/>
    <x v="861"/>
    <x v="883"/>
    <x v="142"/>
    <x v="68"/>
    <x v="15"/>
    <x v="30"/>
    <n v="12"/>
    <n v="17"/>
  </r>
  <r>
    <x v="25"/>
    <x v="21"/>
    <x v="862"/>
    <x v="884"/>
    <x v="0"/>
    <x v="0"/>
    <x v="32"/>
    <x v="31"/>
    <n v="3"/>
    <n v="3"/>
  </r>
  <r>
    <x v="25"/>
    <x v="21"/>
    <x v="863"/>
    <x v="885"/>
    <x v="0"/>
    <x v="0"/>
    <x v="12"/>
    <x v="30"/>
    <n v="2"/>
    <n v="2"/>
  </r>
  <r>
    <x v="25"/>
    <x v="21"/>
    <x v="864"/>
    <x v="886"/>
    <x v="64"/>
    <x v="65"/>
    <x v="15"/>
    <x v="20"/>
    <n v="2"/>
    <n v="6"/>
  </r>
  <r>
    <x v="25"/>
    <x v="21"/>
    <x v="865"/>
    <x v="887"/>
    <x v="63"/>
    <x v="65"/>
    <x v="15"/>
    <x v="20"/>
    <n v="1"/>
    <n v="6"/>
  </r>
  <r>
    <x v="25"/>
    <x v="21"/>
    <x v="866"/>
    <x v="888"/>
    <x v="63"/>
    <x v="68"/>
    <x v="30"/>
    <x v="16"/>
    <n v="2"/>
    <n v="30"/>
  </r>
  <r>
    <x v="25"/>
    <x v="21"/>
    <x v="867"/>
    <x v="889"/>
    <x v="56"/>
    <x v="93"/>
    <x v="15"/>
    <x v="52"/>
    <n v="0"/>
    <n v="10"/>
  </r>
  <r>
    <x v="25"/>
    <x v="21"/>
    <x v="868"/>
    <x v="890"/>
    <x v="56"/>
    <x v="79"/>
    <x v="15"/>
    <x v="12"/>
    <n v="0"/>
    <n v="30"/>
  </r>
  <r>
    <x v="25"/>
    <x v="21"/>
    <x v="869"/>
    <x v="891"/>
    <x v="0"/>
    <x v="0"/>
    <x v="0"/>
    <x v="0"/>
    <n v="0"/>
    <n v="0"/>
  </r>
  <r>
    <x v="25"/>
    <x v="21"/>
    <x v="870"/>
    <x v="892"/>
    <x v="0"/>
    <x v="0"/>
    <x v="0"/>
    <x v="0"/>
    <n v="0"/>
    <n v="0"/>
  </r>
  <r>
    <x v="0"/>
    <x v="0"/>
    <x v="0"/>
    <x v="0"/>
    <x v="0"/>
    <x v="0"/>
    <x v="0"/>
    <x v="0"/>
    <m/>
    <m/>
  </r>
  <r>
    <x v="0"/>
    <x v="22"/>
    <x v="0"/>
    <x v="0"/>
    <x v="0"/>
    <x v="0"/>
    <x v="0"/>
    <x v="0"/>
    <m/>
    <m/>
  </r>
  <r>
    <x v="0"/>
    <x v="0"/>
    <x v="705"/>
    <x v="893"/>
    <x v="0"/>
    <x v="0"/>
    <x v="0"/>
    <x v="0"/>
    <n v="0"/>
    <n v="0"/>
  </r>
  <r>
    <x v="0"/>
    <x v="0"/>
    <x v="871"/>
    <x v="894"/>
    <x v="0"/>
    <x v="0"/>
    <x v="0"/>
    <x v="0"/>
    <n v="0"/>
    <n v="0"/>
  </r>
  <r>
    <x v="0"/>
    <x v="0"/>
    <x v="189"/>
    <x v="192"/>
    <x v="0"/>
    <x v="0"/>
    <x v="0"/>
    <x v="0"/>
    <n v="0"/>
    <n v="0"/>
  </r>
  <r>
    <x v="0"/>
    <x v="0"/>
    <x v="420"/>
    <x v="895"/>
    <x v="0"/>
    <x v="0"/>
    <x v="0"/>
    <x v="0"/>
    <n v="0"/>
    <n v="0"/>
  </r>
  <r>
    <x v="0"/>
    <x v="0"/>
    <x v="872"/>
    <x v="896"/>
    <x v="0"/>
    <x v="0"/>
    <x v="0"/>
    <x v="0"/>
    <n v="0"/>
    <n v="0"/>
  </r>
  <r>
    <x v="0"/>
    <x v="0"/>
    <x v="873"/>
    <x v="897"/>
    <x v="0"/>
    <x v="0"/>
    <x v="0"/>
    <x v="0"/>
    <n v="0"/>
    <n v="0"/>
  </r>
  <r>
    <x v="0"/>
    <x v="0"/>
    <x v="874"/>
    <x v="898"/>
    <x v="0"/>
    <x v="0"/>
    <x v="0"/>
    <x v="0"/>
    <n v="0"/>
    <n v="0"/>
  </r>
  <r>
    <x v="0"/>
    <x v="0"/>
    <x v="875"/>
    <x v="899"/>
    <x v="0"/>
    <x v="0"/>
    <x v="0"/>
    <x v="0"/>
    <n v="0"/>
    <n v="0"/>
  </r>
  <r>
    <x v="0"/>
    <x v="0"/>
    <x v="0"/>
    <x v="0"/>
    <x v="0"/>
    <x v="0"/>
    <x v="0"/>
    <x v="0"/>
    <m/>
    <m/>
  </r>
  <r>
    <x v="0"/>
    <x v="23"/>
    <x v="0"/>
    <x v="0"/>
    <x v="0"/>
    <x v="0"/>
    <x v="0"/>
    <x v="0"/>
    <m/>
    <m/>
  </r>
  <r>
    <x v="0"/>
    <x v="16"/>
    <x v="0"/>
    <x v="0"/>
    <x v="56"/>
    <x v="46"/>
    <x v="15"/>
    <x v="22"/>
    <n v="0"/>
    <n v="0"/>
  </r>
  <r>
    <x v="0"/>
    <x v="17"/>
    <x v="0"/>
    <x v="0"/>
    <x v="56"/>
    <x v="79"/>
    <x v="15"/>
    <x v="22"/>
    <n v="0"/>
    <n v="20"/>
  </r>
  <r>
    <x v="25"/>
    <x v="24"/>
    <x v="811"/>
    <x v="900"/>
    <x v="56"/>
    <x v="65"/>
    <x v="15"/>
    <x v="22"/>
    <n v="0"/>
    <n v="5"/>
  </r>
  <r>
    <x v="25"/>
    <x v="24"/>
    <x v="809"/>
    <x v="901"/>
    <x v="56"/>
    <x v="65"/>
    <x v="15"/>
    <x v="22"/>
    <m/>
    <m/>
  </r>
  <r>
    <x v="25"/>
    <x v="24"/>
    <x v="737"/>
    <x v="902"/>
    <x v="56"/>
    <x v="65"/>
    <x v="15"/>
    <x v="22"/>
    <m/>
    <m/>
  </r>
  <r>
    <x v="25"/>
    <x v="24"/>
    <x v="736"/>
    <x v="903"/>
    <x v="56"/>
    <x v="65"/>
    <x v="15"/>
    <x v="22"/>
    <n v="0"/>
    <n v="5"/>
  </r>
  <r>
    <x v="0"/>
    <x v="0"/>
    <x v="0"/>
    <x v="0"/>
    <x v="0"/>
    <x v="0"/>
    <x v="0"/>
    <x v="0"/>
    <m/>
    <m/>
  </r>
  <r>
    <x v="0"/>
    <x v="0"/>
    <x v="0"/>
    <x v="0"/>
    <x v="0"/>
    <x v="0"/>
    <x v="0"/>
    <x v="0"/>
    <m/>
    <m/>
  </r>
  <r>
    <x v="0"/>
    <x v="0"/>
    <x v="0"/>
    <x v="0"/>
    <x v="0"/>
    <x v="0"/>
    <x v="0"/>
    <x v="0"/>
    <m/>
    <m/>
  </r>
  <r>
    <x v="0"/>
    <x v="25"/>
    <x v="0"/>
    <x v="0"/>
    <x v="0"/>
    <x v="0"/>
    <x v="0"/>
    <x v="0"/>
    <m/>
    <m/>
  </r>
  <r>
    <x v="0"/>
    <x v="26"/>
    <x v="0"/>
    <x v="0"/>
    <x v="356"/>
    <x v="211"/>
    <x v="314"/>
    <x v="201"/>
    <n v="93918"/>
    <n v="152200"/>
  </r>
  <r>
    <x v="0"/>
    <x v="27"/>
    <x v="0"/>
    <x v="0"/>
    <x v="357"/>
    <x v="212"/>
    <x v="315"/>
    <x v="202"/>
    <n v="271110"/>
    <n v="434700"/>
  </r>
  <r>
    <x v="0"/>
    <x v="28"/>
    <x v="0"/>
    <x v="0"/>
    <x v="358"/>
    <x v="213"/>
    <x v="316"/>
    <x v="203"/>
    <n v="806852"/>
    <n v="840323"/>
  </r>
  <r>
    <x v="0"/>
    <x v="29"/>
    <x v="0"/>
    <x v="0"/>
    <x v="359"/>
    <x v="214"/>
    <x v="317"/>
    <x v="204"/>
    <n v="55574"/>
    <n v="87000"/>
  </r>
  <r>
    <x v="0"/>
    <x v="30"/>
    <x v="0"/>
    <x v="0"/>
    <x v="360"/>
    <x v="215"/>
    <x v="318"/>
    <x v="205"/>
    <n v="222296"/>
    <n v="365000"/>
  </r>
  <r>
    <x v="0"/>
    <x v="31"/>
    <x v="0"/>
    <x v="0"/>
    <x v="361"/>
    <x v="216"/>
    <x v="319"/>
    <x v="206"/>
    <n v="647516"/>
    <n v="661735"/>
  </r>
  <r>
    <x v="26"/>
    <x v="32"/>
    <x v="876"/>
    <x v="904"/>
    <x v="362"/>
    <x v="33"/>
    <x v="320"/>
    <x v="5"/>
    <n v="4404"/>
    <n v="4050"/>
  </r>
  <r>
    <x v="26"/>
    <x v="32"/>
    <x v="877"/>
    <x v="905"/>
    <x v="363"/>
    <x v="217"/>
    <x v="321"/>
    <x v="207"/>
    <n v="56510"/>
    <n v="58000"/>
  </r>
  <r>
    <x v="26"/>
    <x v="32"/>
    <x v="878"/>
    <x v="906"/>
    <x v="364"/>
    <x v="217"/>
    <x v="322"/>
    <x v="207"/>
    <n v="52260"/>
    <n v="58000"/>
  </r>
  <r>
    <x v="26"/>
    <x v="32"/>
    <x v="879"/>
    <x v="907"/>
    <x v="56"/>
    <x v="46"/>
    <x v="15"/>
    <x v="22"/>
    <n v="0"/>
    <n v="0"/>
  </r>
  <r>
    <x v="26"/>
    <x v="32"/>
    <x v="880"/>
    <x v="908"/>
    <x v="56"/>
    <x v="65"/>
    <x v="15"/>
    <x v="14"/>
    <n v="0"/>
    <n v="10"/>
  </r>
  <r>
    <x v="26"/>
    <x v="32"/>
    <x v="881"/>
    <x v="909"/>
    <x v="56"/>
    <x v="65"/>
    <x v="15"/>
    <x v="14"/>
    <n v="0"/>
    <n v="10"/>
  </r>
  <r>
    <x v="26"/>
    <x v="32"/>
    <x v="882"/>
    <x v="910"/>
    <x v="56"/>
    <x v="65"/>
    <x v="15"/>
    <x v="14"/>
    <n v="0"/>
    <n v="10"/>
  </r>
  <r>
    <x v="26"/>
    <x v="32"/>
    <x v="883"/>
    <x v="911"/>
    <x v="56"/>
    <x v="65"/>
    <x v="15"/>
    <x v="14"/>
    <n v="0"/>
    <n v="10"/>
  </r>
  <r>
    <x v="26"/>
    <x v="32"/>
    <x v="884"/>
    <x v="912"/>
    <x v="365"/>
    <x v="218"/>
    <x v="323"/>
    <x v="119"/>
    <n v="24515"/>
    <n v="29000"/>
  </r>
  <r>
    <x v="26"/>
    <x v="32"/>
    <x v="885"/>
    <x v="913"/>
    <x v="366"/>
    <x v="9"/>
    <x v="160"/>
    <x v="78"/>
    <n v="1842"/>
    <n v="3500"/>
  </r>
  <r>
    <x v="26"/>
    <x v="32"/>
    <x v="886"/>
    <x v="914"/>
    <x v="367"/>
    <x v="38"/>
    <x v="324"/>
    <x v="153"/>
    <n v="1811"/>
    <n v="1500"/>
  </r>
  <r>
    <x v="26"/>
    <x v="32"/>
    <x v="887"/>
    <x v="915"/>
    <x v="368"/>
    <x v="9"/>
    <x v="325"/>
    <x v="26"/>
    <n v="4560"/>
    <n v="3300"/>
  </r>
  <r>
    <x v="26"/>
    <x v="32"/>
    <x v="888"/>
    <x v="916"/>
    <x v="369"/>
    <x v="219"/>
    <x v="326"/>
    <x v="116"/>
    <n v="36788"/>
    <n v="43000"/>
  </r>
  <r>
    <x v="26"/>
    <x v="32"/>
    <x v="889"/>
    <x v="917"/>
    <x v="370"/>
    <x v="4"/>
    <x v="327"/>
    <x v="196"/>
    <n v="7542"/>
    <n v="4400"/>
  </r>
  <r>
    <x v="26"/>
    <x v="32"/>
    <x v="890"/>
    <x v="918"/>
    <x v="371"/>
    <x v="220"/>
    <x v="328"/>
    <x v="208"/>
    <n v="10687"/>
    <n v="7700"/>
  </r>
  <r>
    <x v="26"/>
    <x v="32"/>
    <x v="891"/>
    <x v="919"/>
    <x v="372"/>
    <x v="28"/>
    <x v="329"/>
    <x v="131"/>
    <n v="11614"/>
    <n v="8700"/>
  </r>
  <r>
    <x v="26"/>
    <x v="32"/>
    <x v="892"/>
    <x v="920"/>
    <x v="373"/>
    <x v="219"/>
    <x v="330"/>
    <x v="116"/>
    <n v="36806"/>
    <n v="43000"/>
  </r>
  <r>
    <x v="26"/>
    <x v="32"/>
    <x v="893"/>
    <x v="921"/>
    <x v="374"/>
    <x v="221"/>
    <x v="331"/>
    <x v="5"/>
    <n v="3398"/>
    <n v="2300"/>
  </r>
  <r>
    <x v="26"/>
    <x v="32"/>
    <x v="894"/>
    <x v="922"/>
    <x v="375"/>
    <x v="10"/>
    <x v="332"/>
    <x v="121"/>
    <n v="12355"/>
    <n v="9000"/>
  </r>
  <r>
    <x v="26"/>
    <x v="32"/>
    <x v="895"/>
    <x v="923"/>
    <x v="376"/>
    <x v="222"/>
    <x v="333"/>
    <x v="209"/>
    <n v="38354"/>
    <n v="48500"/>
  </r>
  <r>
    <x v="26"/>
    <x v="32"/>
    <x v="896"/>
    <x v="924"/>
    <x v="377"/>
    <x v="2"/>
    <x v="334"/>
    <x v="78"/>
    <n v="3409"/>
    <n v="3200"/>
  </r>
  <r>
    <x v="26"/>
    <x v="32"/>
    <x v="897"/>
    <x v="925"/>
    <x v="378"/>
    <x v="223"/>
    <x v="335"/>
    <x v="208"/>
    <n v="16008"/>
    <n v="9900"/>
  </r>
  <r>
    <x v="26"/>
    <x v="32"/>
    <x v="898"/>
    <x v="926"/>
    <x v="379"/>
    <x v="224"/>
    <x v="336"/>
    <x v="210"/>
    <n v="38204"/>
    <n v="35000"/>
  </r>
  <r>
    <x v="26"/>
    <x v="32"/>
    <x v="899"/>
    <x v="927"/>
    <x v="380"/>
    <x v="167"/>
    <x v="337"/>
    <x v="121"/>
    <n v="17916"/>
    <n v="13500"/>
  </r>
  <r>
    <x v="26"/>
    <x v="32"/>
    <x v="900"/>
    <x v="928"/>
    <x v="381"/>
    <x v="225"/>
    <x v="338"/>
    <x v="60"/>
    <n v="25988"/>
    <n v="21000"/>
  </r>
  <r>
    <x v="26"/>
    <x v="32"/>
    <x v="901"/>
    <x v="929"/>
    <x v="382"/>
    <x v="35"/>
    <x v="339"/>
    <x v="5"/>
    <n v="13460"/>
    <n v="5500"/>
  </r>
  <r>
    <x v="26"/>
    <x v="32"/>
    <x v="902"/>
    <x v="930"/>
    <x v="383"/>
    <x v="35"/>
    <x v="340"/>
    <x v="5"/>
    <n v="13424"/>
    <n v="5500"/>
  </r>
  <r>
    <x v="26"/>
    <x v="32"/>
    <x v="903"/>
    <x v="931"/>
    <x v="384"/>
    <x v="226"/>
    <x v="341"/>
    <x v="211"/>
    <n v="7313"/>
    <n v="5000"/>
  </r>
  <r>
    <x v="26"/>
    <x v="32"/>
    <x v="904"/>
    <x v="932"/>
    <x v="56"/>
    <x v="47"/>
    <x v="15"/>
    <x v="22"/>
    <n v="0"/>
    <n v="1"/>
  </r>
  <r>
    <x v="26"/>
    <x v="32"/>
    <x v="905"/>
    <x v="933"/>
    <x v="56"/>
    <x v="47"/>
    <x v="15"/>
    <x v="22"/>
    <n v="0"/>
    <n v="1"/>
  </r>
  <r>
    <x v="26"/>
    <x v="32"/>
    <x v="906"/>
    <x v="934"/>
    <x v="385"/>
    <x v="227"/>
    <x v="342"/>
    <x v="114"/>
    <n v="12596"/>
    <n v="14000"/>
  </r>
  <r>
    <x v="26"/>
    <x v="32"/>
    <x v="907"/>
    <x v="935"/>
    <x v="386"/>
    <x v="228"/>
    <x v="343"/>
    <x v="150"/>
    <n v="38370"/>
    <n v="34000"/>
  </r>
  <r>
    <x v="26"/>
    <x v="32"/>
    <x v="908"/>
    <x v="936"/>
    <x v="387"/>
    <x v="229"/>
    <x v="344"/>
    <x v="125"/>
    <n v="29841"/>
    <n v="40000"/>
  </r>
  <r>
    <x v="26"/>
    <x v="32"/>
    <x v="909"/>
    <x v="937"/>
    <x v="388"/>
    <x v="230"/>
    <x v="345"/>
    <x v="121"/>
    <n v="7637"/>
    <n v="6200"/>
  </r>
  <r>
    <x v="26"/>
    <x v="32"/>
    <x v="910"/>
    <x v="938"/>
    <x v="389"/>
    <x v="231"/>
    <x v="346"/>
    <x v="156"/>
    <n v="10267"/>
    <n v="7100"/>
  </r>
  <r>
    <x v="26"/>
    <x v="32"/>
    <x v="911"/>
    <x v="939"/>
    <x v="56"/>
    <x v="47"/>
    <x v="15"/>
    <x v="22"/>
    <n v="0"/>
    <n v="1"/>
  </r>
  <r>
    <x v="26"/>
    <x v="32"/>
    <x v="912"/>
    <x v="940"/>
    <x v="390"/>
    <x v="232"/>
    <x v="347"/>
    <x v="97"/>
    <n v="25809"/>
    <n v="22000"/>
  </r>
  <r>
    <x v="26"/>
    <x v="32"/>
    <x v="913"/>
    <x v="941"/>
    <x v="391"/>
    <x v="233"/>
    <x v="348"/>
    <x v="150"/>
    <n v="38880"/>
    <n v="33500"/>
  </r>
  <r>
    <x v="26"/>
    <x v="32"/>
    <x v="914"/>
    <x v="942"/>
    <x v="56"/>
    <x v="47"/>
    <x v="15"/>
    <x v="22"/>
    <n v="0"/>
    <n v="1"/>
  </r>
  <r>
    <x v="26"/>
    <x v="32"/>
    <x v="915"/>
    <x v="943"/>
    <x v="56"/>
    <x v="47"/>
    <x v="15"/>
    <x v="22"/>
    <n v="0"/>
    <n v="1"/>
  </r>
  <r>
    <x v="26"/>
    <x v="32"/>
    <x v="916"/>
    <x v="944"/>
    <x v="392"/>
    <x v="200"/>
    <x v="12"/>
    <x v="23"/>
    <n v="433"/>
    <n v="700"/>
  </r>
  <r>
    <x v="26"/>
    <x v="32"/>
    <x v="917"/>
    <x v="945"/>
    <x v="393"/>
    <x v="37"/>
    <x v="349"/>
    <x v="28"/>
    <n v="2904"/>
    <n v="2000"/>
  </r>
  <r>
    <x v="26"/>
    <x v="32"/>
    <x v="135"/>
    <x v="946"/>
    <x v="56"/>
    <x v="106"/>
    <x v="15"/>
    <x v="26"/>
    <n v="0"/>
    <n v="1500"/>
  </r>
  <r>
    <x v="26"/>
    <x v="32"/>
    <x v="918"/>
    <x v="947"/>
    <x v="367"/>
    <x v="38"/>
    <x v="324"/>
    <x v="153"/>
    <n v="1811"/>
    <n v="1500"/>
  </r>
  <r>
    <x v="26"/>
    <x v="32"/>
    <x v="919"/>
    <x v="948"/>
    <x v="394"/>
    <x v="234"/>
    <x v="350"/>
    <x v="212"/>
    <n v="16070"/>
    <n v="11000"/>
  </r>
  <r>
    <x v="26"/>
    <x v="32"/>
    <x v="920"/>
    <x v="949"/>
    <x v="395"/>
    <x v="234"/>
    <x v="351"/>
    <x v="212"/>
    <n v="16026"/>
    <n v="11000"/>
  </r>
  <r>
    <x v="26"/>
    <x v="32"/>
    <x v="921"/>
    <x v="950"/>
    <x v="396"/>
    <x v="168"/>
    <x v="352"/>
    <x v="78"/>
    <n v="3631"/>
    <n v="2700"/>
  </r>
  <r>
    <x v="26"/>
    <x v="32"/>
    <x v="922"/>
    <x v="951"/>
    <x v="397"/>
    <x v="235"/>
    <x v="353"/>
    <x v="17"/>
    <n v="1529"/>
    <n v="1200"/>
  </r>
  <r>
    <x v="26"/>
    <x v="32"/>
    <x v="923"/>
    <x v="952"/>
    <x v="398"/>
    <x v="168"/>
    <x v="354"/>
    <x v="26"/>
    <n v="2109"/>
    <n v="2500"/>
  </r>
  <r>
    <x v="26"/>
    <x v="32"/>
    <x v="924"/>
    <x v="953"/>
    <x v="56"/>
    <x v="46"/>
    <x v="15"/>
    <x v="153"/>
    <n v="0"/>
    <n v="700"/>
  </r>
  <r>
    <x v="26"/>
    <x v="32"/>
    <x v="925"/>
    <x v="954"/>
    <x v="56"/>
    <x v="46"/>
    <x v="15"/>
    <x v="153"/>
    <n v="0"/>
    <n v="700"/>
  </r>
  <r>
    <x v="26"/>
    <x v="32"/>
    <x v="926"/>
    <x v="955"/>
    <x v="56"/>
    <x v="46"/>
    <x v="15"/>
    <x v="153"/>
    <n v="0"/>
    <n v="700"/>
  </r>
  <r>
    <x v="26"/>
    <x v="32"/>
    <x v="927"/>
    <x v="956"/>
    <x v="56"/>
    <x v="46"/>
    <x v="15"/>
    <x v="153"/>
    <n v="0"/>
    <n v="700"/>
  </r>
  <r>
    <x v="26"/>
    <x v="32"/>
    <x v="928"/>
    <x v="957"/>
    <x v="56"/>
    <x v="46"/>
    <x v="15"/>
    <x v="153"/>
    <n v="0"/>
    <n v="700"/>
  </r>
  <r>
    <x v="26"/>
    <x v="32"/>
    <x v="929"/>
    <x v="958"/>
    <x v="56"/>
    <x v="46"/>
    <x v="15"/>
    <x v="153"/>
    <n v="0"/>
    <n v="700"/>
  </r>
  <r>
    <x v="26"/>
    <x v="32"/>
    <x v="930"/>
    <x v="959"/>
    <x v="56"/>
    <x v="236"/>
    <x v="15"/>
    <x v="5"/>
    <n v="0"/>
    <n v="4500"/>
  </r>
  <r>
    <x v="26"/>
    <x v="32"/>
    <x v="931"/>
    <x v="960"/>
    <x v="63"/>
    <x v="172"/>
    <x v="15"/>
    <x v="4"/>
    <n v="1"/>
    <n v="1400"/>
  </r>
  <r>
    <x v="26"/>
    <x v="32"/>
    <x v="932"/>
    <x v="961"/>
    <x v="56"/>
    <x v="6"/>
    <x v="15"/>
    <x v="4"/>
    <n v="0"/>
    <n v="200"/>
  </r>
  <r>
    <x v="26"/>
    <x v="32"/>
    <x v="933"/>
    <x v="962"/>
    <x v="56"/>
    <x v="182"/>
    <x v="15"/>
    <x v="4"/>
    <n v="0"/>
    <n v="800"/>
  </r>
  <r>
    <x v="26"/>
    <x v="32"/>
    <x v="934"/>
    <x v="963"/>
    <x v="56"/>
    <x v="163"/>
    <x v="15"/>
    <x v="115"/>
    <n v="0"/>
    <n v="540"/>
  </r>
  <r>
    <x v="26"/>
    <x v="32"/>
    <x v="935"/>
    <x v="964"/>
    <x v="291"/>
    <x v="237"/>
    <x v="266"/>
    <x v="122"/>
    <n v="217"/>
    <n v="18000"/>
  </r>
  <r>
    <x v="26"/>
    <x v="32"/>
    <x v="936"/>
    <x v="965"/>
    <x v="291"/>
    <x v="237"/>
    <x v="266"/>
    <x v="122"/>
    <n v="217"/>
    <n v="18000"/>
  </r>
  <r>
    <x v="26"/>
    <x v="32"/>
    <x v="937"/>
    <x v="966"/>
    <x v="56"/>
    <x v="23"/>
    <x v="15"/>
    <x v="4"/>
    <n v="0"/>
    <n v="600"/>
  </r>
  <r>
    <x v="0"/>
    <x v="0"/>
    <x v="0"/>
    <x v="0"/>
    <x v="0"/>
    <x v="0"/>
    <x v="0"/>
    <x v="0"/>
    <n v="0"/>
    <n v="0"/>
  </r>
  <r>
    <x v="0"/>
    <x v="29"/>
    <x v="0"/>
    <x v="0"/>
    <x v="399"/>
    <x v="238"/>
    <x v="355"/>
    <x v="60"/>
    <n v="11331"/>
    <n v="24500"/>
  </r>
  <r>
    <x v="0"/>
    <x v="30"/>
    <x v="0"/>
    <x v="0"/>
    <x v="400"/>
    <x v="239"/>
    <x v="356"/>
    <x v="113"/>
    <n v="21801"/>
    <n v="29000"/>
  </r>
  <r>
    <x v="0"/>
    <x v="33"/>
    <x v="0"/>
    <x v="0"/>
    <x v="401"/>
    <x v="240"/>
    <x v="357"/>
    <x v="213"/>
    <n v="23165"/>
    <n v="16092"/>
  </r>
  <r>
    <x v="26"/>
    <x v="34"/>
    <x v="938"/>
    <x v="967"/>
    <x v="402"/>
    <x v="241"/>
    <x v="358"/>
    <x v="17"/>
    <n v="4651"/>
    <n v="2800"/>
  </r>
  <r>
    <x v="26"/>
    <x v="34"/>
    <x v="939"/>
    <x v="968"/>
    <x v="56"/>
    <x v="47"/>
    <x v="15"/>
    <x v="22"/>
    <n v="0"/>
    <n v="1"/>
  </r>
  <r>
    <x v="26"/>
    <x v="34"/>
    <x v="940"/>
    <x v="969"/>
    <x v="403"/>
    <x v="241"/>
    <x v="70"/>
    <x v="17"/>
    <n v="4061"/>
    <n v="2800"/>
  </r>
  <r>
    <x v="26"/>
    <x v="34"/>
    <x v="941"/>
    <x v="970"/>
    <x v="374"/>
    <x v="37"/>
    <x v="179"/>
    <x v="28"/>
    <n v="2895"/>
    <n v="2000"/>
  </r>
  <r>
    <x v="26"/>
    <x v="34"/>
    <x v="942"/>
    <x v="971"/>
    <x v="404"/>
    <x v="31"/>
    <x v="308"/>
    <x v="28"/>
    <n v="520"/>
    <n v="600"/>
  </r>
  <r>
    <x v="26"/>
    <x v="34"/>
    <x v="943"/>
    <x v="972"/>
    <x v="405"/>
    <x v="84"/>
    <x v="130"/>
    <x v="24"/>
    <n v="968"/>
    <n v="220"/>
  </r>
  <r>
    <x v="26"/>
    <x v="34"/>
    <x v="944"/>
    <x v="973"/>
    <x v="406"/>
    <x v="77"/>
    <x v="359"/>
    <x v="4"/>
    <n v="356"/>
    <n v="400"/>
  </r>
  <r>
    <x v="26"/>
    <x v="34"/>
    <x v="945"/>
    <x v="974"/>
    <x v="407"/>
    <x v="41"/>
    <x v="254"/>
    <x v="4"/>
    <n v="1491"/>
    <n v="450"/>
  </r>
  <r>
    <x v="26"/>
    <x v="34"/>
    <x v="946"/>
    <x v="975"/>
    <x v="408"/>
    <x v="242"/>
    <x v="131"/>
    <x v="23"/>
    <n v="316"/>
    <n v="270"/>
  </r>
  <r>
    <x v="26"/>
    <x v="34"/>
    <x v="947"/>
    <x v="976"/>
    <x v="409"/>
    <x v="168"/>
    <x v="360"/>
    <x v="28"/>
    <n v="3184"/>
    <n v="2400"/>
  </r>
  <r>
    <x v="26"/>
    <x v="34"/>
    <x v="948"/>
    <x v="977"/>
    <x v="410"/>
    <x v="243"/>
    <x v="361"/>
    <x v="23"/>
    <n v="1122"/>
    <n v="490"/>
  </r>
  <r>
    <x v="26"/>
    <x v="34"/>
    <x v="949"/>
    <x v="978"/>
    <x v="56"/>
    <x v="46"/>
    <x v="15"/>
    <x v="22"/>
    <n v="0"/>
    <n v="0"/>
  </r>
  <r>
    <x v="26"/>
    <x v="34"/>
    <x v="950"/>
    <x v="979"/>
    <x v="411"/>
    <x v="200"/>
    <x v="362"/>
    <x v="121"/>
    <n v="2702"/>
    <n v="1650"/>
  </r>
  <r>
    <x v="26"/>
    <x v="34"/>
    <x v="951"/>
    <x v="980"/>
    <x v="56"/>
    <x v="47"/>
    <x v="15"/>
    <x v="22"/>
    <n v="0"/>
    <n v="1"/>
  </r>
  <r>
    <x v="26"/>
    <x v="34"/>
    <x v="952"/>
    <x v="981"/>
    <x v="412"/>
    <x v="244"/>
    <x v="168"/>
    <x v="4"/>
    <n v="614"/>
    <n v="490"/>
  </r>
  <r>
    <x v="26"/>
    <x v="34"/>
    <x v="953"/>
    <x v="982"/>
    <x v="413"/>
    <x v="86"/>
    <x v="24"/>
    <x v="23"/>
    <n v="285"/>
    <n v="220"/>
  </r>
  <r>
    <x v="26"/>
    <x v="34"/>
    <x v="954"/>
    <x v="983"/>
    <x v="56"/>
    <x v="55"/>
    <x v="15"/>
    <x v="23"/>
    <n v="0"/>
    <n v="125"/>
  </r>
  <r>
    <x v="26"/>
    <x v="34"/>
    <x v="955"/>
    <x v="984"/>
    <x v="56"/>
    <x v="55"/>
    <x v="15"/>
    <x v="23"/>
    <n v="0"/>
    <n v="125"/>
  </r>
  <r>
    <x v="26"/>
    <x v="34"/>
    <x v="956"/>
    <x v="985"/>
    <x v="56"/>
    <x v="55"/>
    <x v="15"/>
    <x v="23"/>
    <n v="0"/>
    <n v="125"/>
  </r>
  <r>
    <x v="26"/>
    <x v="34"/>
    <x v="957"/>
    <x v="986"/>
    <x v="56"/>
    <x v="55"/>
    <x v="15"/>
    <x v="23"/>
    <n v="0"/>
    <n v="125"/>
  </r>
  <r>
    <x v="26"/>
    <x v="34"/>
    <x v="958"/>
    <x v="987"/>
    <x v="56"/>
    <x v="55"/>
    <x v="15"/>
    <x v="23"/>
    <n v="0"/>
    <n v="125"/>
  </r>
  <r>
    <x v="26"/>
    <x v="34"/>
    <x v="959"/>
    <x v="988"/>
    <x v="56"/>
    <x v="55"/>
    <x v="15"/>
    <x v="23"/>
    <n v="0"/>
    <n v="125"/>
  </r>
  <r>
    <x v="26"/>
    <x v="34"/>
    <x v="960"/>
    <x v="989"/>
    <x v="56"/>
    <x v="55"/>
    <x v="15"/>
    <x v="23"/>
    <n v="0"/>
    <n v="125"/>
  </r>
  <r>
    <x v="26"/>
    <x v="34"/>
    <x v="961"/>
    <x v="990"/>
    <x v="56"/>
    <x v="55"/>
    <x v="15"/>
    <x v="23"/>
    <n v="0"/>
    <n v="125"/>
  </r>
  <r>
    <x v="26"/>
    <x v="34"/>
    <x v="962"/>
    <x v="991"/>
    <x v="56"/>
    <x v="55"/>
    <x v="15"/>
    <x v="4"/>
    <n v="0"/>
    <n v="175"/>
  </r>
  <r>
    <x v="26"/>
    <x v="34"/>
    <x v="963"/>
    <x v="992"/>
    <x v="56"/>
    <x v="55"/>
    <x v="15"/>
    <x v="23"/>
    <n v="0"/>
    <n v="125"/>
  </r>
  <r>
    <x v="0"/>
    <x v="0"/>
    <x v="0"/>
    <x v="0"/>
    <x v="0"/>
    <x v="0"/>
    <x v="0"/>
    <x v="0"/>
    <n v="0"/>
    <n v="0"/>
  </r>
  <r>
    <x v="0"/>
    <x v="29"/>
    <x v="0"/>
    <x v="0"/>
    <x v="414"/>
    <x v="245"/>
    <x v="327"/>
    <x v="214"/>
    <n v="27013"/>
    <n v="40700"/>
  </r>
  <r>
    <x v="0"/>
    <x v="30"/>
    <x v="0"/>
    <x v="0"/>
    <x v="414"/>
    <x v="245"/>
    <x v="327"/>
    <x v="214"/>
    <n v="27013"/>
    <n v="40700"/>
  </r>
  <r>
    <x v="0"/>
    <x v="35"/>
    <x v="0"/>
    <x v="0"/>
    <x v="415"/>
    <x v="246"/>
    <x v="363"/>
    <x v="215"/>
    <n v="136171"/>
    <n v="162496"/>
  </r>
  <r>
    <x v="26"/>
    <x v="36"/>
    <x v="964"/>
    <x v="993"/>
    <x v="416"/>
    <x v="247"/>
    <x v="364"/>
    <x v="121"/>
    <n v="15297"/>
    <n v="17000"/>
  </r>
  <r>
    <x v="26"/>
    <x v="36"/>
    <x v="965"/>
    <x v="994"/>
    <x v="63"/>
    <x v="248"/>
    <x v="26"/>
    <x v="13"/>
    <n v="10"/>
    <n v="90"/>
  </r>
  <r>
    <x v="26"/>
    <x v="36"/>
    <x v="966"/>
    <x v="995"/>
    <x v="64"/>
    <x v="248"/>
    <x v="15"/>
    <x v="13"/>
    <n v="2"/>
    <n v="90"/>
  </r>
  <r>
    <x v="26"/>
    <x v="36"/>
    <x v="967"/>
    <x v="996"/>
    <x v="416"/>
    <x v="247"/>
    <x v="364"/>
    <x v="121"/>
    <n v="15297"/>
    <n v="17000"/>
  </r>
  <r>
    <x v="26"/>
    <x v="36"/>
    <x v="968"/>
    <x v="997"/>
    <x v="416"/>
    <x v="247"/>
    <x v="364"/>
    <x v="121"/>
    <n v="15297"/>
    <n v="17000"/>
  </r>
  <r>
    <x v="26"/>
    <x v="36"/>
    <x v="969"/>
    <x v="998"/>
    <x v="69"/>
    <x v="248"/>
    <x v="15"/>
    <x v="13"/>
    <n v="6"/>
    <n v="90"/>
  </r>
  <r>
    <x v="26"/>
    <x v="36"/>
    <x v="970"/>
    <x v="999"/>
    <x v="416"/>
    <x v="247"/>
    <x v="364"/>
    <x v="121"/>
    <n v="15297"/>
    <n v="17000"/>
  </r>
  <r>
    <x v="26"/>
    <x v="36"/>
    <x v="971"/>
    <x v="1000"/>
    <x v="416"/>
    <x v="247"/>
    <x v="364"/>
    <x v="121"/>
    <n v="15297"/>
    <n v="17000"/>
  </r>
  <r>
    <x v="26"/>
    <x v="36"/>
    <x v="972"/>
    <x v="1001"/>
    <x v="416"/>
    <x v="247"/>
    <x v="364"/>
    <x v="121"/>
    <n v="15297"/>
    <n v="17000"/>
  </r>
  <r>
    <x v="26"/>
    <x v="36"/>
    <x v="973"/>
    <x v="1002"/>
    <x v="417"/>
    <x v="247"/>
    <x v="365"/>
    <x v="121"/>
    <n v="15333"/>
    <n v="17000"/>
  </r>
  <r>
    <x v="26"/>
    <x v="36"/>
    <x v="974"/>
    <x v="1003"/>
    <x v="416"/>
    <x v="247"/>
    <x v="364"/>
    <x v="121"/>
    <n v="15297"/>
    <n v="17000"/>
  </r>
  <r>
    <x v="26"/>
    <x v="36"/>
    <x v="136"/>
    <x v="1004"/>
    <x v="283"/>
    <x v="243"/>
    <x v="33"/>
    <x v="216"/>
    <n v="486"/>
    <n v="800"/>
  </r>
  <r>
    <x v="26"/>
    <x v="36"/>
    <x v="975"/>
    <x v="1005"/>
    <x v="418"/>
    <x v="243"/>
    <x v="12"/>
    <x v="216"/>
    <n v="460"/>
    <n v="800"/>
  </r>
  <r>
    <x v="26"/>
    <x v="36"/>
    <x v="966"/>
    <x v="1006"/>
    <x v="419"/>
    <x v="243"/>
    <x v="12"/>
    <x v="216"/>
    <n v="463"/>
    <n v="800"/>
  </r>
  <r>
    <x v="26"/>
    <x v="36"/>
    <x v="976"/>
    <x v="1007"/>
    <x v="64"/>
    <x v="65"/>
    <x v="12"/>
    <x v="14"/>
    <n v="4"/>
    <n v="10"/>
  </r>
  <r>
    <x v="26"/>
    <x v="36"/>
    <x v="977"/>
    <x v="1008"/>
    <x v="56"/>
    <x v="65"/>
    <x v="15"/>
    <x v="20"/>
    <n v="0"/>
    <n v="6"/>
  </r>
  <r>
    <x v="26"/>
    <x v="36"/>
    <x v="978"/>
    <x v="1009"/>
    <x v="56"/>
    <x v="65"/>
    <x v="15"/>
    <x v="14"/>
    <n v="0"/>
    <n v="10"/>
  </r>
  <r>
    <x v="26"/>
    <x v="36"/>
    <x v="979"/>
    <x v="1010"/>
    <x v="420"/>
    <x v="238"/>
    <x v="366"/>
    <x v="158"/>
    <n v="12328"/>
    <n v="2380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37"/>
    <x v="0"/>
    <x v="0"/>
    <x v="0"/>
    <x v="0"/>
    <x v="0"/>
    <x v="0"/>
    <m/>
    <m/>
  </r>
  <r>
    <x v="0"/>
    <x v="30"/>
    <x v="0"/>
    <x v="0"/>
    <x v="0"/>
    <x v="0"/>
    <x v="0"/>
    <x v="0"/>
    <m/>
    <m/>
  </r>
  <r>
    <x v="0"/>
    <x v="38"/>
    <x v="0"/>
    <x v="0"/>
    <x v="0"/>
    <x v="0"/>
    <x v="0"/>
    <x v="0"/>
    <m/>
    <m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37"/>
    <x v="0"/>
    <x v="0"/>
    <x v="0"/>
    <x v="0"/>
    <x v="0"/>
    <x v="0"/>
    <m/>
    <m/>
  </r>
  <r>
    <x v="0"/>
    <x v="30"/>
    <x v="0"/>
    <x v="0"/>
    <x v="0"/>
    <x v="0"/>
    <x v="0"/>
    <x v="0"/>
    <m/>
    <m/>
  </r>
  <r>
    <x v="0"/>
    <x v="39"/>
    <x v="0"/>
    <x v="0"/>
    <x v="0"/>
    <x v="0"/>
    <x v="0"/>
    <x v="0"/>
    <m/>
    <m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37"/>
    <x v="0"/>
    <x v="0"/>
    <x v="0"/>
    <x v="0"/>
    <x v="0"/>
    <x v="0"/>
    <m/>
    <m/>
  </r>
  <r>
    <x v="0"/>
    <x v="30"/>
    <x v="0"/>
    <x v="0"/>
    <x v="0"/>
    <x v="0"/>
    <x v="0"/>
    <x v="0"/>
    <m/>
    <m/>
  </r>
  <r>
    <x v="0"/>
    <x v="40"/>
    <x v="0"/>
    <x v="0"/>
    <x v="0"/>
    <x v="0"/>
    <x v="0"/>
    <x v="0"/>
    <m/>
    <m/>
  </r>
  <r>
    <x v="0"/>
    <x v="0"/>
    <x v="980"/>
    <x v="1011"/>
    <x v="0"/>
    <x v="0"/>
    <x v="0"/>
    <x v="0"/>
    <n v="0"/>
    <n v="0"/>
  </r>
  <r>
    <x v="0"/>
    <x v="0"/>
    <x v="981"/>
    <x v="1012"/>
    <x v="0"/>
    <x v="0"/>
    <x v="0"/>
    <x v="0"/>
    <n v="0"/>
    <n v="0"/>
  </r>
  <r>
    <x v="0"/>
    <x v="0"/>
    <x v="982"/>
    <x v="1013"/>
    <x v="0"/>
    <x v="0"/>
    <x v="0"/>
    <x v="0"/>
    <n v="0"/>
    <n v="0"/>
  </r>
  <r>
    <x v="0"/>
    <x v="0"/>
    <x v="983"/>
    <x v="1014"/>
    <x v="0"/>
    <x v="0"/>
    <x v="0"/>
    <x v="0"/>
    <n v="0"/>
    <n v="0"/>
  </r>
  <r>
    <x v="0"/>
    <x v="0"/>
    <x v="984"/>
    <x v="1015"/>
    <x v="0"/>
    <x v="0"/>
    <x v="0"/>
    <x v="0"/>
    <n v="0"/>
    <n v="0"/>
  </r>
  <r>
    <x v="0"/>
    <x v="37"/>
    <x v="0"/>
    <x v="0"/>
    <x v="0"/>
    <x v="0"/>
    <x v="0"/>
    <x v="0"/>
    <m/>
    <m/>
  </r>
  <r>
    <x v="0"/>
    <x v="30"/>
    <x v="0"/>
    <x v="0"/>
    <x v="0"/>
    <x v="0"/>
    <x v="0"/>
    <x v="0"/>
    <m/>
    <m/>
  </r>
  <r>
    <x v="0"/>
    <x v="41"/>
    <x v="0"/>
    <x v="0"/>
    <x v="0"/>
    <x v="0"/>
    <x v="0"/>
    <x v="0"/>
    <m/>
    <m/>
  </r>
  <r>
    <x v="0"/>
    <x v="0"/>
    <x v="985"/>
    <x v="1016"/>
    <x v="0"/>
    <x v="0"/>
    <x v="0"/>
    <x v="0"/>
    <n v="0"/>
    <n v="0"/>
  </r>
  <r>
    <x v="0"/>
    <x v="0"/>
    <x v="986"/>
    <x v="1017"/>
    <x v="0"/>
    <x v="0"/>
    <x v="0"/>
    <x v="0"/>
    <n v="0"/>
    <n v="0"/>
  </r>
  <r>
    <x v="0"/>
    <x v="0"/>
    <x v="987"/>
    <x v="1018"/>
    <x v="0"/>
    <x v="0"/>
    <x v="0"/>
    <x v="0"/>
    <n v="0"/>
    <n v="0"/>
  </r>
  <r>
    <x v="0"/>
    <x v="37"/>
    <x v="0"/>
    <x v="0"/>
    <x v="0"/>
    <x v="0"/>
    <x v="0"/>
    <x v="0"/>
    <m/>
    <m/>
  </r>
  <r>
    <x v="0"/>
    <x v="30"/>
    <x v="0"/>
    <x v="0"/>
    <x v="0"/>
    <x v="0"/>
    <x v="0"/>
    <x v="0"/>
    <m/>
    <m/>
  </r>
  <r>
    <x v="0"/>
    <x v="42"/>
    <x v="0"/>
    <x v="0"/>
    <x v="0"/>
    <x v="0"/>
    <x v="0"/>
    <x v="0"/>
    <m/>
    <m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37"/>
    <x v="0"/>
    <x v="0"/>
    <x v="0"/>
    <x v="0"/>
    <x v="0"/>
    <x v="0"/>
    <m/>
    <m/>
  </r>
  <r>
    <x v="0"/>
    <x v="30"/>
    <x v="0"/>
    <x v="0"/>
    <x v="0"/>
    <x v="0"/>
    <x v="0"/>
    <x v="0"/>
    <m/>
    <m/>
  </r>
  <r>
    <x v="0"/>
    <x v="43"/>
    <x v="0"/>
    <x v="0"/>
    <x v="0"/>
    <x v="0"/>
    <x v="0"/>
    <x v="0"/>
    <m/>
    <m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n v="0"/>
    <n v="0"/>
  </r>
  <r>
    <x v="0"/>
    <x v="0"/>
    <x v="0"/>
    <x v="0"/>
    <x v="0"/>
    <x v="0"/>
    <x v="0"/>
    <x v="0"/>
    <m/>
    <m/>
  </r>
  <r>
    <x v="0"/>
    <x v="44"/>
    <x v="0"/>
    <x v="0"/>
    <x v="0"/>
    <x v="0"/>
    <x v="0"/>
    <x v="0"/>
    <m/>
    <m/>
  </r>
  <r>
    <x v="0"/>
    <x v="3"/>
    <x v="0"/>
    <x v="0"/>
    <x v="0"/>
    <x v="0"/>
    <x v="0"/>
    <x v="0"/>
    <m/>
    <m/>
  </r>
  <r>
    <x v="0"/>
    <x v="45"/>
    <x v="0"/>
    <x v="0"/>
    <x v="0"/>
    <x v="0"/>
    <x v="0"/>
    <x v="0"/>
    <m/>
    <m/>
  </r>
  <r>
    <x v="0"/>
    <x v="46"/>
    <x v="0"/>
    <x v="0"/>
    <x v="0"/>
    <x v="0"/>
    <x v="0"/>
    <x v="0"/>
    <m/>
    <m/>
  </r>
  <r>
    <x v="0"/>
    <x v="47"/>
    <x v="0"/>
    <x v="0"/>
    <x v="0"/>
    <x v="0"/>
    <x v="0"/>
    <x v="0"/>
    <m/>
    <m/>
  </r>
  <r>
    <x v="0"/>
    <x v="48"/>
    <x v="0"/>
    <x v="0"/>
    <x v="0"/>
    <x v="0"/>
    <x v="0"/>
    <x v="0"/>
    <m/>
    <m/>
  </r>
  <r>
    <x v="0"/>
    <x v="0"/>
    <x v="988"/>
    <x v="1019"/>
    <x v="0"/>
    <x v="0"/>
    <x v="0"/>
    <x v="0"/>
    <n v="0"/>
    <n v="0"/>
  </r>
  <r>
    <x v="0"/>
    <x v="0"/>
    <x v="989"/>
    <x v="1020"/>
    <x v="0"/>
    <x v="0"/>
    <x v="0"/>
    <x v="0"/>
    <n v="0"/>
    <n v="0"/>
  </r>
  <r>
    <x v="0"/>
    <x v="49"/>
    <x v="0"/>
    <x v="0"/>
    <x v="0"/>
    <x v="0"/>
    <x v="0"/>
    <x v="0"/>
    <m/>
    <m/>
  </r>
  <r>
    <x v="0"/>
    <x v="0"/>
    <x v="990"/>
    <x v="1021"/>
    <x v="0"/>
    <x v="0"/>
    <x v="0"/>
    <x v="0"/>
    <n v="0"/>
    <n v="0"/>
  </r>
  <r>
    <x v="0"/>
    <x v="0"/>
    <x v="991"/>
    <x v="1022"/>
    <x v="0"/>
    <x v="0"/>
    <x v="0"/>
    <x v="0"/>
    <n v="0"/>
    <n v="0"/>
  </r>
  <r>
    <x v="0"/>
    <x v="50"/>
    <x v="0"/>
    <x v="0"/>
    <x v="0"/>
    <x v="0"/>
    <x v="0"/>
    <x v="0"/>
    <m/>
    <m/>
  </r>
  <r>
    <x v="0"/>
    <x v="0"/>
    <x v="992"/>
    <x v="1023"/>
    <x v="0"/>
    <x v="0"/>
    <x v="0"/>
    <x v="0"/>
    <n v="0"/>
    <n v="0"/>
  </r>
  <r>
    <x v="0"/>
    <x v="0"/>
    <x v="0"/>
    <x v="0"/>
    <x v="0"/>
    <x v="0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multipleFieldFilters="0">
  <location ref="A7:J40" firstHeaderRow="0" firstDataRow="1" firstDataCol="8"/>
  <pivotFields count="10">
    <pivotField axis="axisRow" compact="0" outline="0" showAll="0" defaultSubtotal="0">
      <items count="42">
        <item x="0"/>
        <item m="1" x="27"/>
        <item m="1" x="33"/>
        <item m="1" x="40"/>
        <item m="1" x="28"/>
        <item m="1" x="37"/>
        <item m="1" x="35"/>
        <item m="1" x="31"/>
        <item m="1" x="29"/>
        <item m="1" x="32"/>
        <item m="1" x="30"/>
        <item m="1" x="36"/>
        <item m="1" x="38"/>
        <item m="1" x="34"/>
        <item m="1" x="41"/>
        <item m="1" x="39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55">
        <item x="48"/>
        <item x="49"/>
        <item x="50"/>
        <item x="31"/>
        <item x="38"/>
        <item x="45"/>
        <item x="46"/>
        <item x="47"/>
        <item x="37"/>
        <item x="29"/>
        <item x="26"/>
        <item x="4"/>
        <item x="16"/>
        <item x="30"/>
        <item x="27"/>
        <item x="22"/>
        <item x="39"/>
        <item x="40"/>
        <item x="41"/>
        <item x="42"/>
        <item x="12"/>
        <item x="44"/>
        <item m="1" x="51"/>
        <item x="43"/>
        <item x="5"/>
        <item x="25"/>
        <item x="28"/>
        <item m="1" x="53"/>
        <item x="7"/>
        <item x="11"/>
        <item x="15"/>
        <item x="6"/>
        <item x="2"/>
        <item x="1"/>
        <item x="14"/>
        <item x="17"/>
        <item x="3"/>
        <item x="13"/>
        <item m="1" x="54"/>
        <item x="23"/>
        <item m="1" x="52"/>
        <item x="0"/>
        <item x="8"/>
        <item x="9"/>
        <item x="10"/>
        <item x="18"/>
        <item x="19"/>
        <item x="20"/>
        <item x="21"/>
        <item x="24"/>
        <item x="32"/>
        <item x="33"/>
        <item x="34"/>
        <item x="35"/>
        <item x="36"/>
      </items>
    </pivotField>
    <pivotField axis="axisRow" compact="0" outline="0" showAll="0" defaultSubtotal="0">
      <items count="993">
        <item x="988"/>
        <item x="989"/>
        <item x="991"/>
        <item x="990"/>
        <item x="992"/>
        <item x="12"/>
        <item x="13"/>
        <item x="14"/>
        <item x="15"/>
        <item x="189"/>
        <item x="705"/>
        <item x="871"/>
        <item x="875"/>
        <item x="873"/>
        <item x="874"/>
        <item x="420"/>
        <item x="872"/>
        <item x="826"/>
        <item x="810"/>
        <item x="982"/>
        <item x="980"/>
        <item x="981"/>
        <item x="984"/>
        <item x="983"/>
        <item x="986"/>
        <item x="987"/>
        <item x="98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</items>
    </pivotField>
    <pivotField axis="axisRow" compact="0" outline="0" showAll="0" defaultSubtotal="0">
      <items count="1037">
        <item x="893"/>
        <item x="1013"/>
        <item x="894"/>
        <item m="1" x="1033"/>
        <item m="1" x="1035"/>
        <item x="13"/>
        <item x="1016"/>
        <item m="1" x="1027"/>
        <item m="1" x="1030"/>
        <item m="1" x="1024"/>
        <item m="1" x="1034"/>
        <item x="192"/>
        <item x="12"/>
        <item m="1" x="1026"/>
        <item m="1" x="1032"/>
        <item x="1017"/>
        <item x="1015"/>
        <item x="1018"/>
        <item x="1014"/>
        <item m="1" x="1028"/>
        <item x="15"/>
        <item x="14"/>
        <item m="1" x="1031"/>
        <item x="899"/>
        <item x="898"/>
        <item x="897"/>
        <item m="1" x="1025"/>
        <item m="1" x="1029"/>
        <item x="0"/>
        <item x="1023"/>
        <item x="1019"/>
        <item x="1020"/>
        <item x="1021"/>
        <item x="1022"/>
        <item x="1"/>
        <item x="2"/>
        <item x="3"/>
        <item x="4"/>
        <item x="5"/>
        <item x="6"/>
        <item x="7"/>
        <item x="8"/>
        <item x="9"/>
        <item x="10"/>
        <item x="1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895"/>
        <item x="896"/>
        <item x="834"/>
        <item m="1" x="1036"/>
        <item x="1011"/>
        <item x="1012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</items>
    </pivotField>
    <pivotField axis="axisRow" compact="0" outline="0" subtotalTop="0" showAll="0" defaultSubtotal="0">
      <items count="422">
        <item m="1" x="4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55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</items>
    </pivotField>
    <pivotField axis="axisRow" compact="0" outline="0" subtotalTop="0" showAll="0" defaultSubtotal="0">
      <items count="249">
        <item x="8"/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45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</items>
    </pivotField>
    <pivotField axis="axisRow" compact="0" outline="0" subtotalTop="0" showAll="0" defaultSubtotal="0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29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</items>
    </pivotField>
    <pivotField axis="axisRow" compact="0" outline="0" subtotalTop="0" showAll="0" defaultSubtotal="0">
      <items count="2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2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8">
    <field x="2"/>
    <field x="3"/>
    <field x="4"/>
    <field x="5"/>
    <field x="6"/>
    <field x="7"/>
    <field x="1"/>
    <field x="0"/>
  </rowFields>
  <rowItems count="33">
    <i>
      <x/>
      <x v="30"/>
      <x v="1"/>
      <x v="1"/>
      <x/>
      <x/>
      <x v="41"/>
      <x/>
    </i>
    <i>
      <x v="1"/>
      <x v="31"/>
      <x v="1"/>
      <x v="1"/>
      <x/>
      <x/>
      <x v="41"/>
      <x/>
    </i>
    <i>
      <x v="2"/>
      <x v="33"/>
      <x v="1"/>
      <x v="1"/>
      <x/>
      <x/>
      <x v="41"/>
      <x/>
    </i>
    <i>
      <x v="3"/>
      <x v="32"/>
      <x v="1"/>
      <x v="1"/>
      <x/>
      <x/>
      <x v="41"/>
      <x/>
    </i>
    <i>
      <x v="4"/>
      <x v="29"/>
      <x v="1"/>
      <x v="1"/>
      <x/>
      <x/>
      <x v="41"/>
      <x/>
    </i>
    <i>
      <x v="5"/>
      <x v="12"/>
      <x v="1"/>
      <x v="1"/>
      <x/>
      <x/>
      <x v="41"/>
      <x/>
    </i>
    <i>
      <x v="6"/>
      <x v="5"/>
      <x v="1"/>
      <x v="1"/>
      <x/>
      <x/>
      <x v="41"/>
      <x/>
    </i>
    <i>
      <x v="7"/>
      <x v="21"/>
      <x v="1"/>
      <x v="1"/>
      <x/>
      <x/>
      <x v="41"/>
      <x/>
    </i>
    <i>
      <x v="8"/>
      <x v="20"/>
      <x v="1"/>
      <x v="1"/>
      <x/>
      <x/>
      <x v="41"/>
      <x/>
    </i>
    <i>
      <x v="9"/>
      <x v="11"/>
      <x v="1"/>
      <x v="1"/>
      <x/>
      <x/>
      <x v="41"/>
      <x/>
    </i>
    <i r="4">
      <x v="10"/>
      <x v="24"/>
      <x v="28"/>
      <x v="19"/>
    </i>
    <i r="4">
      <x v="33"/>
      <x v="57"/>
      <x v="28"/>
      <x v="35"/>
    </i>
    <i>
      <x v="10"/>
      <x/>
      <x v="1"/>
      <x v="1"/>
      <x/>
      <x/>
      <x v="41"/>
      <x/>
    </i>
    <i r="1">
      <x v="795"/>
      <x v="1"/>
      <x v="1"/>
      <x v="15"/>
      <x v="23"/>
      <x v="42"/>
      <x v="35"/>
    </i>
    <i>
      <x v="11"/>
      <x v="2"/>
      <x v="1"/>
      <x v="1"/>
      <x/>
      <x/>
      <x v="41"/>
      <x/>
    </i>
    <i>
      <x v="12"/>
      <x v="23"/>
      <x v="1"/>
      <x v="1"/>
      <x/>
      <x/>
      <x v="41"/>
      <x/>
    </i>
    <i>
      <x v="13"/>
      <x v="25"/>
      <x v="1"/>
      <x v="1"/>
      <x/>
      <x/>
      <x v="41"/>
      <x/>
    </i>
    <i>
      <x v="14"/>
      <x v="24"/>
      <x v="1"/>
      <x v="1"/>
      <x/>
      <x/>
      <x v="41"/>
      <x/>
    </i>
    <i>
      <x v="15"/>
      <x v="169"/>
      <x v="1"/>
      <x v="1"/>
      <x/>
      <x/>
      <x v="41"/>
      <x/>
    </i>
    <i r="1">
      <x v="487"/>
      <x v="1"/>
      <x v="1"/>
      <x v="24"/>
      <x v="32"/>
      <x v="42"/>
      <x v="37"/>
    </i>
    <i r="2">
      <x v="128"/>
      <x v="79"/>
      <x v="123"/>
      <x v="51"/>
      <x v="42"/>
      <x v="31"/>
    </i>
    <i>
      <x v="16"/>
      <x v="170"/>
      <x v="1"/>
      <x v="1"/>
      <x/>
      <x/>
      <x v="41"/>
      <x/>
    </i>
    <i>
      <x v="17"/>
      <x v="881"/>
      <x v="347"/>
      <x v="205"/>
      <x v="121"/>
      <x v="24"/>
      <x v="46"/>
      <x v="40"/>
    </i>
    <i>
      <x v="18"/>
      <x v="171"/>
      <x v="1"/>
      <x v="1"/>
      <x v="32"/>
      <x v="31"/>
      <x v="44"/>
      <x v="40"/>
    </i>
    <i>
      <x v="19"/>
      <x v="1"/>
      <x v="1"/>
      <x v="1"/>
      <x/>
      <x/>
      <x v="41"/>
      <x/>
    </i>
    <i>
      <x v="20"/>
      <x v="173"/>
      <x v="1"/>
      <x v="1"/>
      <x/>
      <x/>
      <x v="41"/>
      <x/>
    </i>
    <i>
      <x v="21"/>
      <x v="174"/>
      <x v="1"/>
      <x v="1"/>
      <x/>
      <x/>
      <x v="41"/>
      <x/>
    </i>
    <i>
      <x v="22"/>
      <x v="16"/>
      <x v="1"/>
      <x v="1"/>
      <x/>
      <x/>
      <x v="41"/>
      <x/>
    </i>
    <i>
      <x v="23"/>
      <x v="18"/>
      <x v="1"/>
      <x v="1"/>
      <x/>
      <x/>
      <x v="41"/>
      <x/>
    </i>
    <i>
      <x v="24"/>
      <x v="15"/>
      <x v="1"/>
      <x v="1"/>
      <x/>
      <x/>
      <x v="41"/>
      <x/>
    </i>
    <i>
      <x v="25"/>
      <x v="17"/>
      <x v="1"/>
      <x v="1"/>
      <x/>
      <x/>
      <x v="41"/>
      <x/>
    </i>
    <i>
      <x v="26"/>
      <x v="6"/>
      <x v="1"/>
      <x v="1"/>
      <x/>
      <x/>
      <x v="41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Извршење 2024." fld="8" baseField="3" baseItem="12"/>
    <dataField name="Број услуга - План 2025." fld="9" baseField="3" baseItem="12"/>
  </dataFields>
  <formats count="7"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field="2" type="button" dataOnly="0" labelOnly="1" outline="0" axis="axisRow" fieldPosition="0"/>
    </format>
    <format dxfId="3">
      <pivotArea field="3" type="button" dataOnly="0" labelOnly="1" outline="0" axis="axisRow" fieldPosition="1"/>
    </format>
    <format dxfId="2">
      <pivotArea field="2" type="button" dataOnly="0" labelOnly="1" outline="0" axis="axisRow" fieldPosition="0"/>
    </format>
    <format dxfId="1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view="pageBreakPreview" zoomScaleNormal="100" zoomScaleSheetLayoutView="100" workbookViewId="0">
      <selection activeCell="I32" sqref="I32"/>
    </sheetView>
  </sheetViews>
  <sheetFormatPr defaultRowHeight="12.75"/>
  <cols>
    <col min="1" max="1" width="5" style="6" customWidth="1"/>
    <col min="2" max="2" width="12.28515625" style="6" customWidth="1"/>
    <col min="3" max="16384" width="9.140625" style="6"/>
  </cols>
  <sheetData>
    <row r="2" spans="1:9" ht="14.25">
      <c r="C2" s="880" t="s">
        <v>19</v>
      </c>
      <c r="D2" s="880"/>
      <c r="E2" s="880"/>
      <c r="F2" s="880"/>
      <c r="G2" s="880"/>
      <c r="H2" s="880"/>
      <c r="I2" s="880"/>
    </row>
    <row r="3" spans="1:9" ht="15.75">
      <c r="C3" s="881" t="s">
        <v>20</v>
      </c>
      <c r="D3" s="881"/>
      <c r="E3" s="881"/>
      <c r="F3" s="881"/>
      <c r="G3" s="881"/>
      <c r="H3" s="881"/>
      <c r="I3" s="881"/>
    </row>
    <row r="6" spans="1:9" ht="18.75">
      <c r="B6" s="882" t="s">
        <v>21</v>
      </c>
      <c r="C6" s="882"/>
      <c r="D6" s="882"/>
      <c r="E6" s="882"/>
      <c r="F6" s="882"/>
      <c r="G6" s="882"/>
      <c r="H6" s="882"/>
      <c r="I6" s="882"/>
    </row>
    <row r="7" spans="1:9" ht="18.75">
      <c r="B7" s="882" t="s">
        <v>22</v>
      </c>
      <c r="C7" s="882"/>
      <c r="D7" s="882"/>
      <c r="E7" s="882"/>
      <c r="F7" s="882"/>
      <c r="G7" s="882"/>
      <c r="H7" s="882"/>
      <c r="I7" s="882"/>
    </row>
    <row r="8" spans="1:9" ht="18.75">
      <c r="B8" s="883" t="s">
        <v>1868</v>
      </c>
      <c r="C8" s="883"/>
      <c r="D8" s="883"/>
      <c r="E8" s="883"/>
      <c r="F8" s="883"/>
      <c r="G8" s="883"/>
      <c r="H8" s="883"/>
      <c r="I8" s="883"/>
    </row>
    <row r="9" spans="1:9" customFormat="1"/>
    <row r="10" spans="1:9" ht="15">
      <c r="A10" s="284"/>
      <c r="B10" s="284"/>
      <c r="C10" s="284" t="s">
        <v>67</v>
      </c>
      <c r="D10" s="284"/>
      <c r="E10" s="7"/>
      <c r="F10" s="7"/>
      <c r="G10" s="7"/>
      <c r="H10" s="7"/>
      <c r="I10" s="7"/>
    </row>
    <row r="11" spans="1:9" ht="15">
      <c r="A11" s="282" t="s">
        <v>1798</v>
      </c>
      <c r="B11" s="282" t="s">
        <v>1799</v>
      </c>
      <c r="C11" s="282"/>
      <c r="D11" s="282"/>
      <c r="E11" s="283"/>
      <c r="F11" s="283"/>
      <c r="G11" s="283"/>
      <c r="H11" s="283"/>
      <c r="I11" s="283"/>
    </row>
    <row r="12" spans="1:9" ht="15">
      <c r="A12" s="284" t="s">
        <v>1780</v>
      </c>
      <c r="B12" s="285" t="s">
        <v>302</v>
      </c>
      <c r="C12" s="285"/>
      <c r="D12" s="285"/>
      <c r="E12" s="210"/>
      <c r="F12" s="210"/>
      <c r="G12" s="210"/>
      <c r="H12" s="210"/>
      <c r="I12" s="210"/>
    </row>
    <row r="13" spans="1:9" ht="15">
      <c r="A13" s="284" t="s">
        <v>1781</v>
      </c>
      <c r="B13" s="285" t="s">
        <v>303</v>
      </c>
      <c r="C13" s="285"/>
      <c r="D13" s="285"/>
      <c r="E13" s="210"/>
      <c r="F13" s="210"/>
      <c r="G13" s="210"/>
      <c r="H13" s="210"/>
      <c r="I13" s="210"/>
    </row>
    <row r="14" spans="1:9" ht="15">
      <c r="A14" s="284" t="s">
        <v>1782</v>
      </c>
      <c r="B14" s="285" t="s">
        <v>304</v>
      </c>
      <c r="C14" s="285"/>
      <c r="D14" s="285"/>
      <c r="E14" s="210"/>
      <c r="F14" s="210"/>
      <c r="G14" s="210"/>
      <c r="H14" s="210"/>
      <c r="I14" s="210"/>
    </row>
    <row r="15" spans="1:9" ht="15">
      <c r="A15" s="284" t="s">
        <v>1783</v>
      </c>
      <c r="B15" s="285" t="s">
        <v>305</v>
      </c>
      <c r="C15" s="285"/>
      <c r="D15" s="285"/>
      <c r="E15" s="210"/>
      <c r="F15" s="210"/>
      <c r="G15" s="210"/>
      <c r="H15" s="210"/>
      <c r="I15" s="210"/>
    </row>
    <row r="16" spans="1:9" ht="15">
      <c r="A16" s="284" t="s">
        <v>1784</v>
      </c>
      <c r="B16" s="285" t="s">
        <v>198</v>
      </c>
      <c r="C16" s="285"/>
      <c r="D16" s="285"/>
      <c r="E16" s="210"/>
      <c r="F16" s="210"/>
      <c r="G16" s="210"/>
      <c r="H16" s="210"/>
      <c r="I16" s="210"/>
    </row>
    <row r="17" spans="1:10" ht="15.75" customHeight="1">
      <c r="A17" s="284" t="s">
        <v>1785</v>
      </c>
      <c r="B17" s="285" t="s">
        <v>205</v>
      </c>
      <c r="C17" s="285"/>
      <c r="D17" s="285"/>
      <c r="E17" s="210"/>
      <c r="F17" s="210"/>
      <c r="G17" s="210"/>
      <c r="H17" s="210"/>
      <c r="I17" s="210"/>
    </row>
    <row r="18" spans="1:10" ht="15.75" customHeight="1">
      <c r="A18" s="284" t="s">
        <v>1786</v>
      </c>
      <c r="B18" s="285" t="s">
        <v>206</v>
      </c>
      <c r="C18" s="285"/>
      <c r="D18" s="285"/>
      <c r="E18" s="210"/>
      <c r="F18" s="210"/>
      <c r="G18" s="210"/>
      <c r="H18" s="210"/>
      <c r="I18" s="210"/>
    </row>
    <row r="19" spans="1:10" ht="15">
      <c r="A19" s="284" t="s">
        <v>88</v>
      </c>
      <c r="B19" s="285" t="s">
        <v>288</v>
      </c>
      <c r="C19" s="285"/>
      <c r="D19" s="285"/>
      <c r="E19" s="210"/>
      <c r="F19" s="210"/>
      <c r="G19" s="210"/>
      <c r="H19" s="210"/>
      <c r="I19" s="210"/>
    </row>
    <row r="20" spans="1:10" ht="15">
      <c r="A20" s="284" t="s">
        <v>1787</v>
      </c>
      <c r="B20" s="285" t="s">
        <v>214</v>
      </c>
      <c r="C20" s="285"/>
      <c r="D20" s="285"/>
      <c r="E20" s="210"/>
      <c r="F20" s="210"/>
      <c r="G20" s="210"/>
      <c r="H20" s="210"/>
      <c r="I20" s="210"/>
    </row>
    <row r="21" spans="1:10" ht="15">
      <c r="A21" s="411" t="s">
        <v>1788</v>
      </c>
      <c r="B21" s="412" t="s">
        <v>1894</v>
      </c>
      <c r="C21" s="412"/>
      <c r="D21" s="412"/>
      <c r="E21" s="414"/>
      <c r="F21" s="414"/>
      <c r="G21" s="414"/>
      <c r="H21" s="414"/>
      <c r="I21" s="414"/>
      <c r="J21" s="415"/>
    </row>
    <row r="22" spans="1:10" ht="15">
      <c r="A22" s="411" t="s">
        <v>1789</v>
      </c>
      <c r="B22" s="412" t="s">
        <v>1876</v>
      </c>
      <c r="C22" s="416"/>
      <c r="D22" s="416"/>
      <c r="E22" s="416"/>
      <c r="F22" s="416"/>
      <c r="G22" s="416"/>
      <c r="H22" s="416"/>
      <c r="I22" s="416"/>
      <c r="J22" s="415"/>
    </row>
    <row r="23" spans="1:10" ht="15">
      <c r="A23" s="284" t="s">
        <v>1790</v>
      </c>
      <c r="B23" s="286" t="s">
        <v>216</v>
      </c>
      <c r="C23" s="285"/>
      <c r="D23" s="285"/>
      <c r="E23" s="210"/>
      <c r="F23" s="210"/>
      <c r="G23" s="210"/>
      <c r="H23" s="210"/>
      <c r="I23" s="210"/>
    </row>
    <row r="24" spans="1:10" ht="15">
      <c r="A24" s="284" t="s">
        <v>1791</v>
      </c>
      <c r="B24" s="286" t="s">
        <v>1754</v>
      </c>
      <c r="C24" s="285"/>
      <c r="D24" s="285"/>
      <c r="E24" s="210"/>
      <c r="F24" s="210"/>
      <c r="G24" s="210"/>
      <c r="H24" s="210"/>
      <c r="I24" s="210"/>
    </row>
    <row r="25" spans="1:10" ht="15">
      <c r="A25" s="284" t="s">
        <v>1792</v>
      </c>
      <c r="B25" s="285" t="s">
        <v>129</v>
      </c>
      <c r="C25" s="285"/>
      <c r="D25" s="285"/>
      <c r="E25" s="210"/>
      <c r="F25" s="210"/>
      <c r="G25" s="210"/>
      <c r="H25" s="210"/>
      <c r="I25" s="210"/>
    </row>
    <row r="26" spans="1:10" ht="15">
      <c r="A26" s="284" t="s">
        <v>1793</v>
      </c>
      <c r="B26" s="299" t="s">
        <v>275</v>
      </c>
      <c r="C26" s="299"/>
      <c r="D26" s="299"/>
      <c r="E26" s="300"/>
      <c r="F26" s="300"/>
      <c r="G26" s="300"/>
      <c r="H26" s="210"/>
      <c r="I26" s="210"/>
    </row>
    <row r="27" spans="1:10" ht="15">
      <c r="A27" s="284" t="s">
        <v>1794</v>
      </c>
      <c r="B27" s="285" t="s">
        <v>283</v>
      </c>
      <c r="C27" s="285"/>
      <c r="D27" s="285"/>
      <c r="E27" s="210"/>
      <c r="F27" s="210"/>
      <c r="G27" s="210"/>
      <c r="H27" s="210"/>
      <c r="I27" s="210"/>
    </row>
    <row r="28" spans="1:10" ht="15">
      <c r="A28" s="284" t="s">
        <v>1795</v>
      </c>
      <c r="B28" s="285" t="s">
        <v>285</v>
      </c>
      <c r="C28" s="285"/>
      <c r="D28" s="285"/>
      <c r="E28" s="210"/>
      <c r="F28" s="210"/>
      <c r="G28" s="210"/>
      <c r="H28" s="210"/>
      <c r="I28" s="210"/>
    </row>
    <row r="29" spans="1:10" ht="15">
      <c r="A29" s="284" t="s">
        <v>1796</v>
      </c>
      <c r="B29" s="285" t="s">
        <v>286</v>
      </c>
      <c r="C29" s="285"/>
      <c r="D29" s="285"/>
      <c r="E29" s="210"/>
      <c r="F29" s="210"/>
      <c r="G29" s="210"/>
      <c r="H29" s="210"/>
      <c r="I29" s="210"/>
    </row>
    <row r="30" spans="1:10" ht="15">
      <c r="A30" s="411" t="s">
        <v>1797</v>
      </c>
      <c r="B30" s="412" t="s">
        <v>1890</v>
      </c>
      <c r="C30" s="285"/>
      <c r="D30" s="285"/>
      <c r="E30" s="210"/>
      <c r="F30" s="210"/>
      <c r="G30" s="210"/>
      <c r="H30" s="210"/>
      <c r="I30" s="210"/>
    </row>
    <row r="31" spans="1:10" ht="15">
      <c r="A31" s="413" t="s">
        <v>1893</v>
      </c>
      <c r="B31" s="285" t="s">
        <v>287</v>
      </c>
      <c r="C31" s="285"/>
      <c r="D31" s="285"/>
      <c r="E31" s="210"/>
      <c r="F31" s="210"/>
      <c r="G31" s="210"/>
      <c r="H31" s="210"/>
      <c r="I31" s="210"/>
    </row>
  </sheetData>
  <mergeCells count="5">
    <mergeCell ref="C2:I2"/>
    <mergeCell ref="C3:I3"/>
    <mergeCell ref="B6:I6"/>
    <mergeCell ref="B7:I7"/>
    <mergeCell ref="B8:I8"/>
  </mergeCells>
  <phoneticPr fontId="11" type="noConversion"/>
  <pageMargins left="0.75" right="0.75" top="1" bottom="1" header="0.5" footer="0.5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view="pageBreakPreview" zoomScaleNormal="100" zoomScaleSheetLayoutView="100" workbookViewId="0">
      <selection activeCell="F2" sqref="F2"/>
    </sheetView>
  </sheetViews>
  <sheetFormatPr defaultRowHeight="15.75"/>
  <cols>
    <col min="1" max="1" width="21.42578125" style="11" customWidth="1"/>
    <col min="2" max="2" width="4" style="11" customWidth="1"/>
    <col min="3" max="3" width="4.85546875" style="11" customWidth="1"/>
    <col min="4" max="4" width="6.5703125" style="11" customWidth="1"/>
    <col min="5" max="11" width="4" style="11" customWidth="1"/>
    <col min="12" max="14" width="4" style="13" customWidth="1"/>
    <col min="15" max="15" width="4" style="36" customWidth="1"/>
    <col min="16" max="17" width="4" style="11" customWidth="1"/>
    <col min="18" max="19" width="4" style="13" customWidth="1"/>
    <col min="20" max="20" width="4" style="36" customWidth="1"/>
    <col min="21" max="22" width="4" style="11" customWidth="1"/>
    <col min="23" max="23" width="4" style="14" customWidth="1"/>
    <col min="24" max="30" width="4" style="11" customWidth="1"/>
    <col min="31" max="31" width="4.140625" style="11" customWidth="1"/>
    <col min="32" max="32" width="4" style="11" customWidth="1"/>
    <col min="33" max="16384" width="9.140625" style="11"/>
  </cols>
  <sheetData>
    <row r="1" spans="1:32" ht="15.75" customHeight="1">
      <c r="A1" s="151"/>
      <c r="B1" s="152" t="s">
        <v>173</v>
      </c>
      <c r="C1" s="225" t="s">
        <v>1908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7"/>
    </row>
    <row r="2" spans="1:32" ht="15.75" customHeight="1">
      <c r="A2" s="151"/>
      <c r="B2" s="152" t="s">
        <v>174</v>
      </c>
      <c r="C2" s="884">
        <v>26001595</v>
      </c>
      <c r="D2" s="885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7"/>
    </row>
    <row r="3" spans="1:32">
      <c r="A3" s="151"/>
      <c r="B3" s="152" t="s">
        <v>175</v>
      </c>
      <c r="C3" s="225" t="s">
        <v>1852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7"/>
    </row>
    <row r="4" spans="1:32">
      <c r="A4" s="151"/>
      <c r="B4" s="152" t="s">
        <v>1800</v>
      </c>
      <c r="C4" s="154" t="s">
        <v>302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6"/>
    </row>
    <row r="5" spans="1:32" ht="12.75" customHeight="1">
      <c r="A5" s="53"/>
      <c r="C5" s="52"/>
      <c r="D5" s="24"/>
      <c r="E5" s="24"/>
      <c r="F5" s="24"/>
      <c r="G5" s="24"/>
      <c r="H5" s="24"/>
      <c r="I5" s="24"/>
      <c r="J5" s="24"/>
    </row>
    <row r="6" spans="1:32" s="48" customFormat="1" ht="34.5" customHeight="1">
      <c r="A6" s="886" t="s">
        <v>57</v>
      </c>
      <c r="B6" s="887" t="s">
        <v>1869</v>
      </c>
      <c r="C6" s="887" t="s">
        <v>1870</v>
      </c>
      <c r="D6" s="887" t="s">
        <v>1871</v>
      </c>
      <c r="E6" s="889" t="s">
        <v>58</v>
      </c>
      <c r="F6" s="889"/>
      <c r="G6" s="889"/>
      <c r="H6" s="889"/>
      <c r="I6" s="886" t="s">
        <v>183</v>
      </c>
      <c r="J6" s="886"/>
      <c r="K6" s="886"/>
      <c r="L6" s="886"/>
      <c r="M6" s="886"/>
      <c r="N6" s="886"/>
      <c r="O6" s="886"/>
      <c r="P6" s="886"/>
      <c r="Q6" s="886"/>
      <c r="R6" s="886"/>
      <c r="S6" s="886"/>
      <c r="T6" s="886"/>
      <c r="U6" s="886"/>
      <c r="V6" s="886"/>
      <c r="W6" s="886"/>
      <c r="X6" s="886"/>
      <c r="Y6" s="886"/>
      <c r="Z6" s="886"/>
      <c r="AA6" s="886"/>
      <c r="AB6" s="886"/>
      <c r="AC6" s="886"/>
      <c r="AD6" s="889" t="s">
        <v>180</v>
      </c>
      <c r="AE6" s="889"/>
      <c r="AF6" s="889"/>
    </row>
    <row r="7" spans="1:32" s="24" customFormat="1" ht="47.25" customHeight="1">
      <c r="A7" s="886"/>
      <c r="B7" s="887"/>
      <c r="C7" s="887"/>
      <c r="D7" s="887"/>
      <c r="E7" s="887" t="s">
        <v>114</v>
      </c>
      <c r="F7" s="887" t="s">
        <v>23</v>
      </c>
      <c r="G7" s="887" t="s">
        <v>24</v>
      </c>
      <c r="H7" s="890" t="s">
        <v>2</v>
      </c>
      <c r="I7" s="887" t="s">
        <v>189</v>
      </c>
      <c r="J7" s="887" t="s">
        <v>176</v>
      </c>
      <c r="K7" s="887" t="s">
        <v>177</v>
      </c>
      <c r="L7" s="888" t="s">
        <v>115</v>
      </c>
      <c r="M7" s="888"/>
      <c r="N7" s="888"/>
      <c r="O7" s="888"/>
      <c r="P7" s="888"/>
      <c r="Q7" s="887" t="s">
        <v>116</v>
      </c>
      <c r="R7" s="887" t="s">
        <v>178</v>
      </c>
      <c r="S7" s="889" t="s">
        <v>117</v>
      </c>
      <c r="T7" s="889"/>
      <c r="U7" s="889"/>
      <c r="V7" s="889"/>
      <c r="W7" s="889"/>
      <c r="X7" s="889"/>
      <c r="Y7" s="887" t="s">
        <v>118</v>
      </c>
      <c r="Z7" s="887" t="s">
        <v>131</v>
      </c>
      <c r="AA7" s="887" t="s">
        <v>119</v>
      </c>
      <c r="AB7" s="887" t="s">
        <v>59</v>
      </c>
      <c r="AC7" s="887" t="s">
        <v>120</v>
      </c>
      <c r="AD7" s="889"/>
      <c r="AE7" s="889"/>
      <c r="AF7" s="889"/>
    </row>
    <row r="8" spans="1:32" s="24" customFormat="1" ht="87" customHeight="1">
      <c r="A8" s="886"/>
      <c r="B8" s="887"/>
      <c r="C8" s="887"/>
      <c r="D8" s="887"/>
      <c r="E8" s="887"/>
      <c r="F8" s="887"/>
      <c r="G8" s="887"/>
      <c r="H8" s="890"/>
      <c r="I8" s="887"/>
      <c r="J8" s="887"/>
      <c r="K8" s="887"/>
      <c r="L8" s="199" t="s">
        <v>114</v>
      </c>
      <c r="M8" s="199" t="s">
        <v>23</v>
      </c>
      <c r="N8" s="199" t="s">
        <v>24</v>
      </c>
      <c r="O8" s="199" t="s">
        <v>59</v>
      </c>
      <c r="P8" s="200" t="s">
        <v>190</v>
      </c>
      <c r="Q8" s="887"/>
      <c r="R8" s="887"/>
      <c r="S8" s="199" t="s">
        <v>25</v>
      </c>
      <c r="T8" s="199" t="s">
        <v>23</v>
      </c>
      <c r="U8" s="199" t="s">
        <v>121</v>
      </c>
      <c r="V8" s="200" t="s">
        <v>122</v>
      </c>
      <c r="W8" s="200" t="s">
        <v>123</v>
      </c>
      <c r="X8" s="200" t="s">
        <v>179</v>
      </c>
      <c r="Y8" s="887"/>
      <c r="Z8" s="887"/>
      <c r="AA8" s="887"/>
      <c r="AB8" s="887"/>
      <c r="AC8" s="887"/>
      <c r="AD8" s="199" t="s">
        <v>26</v>
      </c>
      <c r="AE8" s="199" t="s">
        <v>27</v>
      </c>
      <c r="AF8" s="199" t="s">
        <v>28</v>
      </c>
    </row>
    <row r="9" spans="1:32" s="37" customFormat="1">
      <c r="A9" s="54"/>
      <c r="B9" s="54"/>
      <c r="C9" s="54"/>
      <c r="D9" s="54">
        <f>C9/H9/3.65</f>
        <v>0</v>
      </c>
      <c r="E9" s="55">
        <v>33</v>
      </c>
      <c r="F9" s="55">
        <v>10</v>
      </c>
      <c r="G9" s="56">
        <v>3</v>
      </c>
      <c r="H9" s="62">
        <f>SUM(E9:G9)</f>
        <v>46</v>
      </c>
      <c r="I9" s="57">
        <v>19</v>
      </c>
      <c r="J9" s="57">
        <v>11</v>
      </c>
      <c r="K9" s="57">
        <v>8</v>
      </c>
      <c r="L9" s="56">
        <v>8</v>
      </c>
      <c r="M9" s="56"/>
      <c r="N9" s="56"/>
      <c r="O9" s="56">
        <v>2</v>
      </c>
      <c r="P9" s="59">
        <f>SUM(L9:O9)</f>
        <v>10</v>
      </c>
      <c r="Q9" s="194">
        <f>I9-P9</f>
        <v>9</v>
      </c>
      <c r="R9" s="57">
        <v>32</v>
      </c>
      <c r="S9" s="58">
        <v>23</v>
      </c>
      <c r="T9" s="56">
        <v>3</v>
      </c>
      <c r="U9" s="56"/>
      <c r="V9" s="56">
        <v>2</v>
      </c>
      <c r="W9" s="56">
        <v>2</v>
      </c>
      <c r="X9" s="59">
        <f>SUM(S9:W9)</f>
        <v>30</v>
      </c>
      <c r="Y9" s="194">
        <f>R9-X9</f>
        <v>2</v>
      </c>
      <c r="Z9" s="57"/>
      <c r="AA9" s="55"/>
      <c r="AB9" s="55"/>
      <c r="AC9" s="195">
        <f t="shared" ref="AC9:AC25" si="0">Z9-(AA9+AB9)</f>
        <v>0</v>
      </c>
      <c r="AD9" s="57"/>
      <c r="AE9" s="57"/>
      <c r="AF9" s="57"/>
    </row>
    <row r="10" spans="1:32" s="37" customFormat="1">
      <c r="A10" s="54"/>
      <c r="B10" s="54"/>
      <c r="C10" s="54"/>
      <c r="D10" s="54" t="e">
        <f t="shared" ref="D10:D24" si="1">C10/H10/3.65</f>
        <v>#DIV/0!</v>
      </c>
      <c r="E10" s="55"/>
      <c r="F10" s="55"/>
      <c r="G10" s="55"/>
      <c r="H10" s="62">
        <f t="shared" ref="H10:H25" si="2">SUM(E10:G10)</f>
        <v>0</v>
      </c>
      <c r="I10" s="57">
        <v>2</v>
      </c>
      <c r="J10" s="57"/>
      <c r="K10" s="57">
        <v>2</v>
      </c>
      <c r="L10" s="56">
        <v>1</v>
      </c>
      <c r="M10" s="56"/>
      <c r="N10" s="56"/>
      <c r="O10" s="56">
        <v>1</v>
      </c>
      <c r="P10" s="59">
        <f t="shared" ref="P10:P25" si="3">SUM(L10:O10)</f>
        <v>2</v>
      </c>
      <c r="Q10" s="194">
        <f t="shared" ref="Q10:Q24" si="4">I10-P10</f>
        <v>0</v>
      </c>
      <c r="R10" s="57">
        <v>1</v>
      </c>
      <c r="S10" s="58">
        <v>2</v>
      </c>
      <c r="T10" s="56"/>
      <c r="U10" s="56"/>
      <c r="V10" s="56"/>
      <c r="W10" s="56"/>
      <c r="X10" s="59">
        <f t="shared" ref="X10:X25" si="5">SUM(S10:W10)</f>
        <v>2</v>
      </c>
      <c r="Y10" s="194">
        <f t="shared" ref="Y10:Y25" si="6">R10-X10</f>
        <v>-1</v>
      </c>
      <c r="Z10" s="57"/>
      <c r="AA10" s="55"/>
      <c r="AB10" s="55"/>
      <c r="AC10" s="195">
        <f t="shared" si="0"/>
        <v>0</v>
      </c>
      <c r="AD10" s="57"/>
      <c r="AE10" s="57"/>
      <c r="AF10" s="57"/>
    </row>
    <row r="11" spans="1:32" s="37" customFormat="1">
      <c r="A11" s="54"/>
      <c r="B11" s="54"/>
      <c r="C11" s="54"/>
      <c r="D11" s="54">
        <f t="shared" si="1"/>
        <v>0</v>
      </c>
      <c r="E11" s="55">
        <v>26</v>
      </c>
      <c r="F11" s="55">
        <v>2</v>
      </c>
      <c r="G11" s="55">
        <v>1</v>
      </c>
      <c r="H11" s="62">
        <f t="shared" si="2"/>
        <v>29</v>
      </c>
      <c r="I11" s="57">
        <v>10</v>
      </c>
      <c r="J11" s="57">
        <v>5</v>
      </c>
      <c r="K11" s="57">
        <v>5</v>
      </c>
      <c r="L11" s="56">
        <v>5</v>
      </c>
      <c r="M11" s="56">
        <v>1</v>
      </c>
      <c r="N11" s="56"/>
      <c r="O11" s="56"/>
      <c r="P11" s="59">
        <f t="shared" si="3"/>
        <v>6</v>
      </c>
      <c r="Q11" s="194">
        <f t="shared" si="4"/>
        <v>4</v>
      </c>
      <c r="R11" s="57">
        <v>38</v>
      </c>
      <c r="S11" s="58">
        <v>29</v>
      </c>
      <c r="T11" s="56">
        <v>2</v>
      </c>
      <c r="U11" s="56"/>
      <c r="V11" s="56">
        <v>5</v>
      </c>
      <c r="W11" s="56"/>
      <c r="X11" s="59">
        <f t="shared" si="5"/>
        <v>36</v>
      </c>
      <c r="Y11" s="194">
        <f t="shared" si="6"/>
        <v>2</v>
      </c>
      <c r="Z11" s="57"/>
      <c r="AA11" s="55"/>
      <c r="AB11" s="55"/>
      <c r="AC11" s="195">
        <f t="shared" si="0"/>
        <v>0</v>
      </c>
      <c r="AD11" s="57"/>
      <c r="AE11" s="57"/>
      <c r="AF11" s="57"/>
    </row>
    <row r="12" spans="1:32" s="37" customFormat="1">
      <c r="A12" s="54"/>
      <c r="B12" s="54"/>
      <c r="C12" s="54"/>
      <c r="D12" s="54">
        <f t="shared" si="1"/>
        <v>0</v>
      </c>
      <c r="E12" s="55">
        <v>6</v>
      </c>
      <c r="F12" s="55">
        <v>1</v>
      </c>
      <c r="G12" s="55">
        <v>1</v>
      </c>
      <c r="H12" s="62">
        <f t="shared" si="2"/>
        <v>8</v>
      </c>
      <c r="I12" s="57">
        <v>5</v>
      </c>
      <c r="J12" s="57">
        <v>1</v>
      </c>
      <c r="K12" s="57">
        <v>3</v>
      </c>
      <c r="L12" s="56">
        <v>2</v>
      </c>
      <c r="M12" s="56">
        <v>1</v>
      </c>
      <c r="N12" s="56"/>
      <c r="O12" s="56"/>
      <c r="P12" s="59">
        <f t="shared" si="3"/>
        <v>3</v>
      </c>
      <c r="Q12" s="194">
        <f t="shared" si="4"/>
        <v>2</v>
      </c>
      <c r="R12" s="57">
        <v>5</v>
      </c>
      <c r="S12" s="58">
        <v>4</v>
      </c>
      <c r="T12" s="56"/>
      <c r="U12" s="56"/>
      <c r="V12" s="56">
        <v>1</v>
      </c>
      <c r="W12" s="56"/>
      <c r="X12" s="59">
        <f t="shared" si="5"/>
        <v>5</v>
      </c>
      <c r="Y12" s="194">
        <f t="shared" si="6"/>
        <v>0</v>
      </c>
      <c r="Z12" s="57"/>
      <c r="AA12" s="55"/>
      <c r="AB12" s="55"/>
      <c r="AC12" s="195">
        <f t="shared" si="0"/>
        <v>0</v>
      </c>
      <c r="AD12" s="57"/>
      <c r="AE12" s="57"/>
      <c r="AF12" s="57"/>
    </row>
    <row r="13" spans="1:32" s="37" customFormat="1">
      <c r="A13" s="54"/>
      <c r="B13" s="54"/>
      <c r="C13" s="54"/>
      <c r="D13" s="54">
        <f t="shared" si="1"/>
        <v>0</v>
      </c>
      <c r="E13" s="55">
        <v>4</v>
      </c>
      <c r="F13" s="55">
        <v>1</v>
      </c>
      <c r="G13" s="55">
        <v>0</v>
      </c>
      <c r="H13" s="62">
        <f t="shared" si="2"/>
        <v>5</v>
      </c>
      <c r="I13" s="57">
        <v>3</v>
      </c>
      <c r="J13" s="57">
        <v>2</v>
      </c>
      <c r="K13" s="57">
        <v>1</v>
      </c>
      <c r="L13" s="56">
        <v>1</v>
      </c>
      <c r="M13" s="56"/>
      <c r="N13" s="56"/>
      <c r="O13" s="56"/>
      <c r="P13" s="59">
        <f t="shared" si="3"/>
        <v>1</v>
      </c>
      <c r="Q13" s="194">
        <f t="shared" si="4"/>
        <v>2</v>
      </c>
      <c r="R13" s="57">
        <v>5</v>
      </c>
      <c r="S13" s="58">
        <v>4</v>
      </c>
      <c r="T13" s="56"/>
      <c r="U13" s="56"/>
      <c r="V13" s="56">
        <v>1</v>
      </c>
      <c r="W13" s="56"/>
      <c r="X13" s="59">
        <f t="shared" si="5"/>
        <v>5</v>
      </c>
      <c r="Y13" s="194">
        <f t="shared" si="6"/>
        <v>0</v>
      </c>
      <c r="Z13" s="57"/>
      <c r="AA13" s="55"/>
      <c r="AB13" s="55"/>
      <c r="AC13" s="195">
        <f t="shared" si="0"/>
        <v>0</v>
      </c>
      <c r="AD13" s="57"/>
      <c r="AE13" s="57"/>
      <c r="AF13" s="57"/>
    </row>
    <row r="14" spans="1:32" s="37" customFormat="1">
      <c r="A14" s="54"/>
      <c r="B14" s="54"/>
      <c r="C14" s="54"/>
      <c r="D14" s="54">
        <f t="shared" si="1"/>
        <v>0</v>
      </c>
      <c r="E14" s="55">
        <v>12</v>
      </c>
      <c r="F14" s="55">
        <v>3</v>
      </c>
      <c r="G14" s="55">
        <v>0</v>
      </c>
      <c r="H14" s="62">
        <f t="shared" si="2"/>
        <v>15</v>
      </c>
      <c r="I14" s="57">
        <v>9</v>
      </c>
      <c r="J14" s="57">
        <v>5</v>
      </c>
      <c r="K14" s="57">
        <v>4</v>
      </c>
      <c r="L14" s="56">
        <v>4</v>
      </c>
      <c r="M14" s="56">
        <v>1</v>
      </c>
      <c r="N14" s="56"/>
      <c r="O14" s="56"/>
      <c r="P14" s="59">
        <f t="shared" si="3"/>
        <v>5</v>
      </c>
      <c r="Q14" s="194">
        <f t="shared" si="4"/>
        <v>4</v>
      </c>
      <c r="R14" s="57">
        <v>11</v>
      </c>
      <c r="S14" s="58">
        <v>7</v>
      </c>
      <c r="T14" s="56"/>
      <c r="U14" s="56"/>
      <c r="V14" s="56">
        <v>2</v>
      </c>
      <c r="W14" s="56"/>
      <c r="X14" s="59">
        <f t="shared" si="5"/>
        <v>9</v>
      </c>
      <c r="Y14" s="194">
        <f t="shared" si="6"/>
        <v>2</v>
      </c>
      <c r="Z14" s="57"/>
      <c r="AA14" s="55"/>
      <c r="AB14" s="55"/>
      <c r="AC14" s="195">
        <f t="shared" si="0"/>
        <v>0</v>
      </c>
      <c r="AD14" s="57"/>
      <c r="AE14" s="57"/>
      <c r="AF14" s="57"/>
    </row>
    <row r="15" spans="1:32" s="37" customFormat="1">
      <c r="A15" s="54"/>
      <c r="B15" s="54"/>
      <c r="C15" s="54"/>
      <c r="D15" s="54">
        <f t="shared" si="1"/>
        <v>0</v>
      </c>
      <c r="E15" s="55">
        <v>24</v>
      </c>
      <c r="F15" s="55">
        <v>6</v>
      </c>
      <c r="G15" s="55">
        <v>2</v>
      </c>
      <c r="H15" s="62">
        <f t="shared" si="2"/>
        <v>32</v>
      </c>
      <c r="I15" s="57">
        <v>9</v>
      </c>
      <c r="J15" s="57">
        <v>3</v>
      </c>
      <c r="K15" s="57">
        <v>6</v>
      </c>
      <c r="L15" s="56">
        <v>4</v>
      </c>
      <c r="M15" s="56">
        <v>2</v>
      </c>
      <c r="N15" s="56"/>
      <c r="O15" s="56"/>
      <c r="P15" s="59">
        <f t="shared" si="3"/>
        <v>6</v>
      </c>
      <c r="Q15" s="194">
        <f t="shared" si="4"/>
        <v>3</v>
      </c>
      <c r="R15" s="57">
        <v>15</v>
      </c>
      <c r="S15" s="58">
        <v>10</v>
      </c>
      <c r="T15" s="56">
        <v>2</v>
      </c>
      <c r="U15" s="56"/>
      <c r="V15" s="56">
        <v>1</v>
      </c>
      <c r="W15" s="56"/>
      <c r="X15" s="59">
        <f t="shared" si="5"/>
        <v>13</v>
      </c>
      <c r="Y15" s="194">
        <f t="shared" si="6"/>
        <v>2</v>
      </c>
      <c r="Z15" s="57"/>
      <c r="AA15" s="55"/>
      <c r="AB15" s="55"/>
      <c r="AC15" s="195">
        <f t="shared" si="0"/>
        <v>0</v>
      </c>
      <c r="AD15" s="57"/>
      <c r="AE15" s="57"/>
      <c r="AF15" s="57"/>
    </row>
    <row r="16" spans="1:32" s="37" customFormat="1">
      <c r="A16" s="54"/>
      <c r="B16" s="54"/>
      <c r="C16" s="54"/>
      <c r="D16" s="54" t="e">
        <f t="shared" si="1"/>
        <v>#DIV/0!</v>
      </c>
      <c r="E16" s="55"/>
      <c r="F16" s="55"/>
      <c r="G16" s="55"/>
      <c r="H16" s="62">
        <f t="shared" si="2"/>
        <v>0</v>
      </c>
      <c r="I16" s="57">
        <v>1</v>
      </c>
      <c r="J16" s="57">
        <v>1</v>
      </c>
      <c r="K16" s="57"/>
      <c r="L16" s="56">
        <v>1</v>
      </c>
      <c r="M16" s="56"/>
      <c r="N16" s="56"/>
      <c r="O16" s="56"/>
      <c r="P16" s="59">
        <f t="shared" si="3"/>
        <v>1</v>
      </c>
      <c r="Q16" s="194">
        <f t="shared" si="4"/>
        <v>0</v>
      </c>
      <c r="R16" s="57">
        <v>6</v>
      </c>
      <c r="S16" s="58">
        <v>6</v>
      </c>
      <c r="T16" s="56"/>
      <c r="U16" s="56"/>
      <c r="V16" s="56"/>
      <c r="W16" s="56"/>
      <c r="X16" s="59">
        <f t="shared" si="5"/>
        <v>6</v>
      </c>
      <c r="Y16" s="194">
        <f t="shared" si="6"/>
        <v>0</v>
      </c>
      <c r="Z16" s="57"/>
      <c r="AA16" s="55"/>
      <c r="AB16" s="55"/>
      <c r="AC16" s="195">
        <f t="shared" si="0"/>
        <v>0</v>
      </c>
      <c r="AD16" s="57"/>
      <c r="AE16" s="57"/>
      <c r="AF16" s="57"/>
    </row>
    <row r="17" spans="1:32" s="37" customFormat="1">
      <c r="A17" s="54"/>
      <c r="B17" s="54"/>
      <c r="C17" s="54"/>
      <c r="D17" s="54" t="e">
        <f t="shared" si="1"/>
        <v>#DIV/0!</v>
      </c>
      <c r="E17" s="55"/>
      <c r="F17" s="55"/>
      <c r="G17" s="55"/>
      <c r="H17" s="62">
        <f t="shared" si="2"/>
        <v>0</v>
      </c>
      <c r="I17" s="57">
        <v>1</v>
      </c>
      <c r="J17" s="57"/>
      <c r="K17" s="57">
        <v>1</v>
      </c>
      <c r="L17" s="56">
        <v>2</v>
      </c>
      <c r="M17" s="56"/>
      <c r="N17" s="56"/>
      <c r="O17" s="56"/>
      <c r="P17" s="59">
        <f t="shared" si="3"/>
        <v>2</v>
      </c>
      <c r="Q17" s="194">
        <f t="shared" si="4"/>
        <v>-1</v>
      </c>
      <c r="R17" s="57">
        <v>1</v>
      </c>
      <c r="S17" s="58"/>
      <c r="T17" s="56"/>
      <c r="U17" s="56"/>
      <c r="V17" s="56">
        <v>2</v>
      </c>
      <c r="W17" s="56">
        <v>1</v>
      </c>
      <c r="X17" s="59">
        <f t="shared" si="5"/>
        <v>3</v>
      </c>
      <c r="Y17" s="194">
        <f t="shared" si="6"/>
        <v>-2</v>
      </c>
      <c r="Z17" s="57"/>
      <c r="AA17" s="55"/>
      <c r="AB17" s="55"/>
      <c r="AC17" s="195">
        <f t="shared" si="0"/>
        <v>0</v>
      </c>
      <c r="AD17" s="57"/>
      <c r="AE17" s="57"/>
      <c r="AF17" s="57"/>
    </row>
    <row r="18" spans="1:32" s="37" customFormat="1">
      <c r="A18" s="54"/>
      <c r="B18" s="54"/>
      <c r="C18" s="54"/>
      <c r="D18" s="54" t="e">
        <f t="shared" si="1"/>
        <v>#DIV/0!</v>
      </c>
      <c r="E18" s="55"/>
      <c r="F18" s="55"/>
      <c r="G18" s="55"/>
      <c r="H18" s="62">
        <f t="shared" si="2"/>
        <v>0</v>
      </c>
      <c r="I18" s="57">
        <v>1</v>
      </c>
      <c r="J18" s="57">
        <v>0</v>
      </c>
      <c r="K18" s="57">
        <v>1</v>
      </c>
      <c r="L18" s="56">
        <v>1</v>
      </c>
      <c r="M18" s="56"/>
      <c r="N18" s="56"/>
      <c r="O18" s="56">
        <v>1</v>
      </c>
      <c r="P18" s="59">
        <f t="shared" si="3"/>
        <v>2</v>
      </c>
      <c r="Q18" s="194">
        <f t="shared" si="4"/>
        <v>-1</v>
      </c>
      <c r="R18" s="57">
        <v>3</v>
      </c>
      <c r="S18" s="58"/>
      <c r="T18" s="56"/>
      <c r="U18" s="56"/>
      <c r="V18" s="56">
        <v>2</v>
      </c>
      <c r="W18" s="56">
        <v>1</v>
      </c>
      <c r="X18" s="59">
        <f t="shared" si="5"/>
        <v>3</v>
      </c>
      <c r="Y18" s="194">
        <f t="shared" si="6"/>
        <v>0</v>
      </c>
      <c r="Z18" s="57">
        <v>2</v>
      </c>
      <c r="AA18" s="55">
        <v>3</v>
      </c>
      <c r="AB18" s="55"/>
      <c r="AC18" s="195">
        <f t="shared" si="0"/>
        <v>-1</v>
      </c>
      <c r="AD18" s="57"/>
      <c r="AE18" s="57"/>
      <c r="AF18" s="57"/>
    </row>
    <row r="19" spans="1:32" s="37" customFormat="1">
      <c r="A19" s="54"/>
      <c r="B19" s="54"/>
      <c r="C19" s="54"/>
      <c r="D19" s="54" t="e">
        <f t="shared" si="1"/>
        <v>#DIV/0!</v>
      </c>
      <c r="E19" s="55"/>
      <c r="F19" s="55"/>
      <c r="G19" s="55"/>
      <c r="H19" s="62">
        <f t="shared" si="2"/>
        <v>0</v>
      </c>
      <c r="I19" s="57">
        <v>3</v>
      </c>
      <c r="J19" s="57">
        <v>1</v>
      </c>
      <c r="K19" s="57">
        <v>2</v>
      </c>
      <c r="L19" s="56">
        <v>1</v>
      </c>
      <c r="M19" s="56"/>
      <c r="N19" s="56"/>
      <c r="O19" s="56">
        <v>1</v>
      </c>
      <c r="P19" s="59">
        <f t="shared" si="3"/>
        <v>2</v>
      </c>
      <c r="Q19" s="194">
        <f t="shared" si="4"/>
        <v>1</v>
      </c>
      <c r="R19" s="57">
        <v>3</v>
      </c>
      <c r="S19" s="58"/>
      <c r="T19" s="56"/>
      <c r="U19" s="56"/>
      <c r="V19" s="56">
        <v>2</v>
      </c>
      <c r="W19" s="56">
        <v>1</v>
      </c>
      <c r="X19" s="59">
        <f t="shared" si="5"/>
        <v>3</v>
      </c>
      <c r="Y19" s="194">
        <f t="shared" si="6"/>
        <v>0</v>
      </c>
      <c r="Z19" s="57"/>
      <c r="AA19" s="55"/>
      <c r="AB19" s="55"/>
      <c r="AC19" s="195">
        <f t="shared" si="0"/>
        <v>0</v>
      </c>
      <c r="AD19" s="57"/>
      <c r="AE19" s="57"/>
      <c r="AF19" s="57"/>
    </row>
    <row r="20" spans="1:32" s="37" customFormat="1">
      <c r="A20" s="54"/>
      <c r="B20" s="54"/>
      <c r="C20" s="54"/>
      <c r="D20" s="54" t="e">
        <f t="shared" si="1"/>
        <v>#DIV/0!</v>
      </c>
      <c r="E20" s="55"/>
      <c r="F20" s="55"/>
      <c r="G20" s="55"/>
      <c r="H20" s="62">
        <f t="shared" si="2"/>
        <v>0</v>
      </c>
      <c r="I20" s="57">
        <v>1</v>
      </c>
      <c r="J20" s="57"/>
      <c r="K20" s="57">
        <v>1</v>
      </c>
      <c r="L20" s="56">
        <v>1</v>
      </c>
      <c r="M20" s="56"/>
      <c r="N20" s="56"/>
      <c r="O20" s="56"/>
      <c r="P20" s="59">
        <f t="shared" si="3"/>
        <v>1</v>
      </c>
      <c r="Q20" s="194">
        <f t="shared" si="4"/>
        <v>0</v>
      </c>
      <c r="R20" s="57">
        <v>2</v>
      </c>
      <c r="S20" s="58"/>
      <c r="T20" s="56"/>
      <c r="U20" s="56"/>
      <c r="V20" s="56">
        <v>1</v>
      </c>
      <c r="W20" s="56">
        <v>1</v>
      </c>
      <c r="X20" s="59">
        <f t="shared" si="5"/>
        <v>2</v>
      </c>
      <c r="Y20" s="194">
        <f t="shared" si="6"/>
        <v>0</v>
      </c>
      <c r="Z20" s="57"/>
      <c r="AA20" s="55"/>
      <c r="AB20" s="55"/>
      <c r="AC20" s="195">
        <f t="shared" si="0"/>
        <v>0</v>
      </c>
      <c r="AD20" s="57"/>
      <c r="AE20" s="57"/>
      <c r="AF20" s="57"/>
    </row>
    <row r="21" spans="1:32" s="37" customFormat="1">
      <c r="A21" s="54"/>
      <c r="B21" s="54"/>
      <c r="C21" s="54"/>
      <c r="D21" s="54" t="e">
        <f t="shared" si="1"/>
        <v>#DIV/0!</v>
      </c>
      <c r="E21" s="55"/>
      <c r="F21" s="55"/>
      <c r="G21" s="55"/>
      <c r="H21" s="62">
        <f t="shared" si="2"/>
        <v>0</v>
      </c>
      <c r="I21" s="57"/>
      <c r="J21" s="57"/>
      <c r="K21" s="57"/>
      <c r="L21" s="56"/>
      <c r="M21" s="56"/>
      <c r="N21" s="56"/>
      <c r="O21" s="56"/>
      <c r="P21" s="59">
        <f t="shared" si="3"/>
        <v>0</v>
      </c>
      <c r="Q21" s="194">
        <f t="shared" si="4"/>
        <v>0</v>
      </c>
      <c r="R21" s="57"/>
      <c r="S21" s="58"/>
      <c r="T21" s="56"/>
      <c r="U21" s="56"/>
      <c r="V21" s="56"/>
      <c r="W21" s="56"/>
      <c r="X21" s="59">
        <f t="shared" si="5"/>
        <v>0</v>
      </c>
      <c r="Y21" s="194">
        <f t="shared" si="6"/>
        <v>0</v>
      </c>
      <c r="Z21" s="57"/>
      <c r="AA21" s="55"/>
      <c r="AB21" s="55"/>
      <c r="AC21" s="195">
        <f t="shared" si="0"/>
        <v>0</v>
      </c>
      <c r="AD21" s="57"/>
      <c r="AE21" s="57"/>
      <c r="AF21" s="57"/>
    </row>
    <row r="22" spans="1:32" s="37" customFormat="1">
      <c r="A22" s="54"/>
      <c r="B22" s="54"/>
      <c r="C22" s="54"/>
      <c r="D22" s="54" t="e">
        <f t="shared" si="1"/>
        <v>#DIV/0!</v>
      </c>
      <c r="E22" s="55"/>
      <c r="F22" s="55"/>
      <c r="G22" s="55"/>
      <c r="H22" s="62">
        <f t="shared" si="2"/>
        <v>0</v>
      </c>
      <c r="I22" s="57"/>
      <c r="J22" s="57"/>
      <c r="K22" s="57"/>
      <c r="L22" s="56"/>
      <c r="M22" s="56"/>
      <c r="N22" s="56"/>
      <c r="O22" s="56"/>
      <c r="P22" s="59">
        <f t="shared" si="3"/>
        <v>0</v>
      </c>
      <c r="Q22" s="194">
        <f t="shared" si="4"/>
        <v>0</v>
      </c>
      <c r="R22" s="57"/>
      <c r="S22" s="58"/>
      <c r="T22" s="56"/>
      <c r="U22" s="56"/>
      <c r="V22" s="56"/>
      <c r="W22" s="56"/>
      <c r="X22" s="59">
        <f t="shared" si="5"/>
        <v>0</v>
      </c>
      <c r="Y22" s="194">
        <f t="shared" si="6"/>
        <v>0</v>
      </c>
      <c r="Z22" s="57"/>
      <c r="AA22" s="55"/>
      <c r="AB22" s="55"/>
      <c r="AC22" s="195">
        <f t="shared" si="0"/>
        <v>0</v>
      </c>
      <c r="AD22" s="57"/>
      <c r="AE22" s="57"/>
      <c r="AF22" s="57"/>
    </row>
    <row r="23" spans="1:32" s="37" customFormat="1">
      <c r="A23" s="54"/>
      <c r="B23" s="54"/>
      <c r="C23" s="54"/>
      <c r="D23" s="54" t="e">
        <f t="shared" si="1"/>
        <v>#DIV/0!</v>
      </c>
      <c r="E23" s="55"/>
      <c r="F23" s="55"/>
      <c r="G23" s="55"/>
      <c r="H23" s="62">
        <f t="shared" si="2"/>
        <v>0</v>
      </c>
      <c r="I23" s="57"/>
      <c r="J23" s="57"/>
      <c r="K23" s="57"/>
      <c r="L23" s="56"/>
      <c r="M23" s="56"/>
      <c r="N23" s="56"/>
      <c r="O23" s="56"/>
      <c r="P23" s="59">
        <f t="shared" si="3"/>
        <v>0</v>
      </c>
      <c r="Q23" s="194">
        <f t="shared" si="4"/>
        <v>0</v>
      </c>
      <c r="R23" s="57"/>
      <c r="S23" s="58"/>
      <c r="T23" s="56"/>
      <c r="U23" s="56"/>
      <c r="V23" s="56"/>
      <c r="W23" s="56"/>
      <c r="X23" s="59">
        <f t="shared" si="5"/>
        <v>0</v>
      </c>
      <c r="Y23" s="194">
        <f t="shared" si="6"/>
        <v>0</v>
      </c>
      <c r="Z23" s="57"/>
      <c r="AA23" s="55"/>
      <c r="AB23" s="55"/>
      <c r="AC23" s="195">
        <f t="shared" si="0"/>
        <v>0</v>
      </c>
      <c r="AD23" s="57"/>
      <c r="AE23" s="57"/>
      <c r="AF23" s="57"/>
    </row>
    <row r="24" spans="1:32" s="37" customFormat="1">
      <c r="A24" s="54"/>
      <c r="B24" s="54"/>
      <c r="C24" s="54"/>
      <c r="D24" s="54" t="e">
        <f t="shared" si="1"/>
        <v>#DIV/0!</v>
      </c>
      <c r="E24" s="55"/>
      <c r="F24" s="55"/>
      <c r="G24" s="55"/>
      <c r="H24" s="62">
        <f t="shared" si="2"/>
        <v>0</v>
      </c>
      <c r="I24" s="57"/>
      <c r="J24" s="57"/>
      <c r="K24" s="57"/>
      <c r="L24" s="56"/>
      <c r="M24" s="56"/>
      <c r="N24" s="56"/>
      <c r="O24" s="56"/>
      <c r="P24" s="59">
        <f t="shared" si="3"/>
        <v>0</v>
      </c>
      <c r="Q24" s="194">
        <f t="shared" si="4"/>
        <v>0</v>
      </c>
      <c r="R24" s="57"/>
      <c r="S24" s="58"/>
      <c r="T24" s="56"/>
      <c r="U24" s="56"/>
      <c r="V24" s="56"/>
      <c r="W24" s="56"/>
      <c r="X24" s="59">
        <f t="shared" si="5"/>
        <v>0</v>
      </c>
      <c r="Y24" s="194">
        <f t="shared" si="6"/>
        <v>0</v>
      </c>
      <c r="Z24" s="57"/>
      <c r="AA24" s="55"/>
      <c r="AB24" s="55"/>
      <c r="AC24" s="195">
        <f t="shared" si="0"/>
        <v>0</v>
      </c>
      <c r="AD24" s="57"/>
      <c r="AE24" s="57"/>
      <c r="AF24" s="57"/>
    </row>
    <row r="25" spans="1:32" ht="15.75" customHeight="1">
      <c r="A25" s="196"/>
      <c r="B25" s="62">
        <f>SUM(B9:B24)</f>
        <v>0</v>
      </c>
      <c r="C25" s="62">
        <f>SUM(C9:C24)</f>
        <v>0</v>
      </c>
      <c r="D25" s="62">
        <f>C25/H25/3.65</f>
        <v>0</v>
      </c>
      <c r="E25" s="62">
        <f>SUM(E9:E24)</f>
        <v>105</v>
      </c>
      <c r="F25" s="62">
        <f>SUM(F9:F24)</f>
        <v>23</v>
      </c>
      <c r="G25" s="62">
        <f>SUM(G9:G24)</f>
        <v>7</v>
      </c>
      <c r="H25" s="62">
        <f t="shared" si="2"/>
        <v>135</v>
      </c>
      <c r="I25" s="62">
        <f t="shared" ref="I25:O25" si="7">SUM(I9:I24)</f>
        <v>64</v>
      </c>
      <c r="J25" s="62">
        <f t="shared" si="7"/>
        <v>29</v>
      </c>
      <c r="K25" s="62">
        <f t="shared" si="7"/>
        <v>34</v>
      </c>
      <c r="L25" s="62">
        <f t="shared" si="7"/>
        <v>31</v>
      </c>
      <c r="M25" s="62">
        <f t="shared" si="7"/>
        <v>5</v>
      </c>
      <c r="N25" s="62">
        <f t="shared" si="7"/>
        <v>0</v>
      </c>
      <c r="O25" s="62">
        <f t="shared" si="7"/>
        <v>5</v>
      </c>
      <c r="P25" s="59">
        <f t="shared" si="3"/>
        <v>41</v>
      </c>
      <c r="Q25" s="197">
        <f>I25-P25</f>
        <v>23</v>
      </c>
      <c r="R25" s="62">
        <f t="shared" ref="R25:W25" si="8">SUM(R9:R24)</f>
        <v>122</v>
      </c>
      <c r="S25" s="62">
        <f t="shared" si="8"/>
        <v>85</v>
      </c>
      <c r="T25" s="62">
        <f t="shared" si="8"/>
        <v>7</v>
      </c>
      <c r="U25" s="62">
        <f t="shared" si="8"/>
        <v>0</v>
      </c>
      <c r="V25" s="62">
        <f t="shared" si="8"/>
        <v>19</v>
      </c>
      <c r="W25" s="62">
        <f t="shared" si="8"/>
        <v>6</v>
      </c>
      <c r="X25" s="59">
        <f t="shared" si="5"/>
        <v>117</v>
      </c>
      <c r="Y25" s="197">
        <f t="shared" si="6"/>
        <v>5</v>
      </c>
      <c r="Z25" s="62">
        <f>SUM(Z9:Z24)</f>
        <v>2</v>
      </c>
      <c r="AA25" s="62">
        <f>SUM(AA9:AA24)</f>
        <v>3</v>
      </c>
      <c r="AB25" s="62">
        <f>SUM(AB9:AB24)</f>
        <v>0</v>
      </c>
      <c r="AC25" s="198">
        <f t="shared" si="0"/>
        <v>-1</v>
      </c>
      <c r="AD25" s="62">
        <f>SUM(AD9:AD24)</f>
        <v>0</v>
      </c>
      <c r="AE25" s="62">
        <f>SUM(AE9:AE24)</f>
        <v>0</v>
      </c>
      <c r="AF25" s="62">
        <f>SUM(AF9:AF24)</f>
        <v>0</v>
      </c>
    </row>
    <row r="26" spans="1:32">
      <c r="A26" s="17"/>
      <c r="B26" s="17"/>
      <c r="C26" s="17"/>
      <c r="D26" s="17"/>
      <c r="E26" s="17"/>
      <c r="F26" s="17"/>
      <c r="G26" s="14"/>
      <c r="H26" s="14"/>
      <c r="L26" s="16"/>
      <c r="M26" s="16"/>
      <c r="N26" s="16"/>
      <c r="O26" s="38"/>
      <c r="R26" s="16"/>
      <c r="S26" s="16"/>
      <c r="T26" s="38"/>
    </row>
    <row r="27" spans="1:32">
      <c r="A27" s="17"/>
      <c r="B27" s="17"/>
      <c r="C27" s="17"/>
      <c r="D27" s="17"/>
      <c r="E27" s="17"/>
      <c r="F27" s="17"/>
      <c r="G27" s="14"/>
      <c r="H27" s="14"/>
      <c r="L27" s="16"/>
      <c r="M27" s="16"/>
      <c r="N27" s="16"/>
      <c r="O27" s="38"/>
      <c r="R27" s="16"/>
      <c r="S27" s="16"/>
      <c r="T27" s="38"/>
    </row>
    <row r="28" spans="1:32">
      <c r="A28" s="18"/>
      <c r="B28" s="18"/>
      <c r="C28" s="18"/>
      <c r="D28" s="18"/>
      <c r="E28" s="18"/>
      <c r="F28" s="18"/>
      <c r="G28" s="19"/>
      <c r="H28" s="19"/>
      <c r="L28" s="20"/>
      <c r="M28" s="20"/>
      <c r="N28" s="20"/>
      <c r="O28" s="39"/>
      <c r="R28" s="20"/>
      <c r="S28" s="20"/>
      <c r="T28" s="39"/>
    </row>
    <row r="29" spans="1:32">
      <c r="A29" s="18"/>
      <c r="B29" s="18"/>
      <c r="C29" s="18"/>
      <c r="D29" s="18"/>
      <c r="E29" s="18"/>
      <c r="F29" s="18"/>
      <c r="G29" s="19"/>
      <c r="H29" s="19"/>
      <c r="L29" s="20"/>
      <c r="M29" s="20"/>
      <c r="N29" s="20"/>
      <c r="O29" s="39"/>
      <c r="R29" s="20"/>
      <c r="S29" s="20"/>
      <c r="T29" s="39"/>
    </row>
    <row r="30" spans="1:32">
      <c r="A30" s="18"/>
      <c r="B30" s="18"/>
      <c r="C30" s="18"/>
      <c r="D30" s="18"/>
      <c r="E30" s="18"/>
      <c r="F30" s="18"/>
      <c r="G30" s="19"/>
      <c r="H30" s="19"/>
      <c r="L30" s="20"/>
      <c r="M30" s="20"/>
      <c r="N30" s="20"/>
      <c r="O30" s="39"/>
      <c r="R30" s="20"/>
      <c r="S30" s="20"/>
      <c r="T30" s="39"/>
    </row>
    <row r="31" spans="1:32">
      <c r="A31" s="18"/>
      <c r="B31" s="18"/>
      <c r="C31" s="18"/>
      <c r="D31" s="18"/>
      <c r="E31" s="18"/>
      <c r="F31" s="18"/>
      <c r="G31" s="19"/>
      <c r="H31" s="19"/>
      <c r="L31" s="20"/>
      <c r="M31" s="20"/>
      <c r="N31" s="20"/>
      <c r="O31" s="39"/>
      <c r="R31" s="20"/>
      <c r="S31" s="20"/>
      <c r="T31" s="39"/>
    </row>
    <row r="32" spans="1:32">
      <c r="A32" s="21"/>
      <c r="B32" s="21"/>
      <c r="C32" s="21"/>
      <c r="D32" s="21"/>
      <c r="E32" s="21"/>
      <c r="F32" s="21"/>
    </row>
    <row r="33" spans="1:6">
      <c r="A33" s="21"/>
      <c r="B33" s="21"/>
      <c r="C33" s="21"/>
      <c r="D33" s="21"/>
      <c r="E33" s="21"/>
      <c r="F33" s="21"/>
    </row>
    <row r="34" spans="1:6">
      <c r="A34" s="21"/>
      <c r="B34" s="21"/>
      <c r="C34" s="21"/>
      <c r="D34" s="21"/>
      <c r="E34" s="21"/>
      <c r="F34" s="21"/>
    </row>
    <row r="35" spans="1:6">
      <c r="A35" s="21"/>
      <c r="B35" s="21"/>
      <c r="C35" s="21"/>
      <c r="D35" s="21"/>
      <c r="E35" s="21"/>
      <c r="F35" s="21"/>
    </row>
    <row r="36" spans="1:6">
      <c r="A36" s="21"/>
      <c r="B36" s="21"/>
      <c r="C36" s="21"/>
      <c r="D36" s="21"/>
      <c r="E36" s="21"/>
      <c r="F36" s="21"/>
    </row>
  </sheetData>
  <mergeCells count="24">
    <mergeCell ref="E6:H6"/>
    <mergeCell ref="K7:K8"/>
    <mergeCell ref="AD6:AF7"/>
    <mergeCell ref="AA7:AA8"/>
    <mergeCell ref="AB7:AB8"/>
    <mergeCell ref="Y7:Y8"/>
    <mergeCell ref="Z7:Z8"/>
    <mergeCell ref="AC7:AC8"/>
    <mergeCell ref="C2:D2"/>
    <mergeCell ref="A6:A8"/>
    <mergeCell ref="I6:AC6"/>
    <mergeCell ref="B6:B8"/>
    <mergeCell ref="C6:C8"/>
    <mergeCell ref="I7:I8"/>
    <mergeCell ref="E7:E8"/>
    <mergeCell ref="F7:F8"/>
    <mergeCell ref="G7:G8"/>
    <mergeCell ref="Q7:Q8"/>
    <mergeCell ref="R7:R8"/>
    <mergeCell ref="L7:P7"/>
    <mergeCell ref="S7:X7"/>
    <mergeCell ref="D6:D8"/>
    <mergeCell ref="J7:J8"/>
    <mergeCell ref="H7:H8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Normal="100" zoomScaleSheetLayoutView="100" workbookViewId="0">
      <selection activeCell="C2" sqref="C2:D2"/>
    </sheetView>
  </sheetViews>
  <sheetFormatPr defaultRowHeight="12.75"/>
  <cols>
    <col min="1" max="1" width="21.5703125" style="23" customWidth="1"/>
    <col min="2" max="2" width="9.140625" style="23"/>
    <col min="3" max="3" width="5.85546875" style="23" customWidth="1"/>
    <col min="4" max="4" width="8" style="23" customWidth="1"/>
    <col min="5" max="5" width="5.85546875" style="22" customWidth="1"/>
    <col min="6" max="7" width="6.28515625" style="22" customWidth="1"/>
    <col min="8" max="8" width="6" style="22" customWidth="1"/>
    <col min="9" max="9" width="5.85546875" style="22" customWidth="1"/>
    <col min="10" max="10" width="6" style="22" customWidth="1"/>
    <col min="11" max="11" width="6.7109375" style="22" customWidth="1"/>
    <col min="12" max="12" width="6.42578125" style="22" customWidth="1"/>
    <col min="13" max="13" width="5.85546875" style="23" customWidth="1"/>
    <col min="14" max="14" width="6.28515625" style="23" customWidth="1"/>
    <col min="15" max="15" width="6.7109375" style="23" customWidth="1"/>
    <col min="16" max="16" width="5.7109375" style="15" customWidth="1"/>
    <col min="17" max="18" width="6.7109375" style="15" customWidth="1"/>
    <col min="19" max="16384" width="9.140625" style="15"/>
  </cols>
  <sheetData>
    <row r="1" spans="1:23" s="11" customFormat="1" ht="15.75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9"/>
      <c r="O1" s="13"/>
      <c r="P1" s="13"/>
      <c r="Q1" s="13"/>
      <c r="R1" s="36"/>
      <c r="S1" s="13"/>
      <c r="T1" s="36"/>
      <c r="W1" s="14"/>
    </row>
    <row r="2" spans="1:23" s="11" customFormat="1" ht="15.75">
      <c r="A2" s="161"/>
      <c r="B2" s="162" t="s">
        <v>174</v>
      </c>
      <c r="C2" s="891">
        <f>Kadar.ode.!C2</f>
        <v>26001595</v>
      </c>
      <c r="D2" s="892"/>
      <c r="E2" s="157"/>
      <c r="F2" s="157"/>
      <c r="G2" s="157"/>
      <c r="H2" s="157"/>
      <c r="I2" s="157"/>
      <c r="J2" s="157"/>
      <c r="K2" s="157"/>
      <c r="L2" s="157"/>
      <c r="M2" s="157"/>
      <c r="N2" s="159"/>
      <c r="O2" s="13"/>
      <c r="P2" s="13"/>
      <c r="Q2" s="13"/>
      <c r="R2" s="36"/>
      <c r="S2" s="13"/>
      <c r="T2" s="36"/>
      <c r="W2" s="14"/>
    </row>
    <row r="3" spans="1:23" s="11" customFormat="1" ht="15.75">
      <c r="A3" s="161"/>
      <c r="B3" s="162" t="s">
        <v>175</v>
      </c>
      <c r="C3" s="225" t="str">
        <f>Kadar.ode.!C3</f>
        <v>01.01.2025.</v>
      </c>
      <c r="D3" s="338"/>
      <c r="E3" s="157"/>
      <c r="F3" s="157"/>
      <c r="G3" s="157"/>
      <c r="H3" s="157"/>
      <c r="I3" s="157"/>
      <c r="J3" s="157"/>
      <c r="K3" s="157"/>
      <c r="L3" s="157"/>
      <c r="M3" s="157"/>
      <c r="N3" s="159"/>
      <c r="O3" s="13"/>
      <c r="P3" s="13"/>
      <c r="Q3" s="13"/>
      <c r="R3" s="36"/>
      <c r="S3" s="13"/>
      <c r="T3" s="36"/>
      <c r="W3" s="14"/>
    </row>
    <row r="4" spans="1:23" s="11" customFormat="1" ht="15.75">
      <c r="A4" s="161"/>
      <c r="B4" s="162" t="s">
        <v>1801</v>
      </c>
      <c r="C4" s="154" t="s">
        <v>303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60"/>
      <c r="O4" s="13"/>
      <c r="P4" s="13"/>
      <c r="Q4" s="13"/>
      <c r="R4" s="36"/>
      <c r="S4" s="13"/>
      <c r="T4" s="36"/>
      <c r="W4" s="14"/>
    </row>
    <row r="5" spans="1:23" s="11" customFormat="1" ht="10.5" customHeight="1">
      <c r="A5" s="53"/>
      <c r="C5" s="86"/>
      <c r="F5" s="24"/>
      <c r="G5" s="24"/>
      <c r="H5" s="24"/>
      <c r="I5" s="24"/>
      <c r="J5" s="24"/>
      <c r="K5" s="24"/>
      <c r="L5" s="24"/>
      <c r="M5" s="24"/>
      <c r="O5" s="13"/>
      <c r="P5" s="13"/>
      <c r="Q5" s="13"/>
      <c r="R5" s="36"/>
      <c r="S5" s="13"/>
      <c r="T5" s="36"/>
      <c r="W5" s="14"/>
    </row>
    <row r="6" spans="1:23" ht="55.5" customHeight="1">
      <c r="A6" s="894" t="s">
        <v>56</v>
      </c>
      <c r="B6" s="893" t="s">
        <v>181</v>
      </c>
      <c r="C6" s="893" t="s">
        <v>30</v>
      </c>
      <c r="D6" s="893" t="s">
        <v>31</v>
      </c>
      <c r="E6" s="893" t="s">
        <v>183</v>
      </c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 t="s">
        <v>180</v>
      </c>
      <c r="Q6" s="893"/>
      <c r="R6" s="893"/>
    </row>
    <row r="7" spans="1:23" s="41" customFormat="1" ht="88.5" customHeight="1">
      <c r="A7" s="894"/>
      <c r="B7" s="893"/>
      <c r="C7" s="893"/>
      <c r="D7" s="893"/>
      <c r="E7" s="63" t="s">
        <v>130</v>
      </c>
      <c r="F7" s="228" t="s">
        <v>176</v>
      </c>
      <c r="G7" s="228" t="s">
        <v>177</v>
      </c>
      <c r="H7" s="63" t="s">
        <v>191</v>
      </c>
      <c r="I7" s="63" t="s">
        <v>192</v>
      </c>
      <c r="J7" s="63" t="s">
        <v>184</v>
      </c>
      <c r="K7" s="63" t="s">
        <v>185</v>
      </c>
      <c r="L7" s="63" t="s">
        <v>186</v>
      </c>
      <c r="M7" s="63" t="s">
        <v>131</v>
      </c>
      <c r="N7" s="63" t="s">
        <v>187</v>
      </c>
      <c r="O7" s="63" t="s">
        <v>188</v>
      </c>
      <c r="P7" s="63" t="s">
        <v>125</v>
      </c>
      <c r="Q7" s="63" t="s">
        <v>126</v>
      </c>
      <c r="R7" s="63" t="s">
        <v>127</v>
      </c>
    </row>
    <row r="8" spans="1:23" ht="12" customHeight="1">
      <c r="A8" s="67" t="s">
        <v>129</v>
      </c>
      <c r="B8" s="67"/>
      <c r="C8" s="67"/>
      <c r="D8" s="67"/>
      <c r="E8" s="69"/>
      <c r="F8" s="69"/>
      <c r="G8" s="69"/>
      <c r="H8" s="62"/>
      <c r="I8" s="68">
        <f t="shared" ref="I8:I17" si="0">E8-H8</f>
        <v>0</v>
      </c>
      <c r="J8" s="69"/>
      <c r="K8" s="62"/>
      <c r="L8" s="68">
        <f t="shared" ref="L8:L17" si="1">J8-K8</f>
        <v>0</v>
      </c>
      <c r="M8" s="55"/>
      <c r="N8" s="62"/>
      <c r="O8" s="68">
        <f t="shared" ref="O8:O17" si="2">M8-N8</f>
        <v>0</v>
      </c>
      <c r="P8" s="70"/>
      <c r="Q8" s="70"/>
      <c r="R8" s="70"/>
    </row>
    <row r="9" spans="1:23" ht="12" customHeight="1">
      <c r="A9" s="67"/>
      <c r="B9" s="67"/>
      <c r="C9" s="67"/>
      <c r="D9" s="67"/>
      <c r="E9" s="55"/>
      <c r="F9" s="69"/>
      <c r="G9" s="69"/>
      <c r="H9" s="62"/>
      <c r="I9" s="68">
        <f t="shared" si="0"/>
        <v>0</v>
      </c>
      <c r="J9" s="69"/>
      <c r="K9" s="62"/>
      <c r="L9" s="68">
        <f t="shared" si="1"/>
        <v>0</v>
      </c>
      <c r="M9" s="55"/>
      <c r="N9" s="62"/>
      <c r="O9" s="68">
        <f t="shared" si="2"/>
        <v>0</v>
      </c>
      <c r="P9" s="70"/>
      <c r="Q9" s="70"/>
      <c r="R9" s="70"/>
    </row>
    <row r="10" spans="1:23" ht="12" customHeight="1">
      <c r="A10" s="163"/>
      <c r="B10" s="67"/>
      <c r="C10" s="67"/>
      <c r="D10" s="67"/>
      <c r="E10" s="55"/>
      <c r="F10" s="69"/>
      <c r="G10" s="69"/>
      <c r="H10" s="62"/>
      <c r="I10" s="68">
        <f t="shared" si="0"/>
        <v>0</v>
      </c>
      <c r="J10" s="69"/>
      <c r="K10" s="62"/>
      <c r="L10" s="68">
        <f t="shared" si="1"/>
        <v>0</v>
      </c>
      <c r="M10" s="55"/>
      <c r="N10" s="62"/>
      <c r="O10" s="68">
        <f t="shared" si="2"/>
        <v>0</v>
      </c>
      <c r="P10" s="70"/>
      <c r="Q10" s="70"/>
      <c r="R10" s="70"/>
    </row>
    <row r="11" spans="1:23" ht="12" customHeight="1">
      <c r="A11" s="67"/>
      <c r="B11" s="67"/>
      <c r="C11" s="67"/>
      <c r="D11" s="67"/>
      <c r="E11" s="67"/>
      <c r="F11" s="229"/>
      <c r="G11" s="229"/>
      <c r="H11" s="62"/>
      <c r="I11" s="68">
        <f t="shared" si="0"/>
        <v>0</v>
      </c>
      <c r="J11" s="67"/>
      <c r="K11" s="62"/>
      <c r="L11" s="68">
        <f t="shared" si="1"/>
        <v>0</v>
      </c>
      <c r="M11" s="67"/>
      <c r="N11" s="62"/>
      <c r="O11" s="68">
        <f t="shared" si="2"/>
        <v>0</v>
      </c>
      <c r="P11" s="70"/>
      <c r="Q11" s="70"/>
      <c r="R11" s="70"/>
    </row>
    <row r="12" spans="1:23" ht="12" customHeight="1">
      <c r="A12" s="67"/>
      <c r="B12" s="67"/>
      <c r="C12" s="67"/>
      <c r="D12" s="67"/>
      <c r="E12" s="67"/>
      <c r="F12" s="229"/>
      <c r="G12" s="229"/>
      <c r="H12" s="62"/>
      <c r="I12" s="68">
        <f t="shared" si="0"/>
        <v>0</v>
      </c>
      <c r="J12" s="67"/>
      <c r="K12" s="62"/>
      <c r="L12" s="68">
        <f t="shared" si="1"/>
        <v>0</v>
      </c>
      <c r="M12" s="67"/>
      <c r="N12" s="62"/>
      <c r="O12" s="68">
        <f t="shared" si="2"/>
        <v>0</v>
      </c>
      <c r="P12" s="70"/>
      <c r="Q12" s="70"/>
      <c r="R12" s="70"/>
    </row>
    <row r="13" spans="1:23" ht="12" customHeight="1">
      <c r="A13" s="67"/>
      <c r="B13" s="67"/>
      <c r="C13" s="67"/>
      <c r="D13" s="67"/>
      <c r="E13" s="67"/>
      <c r="F13" s="229"/>
      <c r="G13" s="229"/>
      <c r="H13" s="62"/>
      <c r="I13" s="68">
        <f t="shared" si="0"/>
        <v>0</v>
      </c>
      <c r="J13" s="67"/>
      <c r="K13" s="62"/>
      <c r="L13" s="68">
        <f t="shared" si="1"/>
        <v>0</v>
      </c>
      <c r="M13" s="67"/>
      <c r="N13" s="62"/>
      <c r="O13" s="68">
        <f t="shared" si="2"/>
        <v>0</v>
      </c>
      <c r="P13" s="70"/>
      <c r="Q13" s="70"/>
      <c r="R13" s="70"/>
    </row>
    <row r="14" spans="1:23" ht="12" customHeight="1">
      <c r="A14" s="67"/>
      <c r="B14" s="67"/>
      <c r="C14" s="67"/>
      <c r="D14" s="67"/>
      <c r="E14" s="67"/>
      <c r="F14" s="229"/>
      <c r="G14" s="229"/>
      <c r="H14" s="62"/>
      <c r="I14" s="68">
        <f t="shared" si="0"/>
        <v>0</v>
      </c>
      <c r="J14" s="67"/>
      <c r="K14" s="62"/>
      <c r="L14" s="68">
        <f t="shared" si="1"/>
        <v>0</v>
      </c>
      <c r="M14" s="67"/>
      <c r="N14" s="62"/>
      <c r="O14" s="68">
        <f t="shared" si="2"/>
        <v>0</v>
      </c>
      <c r="P14" s="70"/>
      <c r="Q14" s="70"/>
      <c r="R14" s="70"/>
    </row>
    <row r="15" spans="1:23" ht="12" customHeight="1">
      <c r="A15" s="67"/>
      <c r="B15" s="67"/>
      <c r="C15" s="67"/>
      <c r="D15" s="67"/>
      <c r="E15" s="67"/>
      <c r="F15" s="229"/>
      <c r="G15" s="229"/>
      <c r="H15" s="62"/>
      <c r="I15" s="68">
        <f t="shared" si="0"/>
        <v>0</v>
      </c>
      <c r="J15" s="67"/>
      <c r="K15" s="62"/>
      <c r="L15" s="68">
        <f t="shared" si="1"/>
        <v>0</v>
      </c>
      <c r="M15" s="67"/>
      <c r="N15" s="62"/>
      <c r="O15" s="68">
        <f t="shared" si="2"/>
        <v>0</v>
      </c>
      <c r="P15" s="70"/>
      <c r="Q15" s="70"/>
      <c r="R15" s="70"/>
    </row>
    <row r="16" spans="1:23" ht="12" customHeight="1">
      <c r="A16" s="67"/>
      <c r="B16" s="67"/>
      <c r="C16" s="67"/>
      <c r="D16" s="67"/>
      <c r="E16" s="67"/>
      <c r="F16" s="229"/>
      <c r="G16" s="229"/>
      <c r="H16" s="62"/>
      <c r="I16" s="68">
        <f t="shared" si="0"/>
        <v>0</v>
      </c>
      <c r="J16" s="67"/>
      <c r="K16" s="62"/>
      <c r="L16" s="68">
        <f t="shared" si="1"/>
        <v>0</v>
      </c>
      <c r="M16" s="67"/>
      <c r="N16" s="62"/>
      <c r="O16" s="68">
        <f t="shared" si="2"/>
        <v>0</v>
      </c>
      <c r="P16" s="70"/>
      <c r="Q16" s="70"/>
      <c r="R16" s="70"/>
    </row>
    <row r="17" spans="1:18" ht="12" customHeight="1">
      <c r="A17" s="67"/>
      <c r="B17" s="67"/>
      <c r="C17" s="67"/>
      <c r="D17" s="67"/>
      <c r="E17" s="67"/>
      <c r="F17" s="229"/>
      <c r="G17" s="229"/>
      <c r="H17" s="62"/>
      <c r="I17" s="68">
        <f t="shared" si="0"/>
        <v>0</v>
      </c>
      <c r="J17" s="67"/>
      <c r="K17" s="62"/>
      <c r="L17" s="68">
        <f t="shared" si="1"/>
        <v>0</v>
      </c>
      <c r="M17" s="67"/>
      <c r="N17" s="62"/>
      <c r="O17" s="68">
        <f t="shared" si="2"/>
        <v>0</v>
      </c>
      <c r="P17" s="70"/>
      <c r="Q17" s="70"/>
      <c r="R17" s="70"/>
    </row>
    <row r="18" spans="1:18" s="42" customFormat="1" ht="12" customHeight="1">
      <c r="A18" s="193" t="s">
        <v>2</v>
      </c>
      <c r="B18" s="193"/>
      <c r="C18" s="193"/>
      <c r="D18" s="193"/>
      <c r="E18" s="193">
        <f t="shared" ref="E18:R18" si="3">SUM(E8:E17)</f>
        <v>0</v>
      </c>
      <c r="F18" s="193">
        <f t="shared" si="3"/>
        <v>0</v>
      </c>
      <c r="G18" s="193">
        <f t="shared" si="3"/>
        <v>0</v>
      </c>
      <c r="H18" s="193">
        <f t="shared" si="3"/>
        <v>0</v>
      </c>
      <c r="I18" s="193">
        <f t="shared" si="3"/>
        <v>0</v>
      </c>
      <c r="J18" s="193">
        <f t="shared" si="3"/>
        <v>0</v>
      </c>
      <c r="K18" s="193">
        <f t="shared" si="3"/>
        <v>0</v>
      </c>
      <c r="L18" s="193">
        <f t="shared" si="3"/>
        <v>0</v>
      </c>
      <c r="M18" s="193">
        <f t="shared" si="3"/>
        <v>0</v>
      </c>
      <c r="N18" s="193">
        <f t="shared" si="3"/>
        <v>0</v>
      </c>
      <c r="O18" s="193">
        <f t="shared" si="3"/>
        <v>0</v>
      </c>
      <c r="P18" s="193">
        <f t="shared" si="3"/>
        <v>0</v>
      </c>
      <c r="Q18" s="193">
        <f t="shared" si="3"/>
        <v>0</v>
      </c>
      <c r="R18" s="193">
        <f t="shared" si="3"/>
        <v>0</v>
      </c>
    </row>
    <row r="19" spans="1:18">
      <c r="A19" s="66" t="s">
        <v>182</v>
      </c>
    </row>
    <row r="20" spans="1:18" s="27" customFormat="1" ht="27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</row>
    <row r="21" spans="1:18" s="27" customFormat="1" ht="17.25" customHeigh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8">
      <c r="A22" s="60"/>
      <c r="B22" s="60"/>
      <c r="C22" s="60"/>
      <c r="D22" s="60"/>
      <c r="E22" s="61"/>
      <c r="F22" s="61"/>
      <c r="G22" s="61"/>
      <c r="H22" s="61"/>
      <c r="I22" s="61"/>
      <c r="J22" s="61"/>
      <c r="K22" s="61"/>
      <c r="L22" s="61"/>
      <c r="M22" s="60"/>
      <c r="N22" s="60"/>
      <c r="O22" s="60"/>
      <c r="R22" s="50"/>
    </row>
    <row r="23" spans="1:18">
      <c r="A23" s="60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0"/>
      <c r="N23" s="60"/>
      <c r="O23" s="60"/>
    </row>
    <row r="24" spans="1:18">
      <c r="A24" s="60"/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61"/>
      <c r="M24" s="60"/>
      <c r="N24" s="60"/>
      <c r="O24" s="60"/>
    </row>
  </sheetData>
  <mergeCells count="7">
    <mergeCell ref="C2:D2"/>
    <mergeCell ref="P6:R6"/>
    <mergeCell ref="C6:C7"/>
    <mergeCell ref="D6:D7"/>
    <mergeCell ref="A6:A7"/>
    <mergeCell ref="B6:B7"/>
    <mergeCell ref="E6:O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view="pageBreakPreview" zoomScaleNormal="100" zoomScaleSheetLayoutView="100" workbookViewId="0">
      <selection activeCell="C2" sqref="C2:D2"/>
    </sheetView>
  </sheetViews>
  <sheetFormatPr defaultRowHeight="15.75"/>
  <cols>
    <col min="1" max="1" width="30.42578125" style="11" customWidth="1"/>
    <col min="2" max="2" width="6.7109375" style="14" customWidth="1"/>
    <col min="3" max="3" width="5" style="14" customWidth="1"/>
    <col min="4" max="8" width="5.28515625" style="14" customWidth="1"/>
    <col min="9" max="9" width="5.28515625" style="16" customWidth="1"/>
    <col min="10" max="10" width="4.5703125" style="16" customWidth="1"/>
    <col min="11" max="11" width="4.85546875" style="11" customWidth="1"/>
    <col min="12" max="12" width="5.28515625" style="14" customWidth="1"/>
    <col min="13" max="14" width="5.28515625" style="11" customWidth="1"/>
    <col min="15" max="15" width="4.7109375" style="11" customWidth="1"/>
    <col min="16" max="16" width="4.85546875" style="11" customWidth="1"/>
    <col min="17" max="23" width="5.28515625" style="11" customWidth="1"/>
    <col min="24" max="16384" width="9.140625" style="11"/>
  </cols>
  <sheetData>
    <row r="1" spans="1:23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9"/>
    </row>
    <row r="2" spans="1:23">
      <c r="A2" s="161"/>
      <c r="B2" s="162" t="s">
        <v>174</v>
      </c>
      <c r="C2" s="891">
        <f>Kadar.ode.!C2</f>
        <v>26001595</v>
      </c>
      <c r="D2" s="892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9"/>
    </row>
    <row r="3" spans="1:23">
      <c r="A3" s="161"/>
      <c r="B3" s="162" t="s">
        <v>175</v>
      </c>
      <c r="C3" s="225" t="str">
        <f>Kadar.ode.!C3</f>
        <v>01.01.2025.</v>
      </c>
      <c r="D3" s="338"/>
      <c r="E3" s="338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9"/>
    </row>
    <row r="4" spans="1:23">
      <c r="A4" s="161"/>
      <c r="B4" s="162" t="s">
        <v>1802</v>
      </c>
      <c r="C4" s="154" t="s">
        <v>304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60"/>
    </row>
    <row r="5" spans="1:23" ht="9" customHeight="1">
      <c r="A5" s="53"/>
      <c r="B5" s="11"/>
      <c r="C5" s="5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3" ht="45.75" customHeight="1">
      <c r="A6" s="896" t="s">
        <v>301</v>
      </c>
      <c r="B6" s="897" t="s">
        <v>32</v>
      </c>
      <c r="C6" s="887" t="s">
        <v>170</v>
      </c>
      <c r="D6" s="895" t="s">
        <v>183</v>
      </c>
      <c r="E6" s="895"/>
      <c r="F6" s="895"/>
      <c r="G6" s="895"/>
      <c r="H6" s="895"/>
      <c r="I6" s="895"/>
      <c r="J6" s="895"/>
      <c r="K6" s="895"/>
      <c r="L6" s="895"/>
      <c r="M6" s="895"/>
      <c r="N6" s="895"/>
      <c r="O6" s="895"/>
      <c r="P6" s="895"/>
      <c r="Q6" s="895"/>
      <c r="R6" s="895"/>
      <c r="S6" s="895"/>
      <c r="T6" s="895" t="s">
        <v>180</v>
      </c>
      <c r="U6" s="895"/>
      <c r="V6" s="895"/>
      <c r="W6" s="895"/>
    </row>
    <row r="7" spans="1:23" s="43" customFormat="1" ht="66" customHeight="1">
      <c r="A7" s="896"/>
      <c r="B7" s="897"/>
      <c r="C7" s="887"/>
      <c r="D7" s="182" t="s">
        <v>130</v>
      </c>
      <c r="E7" s="182" t="s">
        <v>193</v>
      </c>
      <c r="F7" s="199" t="s">
        <v>176</v>
      </c>
      <c r="G7" s="199" t="s">
        <v>177</v>
      </c>
      <c r="H7" s="182" t="s">
        <v>314</v>
      </c>
      <c r="I7" s="183" t="s">
        <v>59</v>
      </c>
      <c r="J7" s="199" t="s">
        <v>315</v>
      </c>
      <c r="K7" s="184" t="s">
        <v>66</v>
      </c>
      <c r="L7" s="184" t="s">
        <v>194</v>
      </c>
      <c r="M7" s="184" t="s">
        <v>314</v>
      </c>
      <c r="N7" s="183" t="s">
        <v>59</v>
      </c>
      <c r="O7" s="199" t="s">
        <v>315</v>
      </c>
      <c r="P7" s="182" t="s">
        <v>66</v>
      </c>
      <c r="Q7" s="185" t="s">
        <v>195</v>
      </c>
      <c r="R7" s="185" t="s">
        <v>128</v>
      </c>
      <c r="S7" s="185" t="s">
        <v>29</v>
      </c>
      <c r="T7" s="182" t="s">
        <v>125</v>
      </c>
      <c r="U7" s="182" t="s">
        <v>300</v>
      </c>
      <c r="V7" s="182" t="s">
        <v>132</v>
      </c>
      <c r="W7" s="182" t="s">
        <v>127</v>
      </c>
    </row>
    <row r="8" spans="1:23">
      <c r="A8" s="164" t="s">
        <v>33</v>
      </c>
      <c r="B8" s="55"/>
      <c r="C8" s="69"/>
      <c r="D8" s="55">
        <v>4</v>
      </c>
      <c r="E8" s="55"/>
      <c r="F8" s="69"/>
      <c r="G8" s="69">
        <v>4</v>
      </c>
      <c r="H8" s="55">
        <v>2</v>
      </c>
      <c r="I8" s="55">
        <v>1</v>
      </c>
      <c r="J8" s="62">
        <f>SUM(H8:I8)</f>
        <v>3</v>
      </c>
      <c r="K8" s="72">
        <f t="shared" ref="K8:K22" si="0">D8-(H8+I8)</f>
        <v>1</v>
      </c>
      <c r="L8" s="55">
        <v>15</v>
      </c>
      <c r="M8" s="55">
        <v>4</v>
      </c>
      <c r="N8" s="55">
        <v>2</v>
      </c>
      <c r="O8" s="62">
        <f>SUM(M8:N8)</f>
        <v>6</v>
      </c>
      <c r="P8" s="73">
        <f t="shared" ref="P8:P22" si="1">L8-(M8+N8)</f>
        <v>9</v>
      </c>
      <c r="Q8" s="74"/>
      <c r="R8" s="74"/>
      <c r="S8" s="73">
        <f>Q8-R8</f>
        <v>0</v>
      </c>
      <c r="T8" s="77"/>
      <c r="U8" s="77"/>
      <c r="V8" s="77"/>
      <c r="W8" s="77"/>
    </row>
    <row r="9" spans="1:23">
      <c r="A9" s="164" t="s">
        <v>34</v>
      </c>
      <c r="B9" s="55"/>
      <c r="C9" s="69"/>
      <c r="D9" s="55"/>
      <c r="E9" s="55"/>
      <c r="F9" s="69"/>
      <c r="G9" s="69"/>
      <c r="H9" s="55">
        <v>1</v>
      </c>
      <c r="I9" s="55"/>
      <c r="J9" s="62">
        <f t="shared" ref="J9:J22" si="2">SUM(H9:I9)</f>
        <v>1</v>
      </c>
      <c r="K9" s="72">
        <f t="shared" si="0"/>
        <v>-1</v>
      </c>
      <c r="L9" s="55"/>
      <c r="M9" s="55">
        <v>2</v>
      </c>
      <c r="N9" s="55"/>
      <c r="O9" s="62">
        <f t="shared" ref="O9:O22" si="3">SUM(M9:N9)</f>
        <v>2</v>
      </c>
      <c r="P9" s="73">
        <f t="shared" si="1"/>
        <v>-2</v>
      </c>
      <c r="Q9" s="74"/>
      <c r="R9" s="74"/>
      <c r="S9" s="73">
        <f t="shared" ref="S9:S22" si="4">Q9-R9</f>
        <v>0</v>
      </c>
      <c r="T9" s="77"/>
      <c r="U9" s="77"/>
      <c r="V9" s="77"/>
      <c r="W9" s="77"/>
    </row>
    <row r="10" spans="1:23">
      <c r="A10" s="164" t="s">
        <v>35</v>
      </c>
      <c r="B10" s="55"/>
      <c r="C10" s="69"/>
      <c r="D10" s="55"/>
      <c r="E10" s="55"/>
      <c r="F10" s="69"/>
      <c r="G10" s="69"/>
      <c r="H10" s="55"/>
      <c r="I10" s="55"/>
      <c r="J10" s="62">
        <f t="shared" si="2"/>
        <v>0</v>
      </c>
      <c r="K10" s="72">
        <f t="shared" si="0"/>
        <v>0</v>
      </c>
      <c r="L10" s="55"/>
      <c r="M10" s="55"/>
      <c r="N10" s="55"/>
      <c r="O10" s="62">
        <f t="shared" si="3"/>
        <v>0</v>
      </c>
      <c r="P10" s="73">
        <f t="shared" si="1"/>
        <v>0</v>
      </c>
      <c r="Q10" s="74"/>
      <c r="R10" s="74"/>
      <c r="S10" s="73">
        <f t="shared" si="4"/>
        <v>0</v>
      </c>
      <c r="T10" s="77"/>
      <c r="U10" s="77"/>
      <c r="V10" s="77"/>
      <c r="W10" s="77"/>
    </row>
    <row r="11" spans="1:23" ht="24">
      <c r="A11" s="164" t="s">
        <v>36</v>
      </c>
      <c r="B11" s="55"/>
      <c r="C11" s="69"/>
      <c r="D11" s="55">
        <v>3</v>
      </c>
      <c r="E11" s="55"/>
      <c r="F11" s="69">
        <v>1</v>
      </c>
      <c r="G11" s="69">
        <v>2</v>
      </c>
      <c r="H11" s="55">
        <v>2</v>
      </c>
      <c r="I11" s="55">
        <v>1</v>
      </c>
      <c r="J11" s="62">
        <f t="shared" si="2"/>
        <v>3</v>
      </c>
      <c r="K11" s="72">
        <f>(D11+E11)-(H11+I11)</f>
        <v>0</v>
      </c>
      <c r="L11" s="55">
        <v>18</v>
      </c>
      <c r="M11" s="55">
        <v>11</v>
      </c>
      <c r="N11" s="55">
        <v>7</v>
      </c>
      <c r="O11" s="62">
        <f t="shared" si="3"/>
        <v>18</v>
      </c>
      <c r="P11" s="73">
        <f t="shared" si="1"/>
        <v>0</v>
      </c>
      <c r="Q11" s="74"/>
      <c r="R11" s="74"/>
      <c r="S11" s="73">
        <f t="shared" si="4"/>
        <v>0</v>
      </c>
      <c r="T11" s="77"/>
      <c r="U11" s="77"/>
      <c r="V11" s="77"/>
      <c r="W11" s="77"/>
    </row>
    <row r="12" spans="1:23">
      <c r="A12" s="164" t="s">
        <v>37</v>
      </c>
      <c r="B12" s="55"/>
      <c r="C12" s="69"/>
      <c r="D12" s="55">
        <v>2</v>
      </c>
      <c r="E12" s="55"/>
      <c r="F12" s="69"/>
      <c r="G12" s="69">
        <v>1</v>
      </c>
      <c r="H12" s="55">
        <v>1</v>
      </c>
      <c r="I12" s="55"/>
      <c r="J12" s="62">
        <f t="shared" si="2"/>
        <v>1</v>
      </c>
      <c r="K12" s="72">
        <f t="shared" si="0"/>
        <v>1</v>
      </c>
      <c r="L12" s="55">
        <v>4</v>
      </c>
      <c r="M12" s="55">
        <v>2</v>
      </c>
      <c r="N12" s="55"/>
      <c r="O12" s="62">
        <f t="shared" si="3"/>
        <v>2</v>
      </c>
      <c r="P12" s="73">
        <f t="shared" si="1"/>
        <v>2</v>
      </c>
      <c r="Q12" s="74"/>
      <c r="R12" s="74"/>
      <c r="S12" s="73">
        <f t="shared" si="4"/>
        <v>0</v>
      </c>
      <c r="T12" s="77"/>
      <c r="U12" s="77"/>
      <c r="V12" s="77"/>
      <c r="W12" s="77"/>
    </row>
    <row r="13" spans="1:23" ht="24">
      <c r="A13" s="164" t="s">
        <v>38</v>
      </c>
      <c r="B13" s="55"/>
      <c r="C13" s="69"/>
      <c r="D13" s="55"/>
      <c r="E13" s="55"/>
      <c r="F13" s="69"/>
      <c r="G13" s="69"/>
      <c r="H13" s="55"/>
      <c r="I13" s="55"/>
      <c r="J13" s="62">
        <f t="shared" si="2"/>
        <v>0</v>
      </c>
      <c r="K13" s="72">
        <f t="shared" si="0"/>
        <v>0</v>
      </c>
      <c r="L13" s="55"/>
      <c r="M13" s="55"/>
      <c r="N13" s="55"/>
      <c r="O13" s="62">
        <f t="shared" si="3"/>
        <v>0</v>
      </c>
      <c r="P13" s="73">
        <f t="shared" si="1"/>
        <v>0</v>
      </c>
      <c r="Q13" s="74"/>
      <c r="R13" s="74"/>
      <c r="S13" s="73">
        <f t="shared" si="4"/>
        <v>0</v>
      </c>
      <c r="T13" s="77"/>
      <c r="U13" s="77"/>
      <c r="V13" s="77"/>
      <c r="W13" s="77"/>
    </row>
    <row r="14" spans="1:23">
      <c r="A14" s="164" t="s">
        <v>39</v>
      </c>
      <c r="B14" s="55"/>
      <c r="C14" s="69"/>
      <c r="D14" s="55">
        <v>5</v>
      </c>
      <c r="E14" s="55"/>
      <c r="F14" s="69">
        <v>1</v>
      </c>
      <c r="G14" s="69">
        <v>4</v>
      </c>
      <c r="H14" s="55">
        <v>4</v>
      </c>
      <c r="I14" s="55"/>
      <c r="J14" s="62">
        <f t="shared" si="2"/>
        <v>4</v>
      </c>
      <c r="K14" s="72">
        <f t="shared" si="0"/>
        <v>1</v>
      </c>
      <c r="L14" s="55">
        <v>8</v>
      </c>
      <c r="M14" s="55">
        <v>6</v>
      </c>
      <c r="N14" s="55"/>
      <c r="O14" s="62">
        <f t="shared" si="3"/>
        <v>6</v>
      </c>
      <c r="P14" s="73">
        <f t="shared" si="1"/>
        <v>2</v>
      </c>
      <c r="Q14" s="74"/>
      <c r="R14" s="74"/>
      <c r="S14" s="73">
        <f t="shared" si="4"/>
        <v>0</v>
      </c>
      <c r="T14" s="77"/>
      <c r="U14" s="77"/>
      <c r="V14" s="77"/>
      <c r="W14" s="77"/>
    </row>
    <row r="15" spans="1:23">
      <c r="A15" s="164" t="s">
        <v>40</v>
      </c>
      <c r="B15" s="55"/>
      <c r="C15" s="69"/>
      <c r="D15" s="55">
        <v>1</v>
      </c>
      <c r="E15" s="55"/>
      <c r="F15" s="69">
        <v>1</v>
      </c>
      <c r="G15" s="69"/>
      <c r="H15" s="55">
        <v>1</v>
      </c>
      <c r="I15" s="55"/>
      <c r="J15" s="62">
        <f t="shared" si="2"/>
        <v>1</v>
      </c>
      <c r="K15" s="72">
        <f t="shared" si="0"/>
        <v>0</v>
      </c>
      <c r="L15" s="55">
        <v>4</v>
      </c>
      <c r="M15" s="55">
        <v>2</v>
      </c>
      <c r="N15" s="55"/>
      <c r="O15" s="62">
        <f t="shared" si="3"/>
        <v>2</v>
      </c>
      <c r="P15" s="73">
        <f t="shared" si="1"/>
        <v>2</v>
      </c>
      <c r="Q15" s="74"/>
      <c r="R15" s="74"/>
      <c r="S15" s="73">
        <f t="shared" si="4"/>
        <v>0</v>
      </c>
      <c r="T15" s="77"/>
      <c r="U15" s="77"/>
      <c r="V15" s="77"/>
      <c r="W15" s="77"/>
    </row>
    <row r="16" spans="1:23">
      <c r="A16" s="164" t="s">
        <v>41</v>
      </c>
      <c r="B16" s="55"/>
      <c r="C16" s="69"/>
      <c r="D16" s="55"/>
      <c r="E16" s="55"/>
      <c r="F16" s="69"/>
      <c r="G16" s="69"/>
      <c r="H16" s="55"/>
      <c r="I16" s="55"/>
      <c r="J16" s="62">
        <f t="shared" si="2"/>
        <v>0</v>
      </c>
      <c r="K16" s="72">
        <f t="shared" si="0"/>
        <v>0</v>
      </c>
      <c r="L16" s="55"/>
      <c r="M16" s="55"/>
      <c r="N16" s="55"/>
      <c r="O16" s="62">
        <f t="shared" si="3"/>
        <v>0</v>
      </c>
      <c r="P16" s="73">
        <f t="shared" si="1"/>
        <v>0</v>
      </c>
      <c r="Q16" s="74"/>
      <c r="R16" s="74"/>
      <c r="S16" s="73">
        <f t="shared" si="4"/>
        <v>0</v>
      </c>
      <c r="T16" s="77"/>
      <c r="U16" s="77"/>
      <c r="V16" s="77"/>
      <c r="W16" s="77"/>
    </row>
    <row r="17" spans="1:23" ht="24">
      <c r="A17" s="164" t="s">
        <v>42</v>
      </c>
      <c r="B17" s="55"/>
      <c r="C17" s="69"/>
      <c r="D17" s="55">
        <v>3</v>
      </c>
      <c r="E17" s="55"/>
      <c r="F17" s="69">
        <v>1</v>
      </c>
      <c r="G17" s="69">
        <v>2</v>
      </c>
      <c r="H17" s="55">
        <v>2</v>
      </c>
      <c r="I17" s="55"/>
      <c r="J17" s="62">
        <f t="shared" si="2"/>
        <v>2</v>
      </c>
      <c r="K17" s="72">
        <f t="shared" si="0"/>
        <v>1</v>
      </c>
      <c r="L17" s="55">
        <v>14</v>
      </c>
      <c r="M17" s="55">
        <v>4</v>
      </c>
      <c r="N17" s="55">
        <v>6</v>
      </c>
      <c r="O17" s="62">
        <f t="shared" si="3"/>
        <v>10</v>
      </c>
      <c r="P17" s="73">
        <f t="shared" si="1"/>
        <v>4</v>
      </c>
      <c r="Q17" s="74"/>
      <c r="R17" s="74"/>
      <c r="S17" s="73">
        <f t="shared" si="4"/>
        <v>0</v>
      </c>
      <c r="T17" s="77"/>
      <c r="U17" s="77"/>
      <c r="V17" s="77"/>
      <c r="W17" s="77"/>
    </row>
    <row r="18" spans="1:23" ht="24">
      <c r="A18" s="164" t="s">
        <v>43</v>
      </c>
      <c r="B18" s="55"/>
      <c r="C18" s="69"/>
      <c r="D18" s="55"/>
      <c r="E18" s="55">
        <v>1</v>
      </c>
      <c r="F18" s="69"/>
      <c r="G18" s="69"/>
      <c r="H18" s="55">
        <v>1</v>
      </c>
      <c r="I18" s="55"/>
      <c r="J18" s="62">
        <f t="shared" si="2"/>
        <v>1</v>
      </c>
      <c r="K18" s="72">
        <f>E18-(H18+I18)</f>
        <v>0</v>
      </c>
      <c r="L18" s="55">
        <v>2</v>
      </c>
      <c r="M18" s="55">
        <v>1</v>
      </c>
      <c r="N18" s="55"/>
      <c r="O18" s="62">
        <f t="shared" si="3"/>
        <v>1</v>
      </c>
      <c r="P18" s="73">
        <f t="shared" si="1"/>
        <v>1</v>
      </c>
      <c r="Q18" s="74"/>
      <c r="R18" s="74"/>
      <c r="S18" s="73">
        <f t="shared" si="4"/>
        <v>0</v>
      </c>
      <c r="T18" s="77"/>
      <c r="U18" s="77"/>
      <c r="V18" s="77"/>
      <c r="W18" s="77"/>
    </row>
    <row r="19" spans="1:23">
      <c r="A19" s="164" t="s">
        <v>133</v>
      </c>
      <c r="B19" s="55"/>
      <c r="C19" s="69"/>
      <c r="D19" s="55"/>
      <c r="E19" s="55"/>
      <c r="F19" s="69"/>
      <c r="G19" s="69"/>
      <c r="H19" s="55"/>
      <c r="I19" s="55"/>
      <c r="J19" s="62">
        <f t="shared" si="2"/>
        <v>0</v>
      </c>
      <c r="K19" s="72">
        <f t="shared" si="0"/>
        <v>0</v>
      </c>
      <c r="L19" s="55"/>
      <c r="M19" s="55"/>
      <c r="N19" s="55"/>
      <c r="O19" s="62">
        <f t="shared" si="3"/>
        <v>0</v>
      </c>
      <c r="P19" s="73">
        <f t="shared" si="1"/>
        <v>0</v>
      </c>
      <c r="Q19" s="74"/>
      <c r="R19" s="74"/>
      <c r="S19" s="73">
        <f t="shared" si="4"/>
        <v>0</v>
      </c>
      <c r="T19" s="77"/>
      <c r="U19" s="77"/>
      <c r="V19" s="77"/>
      <c r="W19" s="77"/>
    </row>
    <row r="20" spans="1:23" ht="24.75">
      <c r="A20" s="165" t="s">
        <v>44</v>
      </c>
      <c r="B20" s="55"/>
      <c r="C20" s="69"/>
      <c r="D20" s="55"/>
      <c r="E20" s="55"/>
      <c r="F20" s="69"/>
      <c r="G20" s="69"/>
      <c r="H20" s="55"/>
      <c r="I20" s="55"/>
      <c r="J20" s="62">
        <f t="shared" si="2"/>
        <v>0</v>
      </c>
      <c r="K20" s="72">
        <f t="shared" si="0"/>
        <v>0</v>
      </c>
      <c r="L20" s="64"/>
      <c r="M20" s="55"/>
      <c r="N20" s="55"/>
      <c r="O20" s="62">
        <f t="shared" si="3"/>
        <v>0</v>
      </c>
      <c r="P20" s="73">
        <f t="shared" si="1"/>
        <v>0</v>
      </c>
      <c r="Q20" s="74"/>
      <c r="R20" s="74"/>
      <c r="S20" s="73">
        <f t="shared" si="4"/>
        <v>0</v>
      </c>
      <c r="T20" s="77"/>
      <c r="U20" s="77"/>
      <c r="V20" s="77"/>
      <c r="W20" s="77"/>
    </row>
    <row r="21" spans="1:23" ht="24.75">
      <c r="A21" s="165" t="s">
        <v>45</v>
      </c>
      <c r="B21" s="55"/>
      <c r="C21" s="69"/>
      <c r="D21" s="55"/>
      <c r="E21" s="55"/>
      <c r="F21" s="69"/>
      <c r="G21" s="69"/>
      <c r="H21" s="55"/>
      <c r="I21" s="55"/>
      <c r="J21" s="62">
        <f t="shared" si="2"/>
        <v>0</v>
      </c>
      <c r="K21" s="72">
        <f t="shared" si="0"/>
        <v>0</v>
      </c>
      <c r="L21" s="64"/>
      <c r="M21" s="55"/>
      <c r="N21" s="55"/>
      <c r="O21" s="62">
        <f t="shared" si="3"/>
        <v>0</v>
      </c>
      <c r="P21" s="73">
        <f t="shared" si="1"/>
        <v>0</v>
      </c>
      <c r="Q21" s="74"/>
      <c r="R21" s="74"/>
      <c r="S21" s="73">
        <f t="shared" si="4"/>
        <v>0</v>
      </c>
      <c r="T21" s="77"/>
      <c r="U21" s="77"/>
      <c r="V21" s="77"/>
      <c r="W21" s="77"/>
    </row>
    <row r="22" spans="1:23" ht="24.75">
      <c r="A22" s="330" t="s">
        <v>1838</v>
      </c>
      <c r="B22" s="331"/>
      <c r="C22" s="331"/>
      <c r="D22" s="331"/>
      <c r="E22" s="331"/>
      <c r="F22" s="331"/>
      <c r="G22" s="331"/>
      <c r="H22" s="331"/>
      <c r="I22" s="331"/>
      <c r="J22" s="62">
        <f t="shared" si="2"/>
        <v>0</v>
      </c>
      <c r="K22" s="72">
        <f t="shared" si="0"/>
        <v>0</v>
      </c>
      <c r="L22" s="332"/>
      <c r="M22" s="331"/>
      <c r="N22" s="331"/>
      <c r="O22" s="62">
        <f t="shared" si="3"/>
        <v>0</v>
      </c>
      <c r="P22" s="73">
        <f t="shared" si="1"/>
        <v>0</v>
      </c>
      <c r="Q22" s="333"/>
      <c r="R22" s="333"/>
      <c r="S22" s="73">
        <f t="shared" si="4"/>
        <v>0</v>
      </c>
      <c r="T22" s="334"/>
      <c r="U22" s="334"/>
      <c r="V22" s="334"/>
      <c r="W22" s="334"/>
    </row>
    <row r="23" spans="1:23" ht="20.25" customHeight="1">
      <c r="A23" s="192" t="s">
        <v>87</v>
      </c>
      <c r="B23" s="62"/>
      <c r="C23" s="62"/>
      <c r="D23" s="62">
        <f>SUM(D8:D22)</f>
        <v>18</v>
      </c>
      <c r="E23" s="62">
        <f t="shared" ref="E23:W23" si="5">SUM(E8:E22)</f>
        <v>1</v>
      </c>
      <c r="F23" s="62">
        <f t="shared" si="5"/>
        <v>4</v>
      </c>
      <c r="G23" s="62">
        <f t="shared" si="5"/>
        <v>13</v>
      </c>
      <c r="H23" s="62">
        <f t="shared" si="5"/>
        <v>14</v>
      </c>
      <c r="I23" s="62">
        <f t="shared" si="5"/>
        <v>2</v>
      </c>
      <c r="J23" s="62">
        <f t="shared" si="5"/>
        <v>16</v>
      </c>
      <c r="K23" s="72">
        <f t="shared" si="5"/>
        <v>3</v>
      </c>
      <c r="L23" s="62">
        <f t="shared" si="5"/>
        <v>65</v>
      </c>
      <c r="M23" s="62">
        <f t="shared" si="5"/>
        <v>32</v>
      </c>
      <c r="N23" s="62">
        <f t="shared" si="5"/>
        <v>15</v>
      </c>
      <c r="O23" s="62">
        <f t="shared" si="5"/>
        <v>47</v>
      </c>
      <c r="P23" s="73">
        <f t="shared" si="5"/>
        <v>18</v>
      </c>
      <c r="Q23" s="335">
        <f t="shared" si="5"/>
        <v>0</v>
      </c>
      <c r="R23" s="335">
        <f t="shared" si="5"/>
        <v>0</v>
      </c>
      <c r="S23" s="73">
        <f t="shared" si="5"/>
        <v>0</v>
      </c>
      <c r="T23" s="62">
        <f t="shared" si="5"/>
        <v>0</v>
      </c>
      <c r="U23" s="62">
        <f t="shared" si="5"/>
        <v>0</v>
      </c>
      <c r="V23" s="62">
        <f t="shared" si="5"/>
        <v>0</v>
      </c>
      <c r="W23" s="62">
        <f t="shared" si="5"/>
        <v>0</v>
      </c>
    </row>
    <row r="24" spans="1:23" ht="15.75" customHeight="1">
      <c r="A24" s="76" t="s">
        <v>134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1"/>
      <c r="R24" s="71"/>
      <c r="S24" s="71"/>
      <c r="T24" s="71"/>
      <c r="U24" s="71"/>
      <c r="V24" s="71"/>
      <c r="W24" s="71"/>
    </row>
    <row r="25" spans="1:23">
      <c r="A25" s="21"/>
    </row>
  </sheetData>
  <mergeCells count="6">
    <mergeCell ref="C2:D2"/>
    <mergeCell ref="T6:W6"/>
    <mergeCell ref="D6:S6"/>
    <mergeCell ref="A6:A7"/>
    <mergeCell ref="B6:B7"/>
    <mergeCell ref="C6:C7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workbookViewId="0">
      <selection activeCell="B13" sqref="B13:I23"/>
    </sheetView>
  </sheetViews>
  <sheetFormatPr defaultRowHeight="12.75"/>
  <cols>
    <col min="1" max="1" width="28" style="15" customWidth="1"/>
    <col min="2" max="2" width="15" style="15" customWidth="1"/>
    <col min="3" max="3" width="11.7109375" style="15" customWidth="1"/>
    <col min="4" max="4" width="8.140625" style="15" customWidth="1"/>
    <col min="5" max="5" width="13.140625" style="15" customWidth="1"/>
    <col min="6" max="6" width="10" style="15" customWidth="1"/>
    <col min="7" max="7" width="8" style="15" customWidth="1"/>
    <col min="8" max="8" width="14.28515625" style="15" customWidth="1"/>
    <col min="9" max="9" width="11.42578125" style="15" customWidth="1"/>
    <col min="10" max="16384" width="9.140625" style="15"/>
  </cols>
  <sheetData>
    <row r="1" spans="1:9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7"/>
      <c r="G1" s="159"/>
    </row>
    <row r="2" spans="1:9">
      <c r="A2" s="161"/>
      <c r="B2" s="162" t="s">
        <v>174</v>
      </c>
      <c r="C2" s="153">
        <f>Kadar.ode.!C2</f>
        <v>26001595</v>
      </c>
      <c r="D2" s="157"/>
      <c r="E2" s="157"/>
      <c r="F2" s="157"/>
      <c r="G2" s="159"/>
    </row>
    <row r="3" spans="1:9">
      <c r="A3" s="161"/>
      <c r="B3" s="162" t="s">
        <v>175</v>
      </c>
      <c r="C3" s="225" t="str">
        <f>Kadar.ode.!C3</f>
        <v>01.01.2025.</v>
      </c>
      <c r="D3" s="157"/>
      <c r="E3" s="157"/>
      <c r="F3" s="157"/>
      <c r="G3" s="159"/>
    </row>
    <row r="4" spans="1:9" ht="14.25">
      <c r="A4" s="161"/>
      <c r="B4" s="162" t="s">
        <v>1803</v>
      </c>
      <c r="C4" s="154" t="s">
        <v>305</v>
      </c>
      <c r="D4" s="158"/>
      <c r="E4" s="158"/>
      <c r="F4" s="158"/>
      <c r="G4" s="160"/>
    </row>
    <row r="5" spans="1:9" ht="12" customHeight="1">
      <c r="A5" s="53"/>
      <c r="B5" s="11"/>
      <c r="C5" s="52"/>
      <c r="D5" s="40"/>
    </row>
    <row r="6" spans="1:9" ht="21.75" customHeight="1">
      <c r="A6" s="898" t="s">
        <v>32</v>
      </c>
      <c r="B6" s="898"/>
      <c r="C6" s="78"/>
      <c r="D6" s="78"/>
      <c r="E6" s="78"/>
      <c r="F6" s="78"/>
    </row>
    <row r="7" spans="1:9">
      <c r="A7" s="80" t="s">
        <v>135</v>
      </c>
      <c r="B7" s="84"/>
      <c r="C7" s="78"/>
      <c r="D7" s="78"/>
      <c r="E7" s="78"/>
      <c r="F7" s="78"/>
    </row>
    <row r="8" spans="1:9">
      <c r="A8" s="80" t="s">
        <v>136</v>
      </c>
      <c r="B8" s="84"/>
      <c r="C8" s="78"/>
      <c r="D8" s="78"/>
      <c r="E8" s="78"/>
      <c r="F8" s="78"/>
    </row>
    <row r="9" spans="1:9">
      <c r="A9" s="80" t="s">
        <v>87</v>
      </c>
      <c r="B9" s="84"/>
      <c r="C9" s="78"/>
      <c r="D9" s="78"/>
      <c r="E9" s="78"/>
      <c r="F9" s="78"/>
    </row>
    <row r="10" spans="1:9">
      <c r="A10" s="78"/>
      <c r="B10" s="78"/>
      <c r="C10" s="78"/>
      <c r="D10" s="78"/>
      <c r="E10" s="78"/>
      <c r="F10" s="78"/>
      <c r="G10" s="78"/>
      <c r="H10" s="78"/>
      <c r="I10" s="79"/>
    </row>
    <row r="11" spans="1:9" ht="57.75" customHeight="1">
      <c r="A11" s="893" t="s">
        <v>46</v>
      </c>
      <c r="B11" s="899" t="s">
        <v>183</v>
      </c>
      <c r="C11" s="899"/>
      <c r="D11" s="899"/>
      <c r="E11" s="899"/>
      <c r="F11" s="899"/>
      <c r="G11" s="899"/>
      <c r="H11" s="899" t="s">
        <v>180</v>
      </c>
      <c r="I11" s="899"/>
    </row>
    <row r="12" spans="1:9" ht="54.75" customHeight="1">
      <c r="A12" s="893"/>
      <c r="B12" s="191" t="s">
        <v>196</v>
      </c>
      <c r="C12" s="191" t="s">
        <v>49</v>
      </c>
      <c r="D12" s="191" t="s">
        <v>29</v>
      </c>
      <c r="E12" s="191" t="s">
        <v>197</v>
      </c>
      <c r="F12" s="191" t="s">
        <v>49</v>
      </c>
      <c r="G12" s="191" t="s">
        <v>29</v>
      </c>
      <c r="H12" s="191" t="s">
        <v>47</v>
      </c>
      <c r="I12" s="191" t="s">
        <v>50</v>
      </c>
    </row>
    <row r="13" spans="1:9">
      <c r="A13" s="186" t="s">
        <v>51</v>
      </c>
      <c r="B13" s="81">
        <v>16</v>
      </c>
      <c r="C13" s="81">
        <v>13</v>
      </c>
      <c r="D13" s="187">
        <f t="shared" ref="D13:D23" si="0">B13-C13</f>
        <v>3</v>
      </c>
      <c r="E13" s="82">
        <v>51</v>
      </c>
      <c r="F13" s="83">
        <v>44</v>
      </c>
      <c r="G13" s="187">
        <f t="shared" ref="G13:G23" si="1">E13-F13</f>
        <v>7</v>
      </c>
      <c r="H13" s="82"/>
      <c r="I13" s="83"/>
    </row>
    <row r="14" spans="1:9">
      <c r="A14" s="186" t="s">
        <v>48</v>
      </c>
      <c r="B14" s="81"/>
      <c r="C14" s="81"/>
      <c r="D14" s="187">
        <f t="shared" si="0"/>
        <v>0</v>
      </c>
      <c r="E14" s="82">
        <v>0</v>
      </c>
      <c r="F14" s="83">
        <v>2</v>
      </c>
      <c r="G14" s="187">
        <f t="shared" si="1"/>
        <v>-2</v>
      </c>
      <c r="H14" s="82"/>
      <c r="I14" s="83"/>
    </row>
    <row r="15" spans="1:9">
      <c r="A15" s="186"/>
      <c r="B15" s="81"/>
      <c r="C15" s="81"/>
      <c r="D15" s="187">
        <f t="shared" si="0"/>
        <v>0</v>
      </c>
      <c r="E15" s="82"/>
      <c r="F15" s="83"/>
      <c r="G15" s="187">
        <f t="shared" si="1"/>
        <v>0</v>
      </c>
      <c r="H15" s="82"/>
      <c r="I15" s="83"/>
    </row>
    <row r="16" spans="1:9">
      <c r="A16" s="186"/>
      <c r="B16" s="81"/>
      <c r="C16" s="81"/>
      <c r="D16" s="187">
        <f t="shared" si="0"/>
        <v>0</v>
      </c>
      <c r="E16" s="82"/>
      <c r="F16" s="83"/>
      <c r="G16" s="187">
        <f t="shared" si="1"/>
        <v>0</v>
      </c>
      <c r="H16" s="82"/>
      <c r="I16" s="83"/>
    </row>
    <row r="17" spans="1:9">
      <c r="A17" s="186"/>
      <c r="B17" s="81"/>
      <c r="C17" s="81"/>
      <c r="D17" s="187">
        <f t="shared" si="0"/>
        <v>0</v>
      </c>
      <c r="E17" s="82"/>
      <c r="F17" s="83"/>
      <c r="G17" s="187">
        <f t="shared" si="1"/>
        <v>0</v>
      </c>
      <c r="H17" s="82"/>
      <c r="I17" s="83"/>
    </row>
    <row r="18" spans="1:9">
      <c r="A18" s="186"/>
      <c r="B18" s="81"/>
      <c r="C18" s="81"/>
      <c r="D18" s="187">
        <f t="shared" si="0"/>
        <v>0</v>
      </c>
      <c r="E18" s="82"/>
      <c r="F18" s="83"/>
      <c r="G18" s="187">
        <f t="shared" si="1"/>
        <v>0</v>
      </c>
      <c r="H18" s="82"/>
      <c r="I18" s="83"/>
    </row>
    <row r="19" spans="1:9">
      <c r="A19" s="186"/>
      <c r="B19" s="81"/>
      <c r="C19" s="81"/>
      <c r="D19" s="187">
        <f t="shared" si="0"/>
        <v>0</v>
      </c>
      <c r="E19" s="82"/>
      <c r="F19" s="83"/>
      <c r="G19" s="187">
        <f t="shared" si="1"/>
        <v>0</v>
      </c>
      <c r="H19" s="82"/>
      <c r="I19" s="83"/>
    </row>
    <row r="20" spans="1:9">
      <c r="A20" s="186"/>
      <c r="B20" s="81"/>
      <c r="C20" s="81"/>
      <c r="D20" s="187">
        <f t="shared" si="0"/>
        <v>0</v>
      </c>
      <c r="E20" s="82"/>
      <c r="F20" s="83"/>
      <c r="G20" s="187">
        <f t="shared" si="1"/>
        <v>0</v>
      </c>
      <c r="H20" s="82"/>
      <c r="I20" s="83"/>
    </row>
    <row r="21" spans="1:9" s="44" customFormat="1">
      <c r="A21" s="188"/>
      <c r="B21" s="81"/>
      <c r="C21" s="81"/>
      <c r="D21" s="187">
        <f t="shared" si="0"/>
        <v>0</v>
      </c>
      <c r="E21" s="82"/>
      <c r="F21" s="83"/>
      <c r="G21" s="187">
        <f t="shared" si="1"/>
        <v>0</v>
      </c>
      <c r="H21" s="82"/>
      <c r="I21" s="83"/>
    </row>
    <row r="22" spans="1:9" s="44" customFormat="1">
      <c r="A22" s="188"/>
      <c r="B22" s="81"/>
      <c r="C22" s="81"/>
      <c r="D22" s="187">
        <f t="shared" si="0"/>
        <v>0</v>
      </c>
      <c r="E22" s="82"/>
      <c r="F22" s="83"/>
      <c r="G22" s="187">
        <f t="shared" si="1"/>
        <v>0</v>
      </c>
      <c r="H22" s="82"/>
      <c r="I22" s="83"/>
    </row>
    <row r="23" spans="1:9" s="44" customFormat="1">
      <c r="A23" s="189" t="s">
        <v>2</v>
      </c>
      <c r="B23" s="84">
        <f>SUM(B13:B22)</f>
        <v>16</v>
      </c>
      <c r="C23" s="84">
        <f>SUM(C13:C22)</f>
        <v>13</v>
      </c>
      <c r="D23" s="190">
        <f t="shared" si="0"/>
        <v>3</v>
      </c>
      <c r="E23" s="84">
        <f>SUM(E13:E22)</f>
        <v>51</v>
      </c>
      <c r="F23" s="84">
        <f>SUM(F13:F22)</f>
        <v>46</v>
      </c>
      <c r="G23" s="190">
        <f t="shared" si="1"/>
        <v>5</v>
      </c>
      <c r="H23" s="84">
        <f>SUM(H13:H22)</f>
        <v>0</v>
      </c>
      <c r="I23" s="84">
        <f>SUM(I13:I22)</f>
        <v>0</v>
      </c>
    </row>
  </sheetData>
  <mergeCells count="4">
    <mergeCell ref="A6:B6"/>
    <mergeCell ref="A11:A12"/>
    <mergeCell ref="B11:G11"/>
    <mergeCell ref="H11:I11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view="pageBreakPreview" zoomScaleNormal="100" zoomScaleSheetLayoutView="100" workbookViewId="0">
      <selection activeCell="K8" sqref="K8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7"/>
      <c r="G1" s="307"/>
      <c r="H1" s="318"/>
      <c r="I1" s="314"/>
      <c r="J1" s="311"/>
      <c r="K1" s="311"/>
      <c r="L1" s="45"/>
      <c r="M1" s="45"/>
      <c r="N1" s="45"/>
      <c r="O1" s="45"/>
      <c r="P1" s="45"/>
      <c r="Q1" s="45"/>
    </row>
    <row r="2" spans="1:17">
      <c r="A2" s="161"/>
      <c r="B2" s="162" t="s">
        <v>174</v>
      </c>
      <c r="C2" s="153">
        <f>Kadar.ode.!C2</f>
        <v>26001595</v>
      </c>
      <c r="D2" s="157"/>
      <c r="E2" s="157"/>
      <c r="F2" s="157"/>
      <c r="G2" s="306"/>
      <c r="H2" s="318"/>
      <c r="I2" s="315"/>
      <c r="J2" s="311"/>
      <c r="K2" s="308"/>
      <c r="L2" s="45"/>
      <c r="M2" s="45"/>
    </row>
    <row r="3" spans="1:17">
      <c r="A3" s="161"/>
      <c r="B3" s="162" t="s">
        <v>175</v>
      </c>
      <c r="C3" s="225" t="str">
        <f>Kadar.ode.!C3</f>
        <v>01.01.2025.</v>
      </c>
      <c r="D3" s="157"/>
      <c r="E3" s="157"/>
      <c r="F3" s="157"/>
      <c r="G3" s="291"/>
      <c r="H3" s="318"/>
      <c r="I3" s="315"/>
      <c r="J3" s="311"/>
      <c r="K3" s="308"/>
      <c r="L3" s="45"/>
      <c r="M3" s="45"/>
      <c r="N3" s="45"/>
      <c r="O3" s="45"/>
      <c r="P3" s="45"/>
      <c r="Q3" s="45"/>
    </row>
    <row r="4" spans="1:17" ht="14.25">
      <c r="A4" s="161"/>
      <c r="B4" s="162" t="s">
        <v>1804</v>
      </c>
      <c r="C4" s="154" t="s">
        <v>198</v>
      </c>
      <c r="D4" s="158"/>
      <c r="E4" s="158"/>
      <c r="F4" s="158"/>
      <c r="G4" s="292"/>
      <c r="H4" s="319"/>
      <c r="I4" s="316"/>
      <c r="J4" s="312"/>
      <c r="K4" s="309"/>
      <c r="L4" s="45"/>
      <c r="M4" s="45"/>
      <c r="N4" s="45"/>
      <c r="O4" s="45"/>
      <c r="P4" s="45"/>
      <c r="Q4" s="45"/>
    </row>
    <row r="5" spans="1:17">
      <c r="A5" s="305"/>
      <c r="B5" s="305"/>
      <c r="C5" s="305"/>
      <c r="D5" s="305"/>
      <c r="E5" s="305"/>
      <c r="F5" s="305"/>
      <c r="G5" s="324"/>
      <c r="H5" s="320"/>
      <c r="I5" s="317"/>
      <c r="J5" s="313"/>
      <c r="K5" s="310"/>
      <c r="L5" s="46"/>
      <c r="M5" s="46"/>
      <c r="N5" s="46"/>
      <c r="O5" s="46"/>
      <c r="P5" s="46"/>
      <c r="Q5" s="46"/>
    </row>
    <row r="6" spans="1:17" ht="193.5" customHeight="1" thickBot="1">
      <c r="A6" s="321"/>
      <c r="B6" s="321"/>
      <c r="C6" s="322" t="s">
        <v>1834</v>
      </c>
      <c r="D6" s="322" t="s">
        <v>49</v>
      </c>
      <c r="E6" s="322" t="s">
        <v>66</v>
      </c>
      <c r="F6" s="322" t="s">
        <v>180</v>
      </c>
      <c r="G6" s="322" t="s">
        <v>199</v>
      </c>
      <c r="H6" s="329" t="s">
        <v>1837</v>
      </c>
      <c r="I6" s="329" t="s">
        <v>1836</v>
      </c>
      <c r="J6" s="323" t="s">
        <v>1835</v>
      </c>
      <c r="K6" s="304" t="s">
        <v>1833</v>
      </c>
      <c r="L6" s="46"/>
      <c r="M6" s="46"/>
      <c r="N6" s="46"/>
      <c r="O6" s="46"/>
      <c r="P6" s="46"/>
      <c r="Q6" s="46"/>
    </row>
    <row r="7" spans="1:17" ht="6" customHeight="1" thickTop="1" thickBot="1">
      <c r="A7" s="47"/>
      <c r="B7" s="47"/>
      <c r="C7" s="47"/>
      <c r="D7" s="47"/>
      <c r="E7" s="47"/>
      <c r="F7" s="47"/>
      <c r="G7" s="47"/>
      <c r="H7" s="47"/>
      <c r="I7" s="327"/>
      <c r="J7" s="328"/>
      <c r="K7" s="326"/>
      <c r="L7" s="46"/>
      <c r="M7" s="46"/>
      <c r="N7" s="46"/>
      <c r="O7" s="46"/>
      <c r="P7" s="46"/>
      <c r="Q7" s="46"/>
    </row>
    <row r="8" spans="1:17" ht="16.5" thickTop="1" thickBot="1">
      <c r="A8" s="325" t="s">
        <v>60</v>
      </c>
      <c r="B8" s="47"/>
      <c r="C8" s="47">
        <f>SUM(Kadar.ode.!I25,Kadar.dne.bol.dij.!E18,Kadar.zaj.med.del.!D23)</f>
        <v>82</v>
      </c>
      <c r="D8" s="85">
        <v>55</v>
      </c>
      <c r="E8" s="85">
        <f t="shared" ref="E8:E13" si="0">C8-D8</f>
        <v>27</v>
      </c>
      <c r="F8" s="47">
        <v>0</v>
      </c>
      <c r="G8" s="47">
        <f t="shared" ref="G8:G13" si="1">SUM(C8,F8)</f>
        <v>82</v>
      </c>
      <c r="H8" s="47">
        <v>2</v>
      </c>
      <c r="I8" s="303">
        <v>9</v>
      </c>
      <c r="J8" s="303">
        <v>11</v>
      </c>
      <c r="K8" s="303">
        <f>C8+J8</f>
        <v>93</v>
      </c>
      <c r="L8" s="46"/>
      <c r="M8" s="46"/>
      <c r="N8" s="46"/>
      <c r="O8" s="46"/>
      <c r="P8" s="46"/>
      <c r="Q8" s="46"/>
    </row>
    <row r="9" spans="1:17" ht="16.5" thickTop="1" thickBot="1">
      <c r="A9" s="325" t="s">
        <v>61</v>
      </c>
      <c r="B9" s="47"/>
      <c r="C9" s="47">
        <f>SUM(Kadar.zaj.med.del.!E23)</f>
        <v>1</v>
      </c>
      <c r="D9" s="47">
        <v>1</v>
      </c>
      <c r="E9" s="47">
        <f t="shared" si="0"/>
        <v>0</v>
      </c>
      <c r="F9" s="47">
        <v>0</v>
      </c>
      <c r="G9" s="47">
        <f t="shared" si="1"/>
        <v>1</v>
      </c>
      <c r="H9" s="47">
        <v>0</v>
      </c>
      <c r="I9" s="47">
        <v>0</v>
      </c>
      <c r="J9" s="303">
        <v>0</v>
      </c>
      <c r="K9" s="47">
        <f t="shared" ref="K9:K14" si="2">C9+J9</f>
        <v>1</v>
      </c>
      <c r="L9" s="46"/>
      <c r="M9" s="46"/>
      <c r="N9" s="46"/>
      <c r="O9" s="46"/>
      <c r="P9" s="46"/>
      <c r="Q9" s="46"/>
    </row>
    <row r="10" spans="1:17" ht="31.5" thickTop="1" thickBot="1">
      <c r="A10" s="325" t="s">
        <v>62</v>
      </c>
      <c r="B10" s="47"/>
      <c r="C10" s="47">
        <f>SUM(Kadar.ode.!R25,Kadar.dne.bol.dij.!J18,Kadar.zaj.med.del.!L23)</f>
        <v>187</v>
      </c>
      <c r="D10" s="85">
        <v>162</v>
      </c>
      <c r="E10" s="47">
        <f t="shared" si="0"/>
        <v>25</v>
      </c>
      <c r="F10" s="47">
        <v>0</v>
      </c>
      <c r="G10" s="47">
        <f t="shared" si="1"/>
        <v>187</v>
      </c>
      <c r="H10" s="47">
        <v>8</v>
      </c>
      <c r="I10" s="47">
        <v>5</v>
      </c>
      <c r="J10" s="303">
        <v>13</v>
      </c>
      <c r="K10" s="47">
        <f t="shared" si="2"/>
        <v>200</v>
      </c>
    </row>
    <row r="11" spans="1:17" ht="31.5" thickTop="1" thickBot="1">
      <c r="A11" s="325" t="s">
        <v>63</v>
      </c>
      <c r="B11" s="47"/>
      <c r="C11" s="85">
        <f>SUM(Kadar.ode.!Z25,Kadar.dne.bol.dij.!M18,Kadar.zaj.med.del.!Q23)</f>
        <v>2</v>
      </c>
      <c r="D11" s="47">
        <v>3</v>
      </c>
      <c r="E11" s="47">
        <f t="shared" si="0"/>
        <v>-1</v>
      </c>
      <c r="F11" s="47">
        <v>0</v>
      </c>
      <c r="G11" s="47">
        <f t="shared" si="1"/>
        <v>2</v>
      </c>
      <c r="H11" s="47">
        <v>0</v>
      </c>
      <c r="I11" s="47">
        <v>0</v>
      </c>
      <c r="J11" s="303">
        <v>0</v>
      </c>
      <c r="K11" s="47">
        <f t="shared" si="2"/>
        <v>2</v>
      </c>
    </row>
    <row r="12" spans="1:17" ht="46.5" thickTop="1" thickBot="1">
      <c r="A12" s="325" t="s">
        <v>64</v>
      </c>
      <c r="B12" s="47"/>
      <c r="C12" s="47">
        <f>SUM(Kadar.nem.!B23)</f>
        <v>16</v>
      </c>
      <c r="D12" s="47">
        <v>13</v>
      </c>
      <c r="E12" s="47">
        <f t="shared" si="0"/>
        <v>3</v>
      </c>
      <c r="F12" s="47">
        <v>0</v>
      </c>
      <c r="G12" s="47">
        <f t="shared" si="1"/>
        <v>16</v>
      </c>
      <c r="H12" s="47">
        <v>0</v>
      </c>
      <c r="I12" s="47">
        <v>0</v>
      </c>
      <c r="J12" s="303">
        <v>0</v>
      </c>
      <c r="K12" s="47">
        <f t="shared" si="2"/>
        <v>16</v>
      </c>
    </row>
    <row r="13" spans="1:17" ht="46.5" thickTop="1" thickBot="1">
      <c r="A13" s="325" t="s">
        <v>65</v>
      </c>
      <c r="B13" s="47"/>
      <c r="C13" s="47">
        <f>SUM(Kadar.nem.!E23)</f>
        <v>51</v>
      </c>
      <c r="D13" s="47">
        <v>46</v>
      </c>
      <c r="E13" s="47">
        <f t="shared" si="0"/>
        <v>5</v>
      </c>
      <c r="F13" s="47">
        <v>0</v>
      </c>
      <c r="G13" s="47">
        <f t="shared" si="1"/>
        <v>51</v>
      </c>
      <c r="H13" s="47">
        <v>1</v>
      </c>
      <c r="I13" s="47">
        <v>0</v>
      </c>
      <c r="J13" s="303">
        <v>1</v>
      </c>
      <c r="K13" s="47">
        <f t="shared" si="2"/>
        <v>52</v>
      </c>
    </row>
    <row r="14" spans="1:17" ht="16.5" thickTop="1" thickBot="1">
      <c r="A14" s="325" t="s">
        <v>2</v>
      </c>
      <c r="B14" s="47"/>
      <c r="C14" s="47">
        <f t="shared" ref="C14:H14" si="3">SUM(C8:C13)</f>
        <v>339</v>
      </c>
      <c r="D14" s="47">
        <f t="shared" si="3"/>
        <v>280</v>
      </c>
      <c r="E14" s="47">
        <f t="shared" si="3"/>
        <v>59</v>
      </c>
      <c r="F14" s="47">
        <f t="shared" si="3"/>
        <v>0</v>
      </c>
      <c r="G14" s="47">
        <f t="shared" si="3"/>
        <v>339</v>
      </c>
      <c r="H14" s="47">
        <f t="shared" si="3"/>
        <v>11</v>
      </c>
      <c r="I14" s="47">
        <f>SUM(I8:I13)</f>
        <v>14</v>
      </c>
      <c r="J14" s="303">
        <f>SUM(J8:J13)</f>
        <v>25</v>
      </c>
      <c r="K14" s="47">
        <f t="shared" si="2"/>
        <v>364</v>
      </c>
    </row>
    <row r="15" spans="1:17" ht="13.5" thickTop="1"/>
  </sheetData>
  <phoneticPr fontId="11" type="noConversion"/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BreakPreview" zoomScale="115" zoomScaleNormal="100" zoomScaleSheetLayoutView="115" workbookViewId="0">
      <selection activeCell="C1" sqref="C1:C2"/>
    </sheetView>
  </sheetViews>
  <sheetFormatPr defaultRowHeight="12.75"/>
  <cols>
    <col min="1" max="1" width="7.5703125" customWidth="1"/>
    <col min="2" max="2" width="26.7109375" customWidth="1"/>
    <col min="3" max="3" width="11.85546875" customWidth="1"/>
    <col min="4" max="8" width="9.28515625" bestFit="1" customWidth="1"/>
    <col min="9" max="10" width="12" bestFit="1" customWidth="1"/>
    <col min="11" max="11" width="10.85546875" customWidth="1"/>
    <col min="12" max="12" width="12" bestFit="1" customWidth="1"/>
  </cols>
  <sheetData>
    <row r="1" spans="1:12">
      <c r="A1" s="420"/>
      <c r="B1" s="421" t="s">
        <v>173</v>
      </c>
      <c r="C1" s="422" t="str">
        <f>Kadar.ode.!C1</f>
        <v>Здравствени центар Алексинац</v>
      </c>
      <c r="D1" s="423"/>
      <c r="E1" s="423"/>
      <c r="F1" s="423"/>
      <c r="G1" s="424"/>
      <c r="H1" s="425"/>
      <c r="I1" s="425"/>
      <c r="J1" s="425"/>
      <c r="K1" s="425"/>
      <c r="L1" s="425"/>
    </row>
    <row r="2" spans="1:12">
      <c r="A2" s="420"/>
      <c r="B2" s="421" t="s">
        <v>174</v>
      </c>
      <c r="C2" s="422">
        <f>Kadar.ode.!C2</f>
        <v>26001595</v>
      </c>
      <c r="D2" s="423"/>
      <c r="E2" s="423"/>
      <c r="F2" s="423"/>
      <c r="G2" s="424"/>
      <c r="H2" s="425"/>
      <c r="I2" s="425"/>
      <c r="J2" s="425"/>
      <c r="K2" s="425"/>
      <c r="L2" s="425"/>
    </row>
    <row r="3" spans="1:12">
      <c r="A3" s="420"/>
      <c r="B3" s="421"/>
      <c r="C3" s="422"/>
      <c r="D3" s="423"/>
      <c r="E3" s="423"/>
      <c r="F3" s="423"/>
      <c r="G3" s="424"/>
      <c r="H3" s="425"/>
      <c r="I3" s="425"/>
      <c r="J3" s="425"/>
      <c r="K3" s="425"/>
      <c r="L3" s="425"/>
    </row>
    <row r="4" spans="1:12">
      <c r="A4" s="420"/>
      <c r="B4" s="421" t="s">
        <v>1805</v>
      </c>
      <c r="C4" s="426" t="s">
        <v>205</v>
      </c>
      <c r="D4" s="427"/>
      <c r="E4" s="427"/>
      <c r="F4" s="427"/>
      <c r="G4" s="428"/>
      <c r="H4" s="425"/>
      <c r="I4" s="425"/>
      <c r="J4" s="425"/>
      <c r="K4" s="425"/>
      <c r="L4" s="425"/>
    </row>
    <row r="5" spans="1:12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</row>
    <row r="6" spans="1:12" ht="33.75" customHeight="1">
      <c r="A6" s="907" t="s">
        <v>171</v>
      </c>
      <c r="B6" s="907" t="s">
        <v>56</v>
      </c>
      <c r="C6" s="909" t="s">
        <v>200</v>
      </c>
      <c r="D6" s="910"/>
      <c r="E6" s="900" t="s">
        <v>201</v>
      </c>
      <c r="F6" s="900"/>
      <c r="G6" s="900" t="s">
        <v>204</v>
      </c>
      <c r="H6" s="900"/>
      <c r="I6" s="900" t="s">
        <v>202</v>
      </c>
      <c r="J6" s="900"/>
      <c r="K6" s="900" t="s">
        <v>203</v>
      </c>
      <c r="L6" s="900"/>
    </row>
    <row r="7" spans="1:12" ht="27.75" customHeight="1" thickBot="1">
      <c r="A7" s="908"/>
      <c r="B7" s="908"/>
      <c r="C7" s="429" t="s">
        <v>1</v>
      </c>
      <c r="D7" s="430" t="s">
        <v>0</v>
      </c>
      <c r="E7" s="431" t="s">
        <v>1900</v>
      </c>
      <c r="F7" s="431" t="s">
        <v>1901</v>
      </c>
      <c r="G7" s="431" t="s">
        <v>1900</v>
      </c>
      <c r="H7" s="431" t="s">
        <v>1901</v>
      </c>
      <c r="I7" s="431" t="s">
        <v>1902</v>
      </c>
      <c r="J7" s="431" t="s">
        <v>1901</v>
      </c>
      <c r="K7" s="431" t="s">
        <v>1903</v>
      </c>
      <c r="L7" s="431" t="s">
        <v>1901</v>
      </c>
    </row>
    <row r="8" spans="1:12" ht="13.5" thickTop="1">
      <c r="A8" s="432"/>
      <c r="B8" s="433"/>
      <c r="C8" s="434" t="s">
        <v>2</v>
      </c>
      <c r="D8" s="435">
        <v>45</v>
      </c>
      <c r="E8" s="436">
        <v>1531</v>
      </c>
      <c r="F8" s="437">
        <v>2020</v>
      </c>
      <c r="G8" s="436">
        <v>8572</v>
      </c>
      <c r="H8" s="437">
        <v>12591</v>
      </c>
      <c r="I8" s="438">
        <f>G8/E8</f>
        <v>5.5989549314173743</v>
      </c>
      <c r="J8" s="438">
        <f>H8/F8</f>
        <v>6.2331683168316836</v>
      </c>
      <c r="K8" s="438">
        <f>G8/(365*D8)*100</f>
        <v>52.18873668188737</v>
      </c>
      <c r="L8" s="438">
        <f>H8/(365*D8)*100</f>
        <v>76.657534246575338</v>
      </c>
    </row>
    <row r="9" spans="1:12">
      <c r="A9" s="432">
        <v>110</v>
      </c>
      <c r="B9" s="439" t="s">
        <v>1904</v>
      </c>
      <c r="C9" s="440" t="s">
        <v>4</v>
      </c>
      <c r="D9" s="436">
        <v>2</v>
      </c>
      <c r="E9" s="436">
        <v>274</v>
      </c>
      <c r="F9" s="441">
        <v>300</v>
      </c>
      <c r="G9" s="436">
        <v>715</v>
      </c>
      <c r="H9" s="441">
        <v>821</v>
      </c>
      <c r="I9" s="438">
        <f t="shared" ref="I9:J35" si="0">G9/E9</f>
        <v>2.6094890510948905</v>
      </c>
      <c r="J9" s="438">
        <f t="shared" si="0"/>
        <v>2.7366666666666668</v>
      </c>
      <c r="K9" s="438">
        <f>G9/(365*D9)*100</f>
        <v>97.945205479452056</v>
      </c>
      <c r="L9" s="438">
        <f>H9/(365*D9)*100</f>
        <v>112.46575342465755</v>
      </c>
    </row>
    <row r="10" spans="1:12">
      <c r="A10" s="432"/>
      <c r="B10" s="433"/>
      <c r="C10" s="440" t="s">
        <v>5</v>
      </c>
      <c r="D10" s="436">
        <v>10</v>
      </c>
      <c r="E10" s="436">
        <v>385</v>
      </c>
      <c r="F10" s="441">
        <v>700</v>
      </c>
      <c r="G10" s="436">
        <v>1510</v>
      </c>
      <c r="H10" s="441">
        <v>2737</v>
      </c>
      <c r="I10" s="438">
        <f t="shared" si="0"/>
        <v>3.9220779220779223</v>
      </c>
      <c r="J10" s="438">
        <f t="shared" si="0"/>
        <v>3.91</v>
      </c>
      <c r="K10" s="438">
        <f>G10/(365*D10)*100</f>
        <v>41.369863013698634</v>
      </c>
      <c r="L10" s="438">
        <f>H10/(365*D10)*100</f>
        <v>74.986301369863014</v>
      </c>
    </row>
    <row r="11" spans="1:12" ht="13.5" thickBot="1">
      <c r="A11" s="442"/>
      <c r="B11" s="443"/>
      <c r="C11" s="444" t="s">
        <v>9</v>
      </c>
      <c r="D11" s="445">
        <v>33</v>
      </c>
      <c r="E11" s="445">
        <v>1012</v>
      </c>
      <c r="F11" s="446">
        <v>1700</v>
      </c>
      <c r="G11" s="445">
        <v>6527</v>
      </c>
      <c r="H11" s="446">
        <v>9003</v>
      </c>
      <c r="I11" s="447">
        <f t="shared" si="0"/>
        <v>6.4496047430830039</v>
      </c>
      <c r="J11" s="448">
        <f t="shared" si="0"/>
        <v>5.2958823529411765</v>
      </c>
      <c r="K11" s="447">
        <f>G11/(365*D11)*100</f>
        <v>54.188459941884602</v>
      </c>
      <c r="L11" s="448">
        <f>H11/(365*D11)*100</f>
        <v>74.744707347447076</v>
      </c>
    </row>
    <row r="12" spans="1:12" ht="14.25" thickTop="1" thickBot="1">
      <c r="A12" s="432"/>
      <c r="B12" s="433"/>
      <c r="C12" s="449" t="s">
        <v>2</v>
      </c>
      <c r="D12" s="450">
        <v>26</v>
      </c>
      <c r="E12" s="436">
        <v>1392</v>
      </c>
      <c r="F12" s="437">
        <v>1430</v>
      </c>
      <c r="G12" s="436">
        <v>6348</v>
      </c>
      <c r="H12" s="437">
        <v>6900</v>
      </c>
      <c r="I12" s="447">
        <f t="shared" si="0"/>
        <v>4.5603448275862073</v>
      </c>
      <c r="J12" s="448">
        <f t="shared" si="0"/>
        <v>4.825174825174825</v>
      </c>
      <c r="K12" s="438">
        <f>G12/(365*D12)*100</f>
        <v>66.89146469968388</v>
      </c>
      <c r="L12" s="438">
        <f>H12/(365*D12)*100</f>
        <v>72.708113804004213</v>
      </c>
    </row>
    <row r="13" spans="1:12" ht="14.25" thickTop="1" thickBot="1">
      <c r="A13" s="432">
        <v>420</v>
      </c>
      <c r="B13" s="439" t="s">
        <v>1905</v>
      </c>
      <c r="C13" s="440" t="s">
        <v>4</v>
      </c>
      <c r="D13" s="436">
        <v>1</v>
      </c>
      <c r="E13" s="436">
        <v>208</v>
      </c>
      <c r="F13" s="441">
        <v>170</v>
      </c>
      <c r="G13" s="436">
        <v>783</v>
      </c>
      <c r="H13" s="441">
        <v>350</v>
      </c>
      <c r="I13" s="447">
        <f t="shared" si="0"/>
        <v>3.7644230769230771</v>
      </c>
      <c r="J13" s="448">
        <f t="shared" si="0"/>
        <v>2.0588235294117645</v>
      </c>
      <c r="K13" s="438">
        <f t="shared" ref="K13:K35" si="1">G13/(365*D13)*100</f>
        <v>214.52054794520546</v>
      </c>
      <c r="L13" s="438">
        <f t="shared" ref="L13:L35" si="2">H13/(365*D13)*100</f>
        <v>95.890410958904098</v>
      </c>
    </row>
    <row r="14" spans="1:12" ht="14.25" thickTop="1" thickBot="1">
      <c r="A14" s="432"/>
      <c r="B14" s="433"/>
      <c r="C14" s="440" t="s">
        <v>5</v>
      </c>
      <c r="D14" s="436">
        <v>2</v>
      </c>
      <c r="E14" s="436">
        <v>167</v>
      </c>
      <c r="F14" s="441">
        <v>150</v>
      </c>
      <c r="G14" s="436">
        <v>571</v>
      </c>
      <c r="H14" s="441">
        <v>730</v>
      </c>
      <c r="I14" s="447">
        <f t="shared" si="0"/>
        <v>3.4191616766467066</v>
      </c>
      <c r="J14" s="448">
        <f t="shared" si="0"/>
        <v>4.8666666666666663</v>
      </c>
      <c r="K14" s="438">
        <f t="shared" si="1"/>
        <v>78.219178082191775</v>
      </c>
      <c r="L14" s="438">
        <f t="shared" si="2"/>
        <v>100</v>
      </c>
    </row>
    <row r="15" spans="1:12" ht="14.25" thickTop="1" thickBot="1">
      <c r="A15" s="442"/>
      <c r="B15" s="443"/>
      <c r="C15" s="444" t="s">
        <v>9</v>
      </c>
      <c r="D15" s="445">
        <v>23</v>
      </c>
      <c r="E15" s="445">
        <v>1237</v>
      </c>
      <c r="F15" s="446">
        <v>1090</v>
      </c>
      <c r="G15" s="445">
        <v>4994</v>
      </c>
      <c r="H15" s="446">
        <v>4600</v>
      </c>
      <c r="I15" s="447">
        <f t="shared" si="0"/>
        <v>4.0371867421180276</v>
      </c>
      <c r="J15" s="448">
        <f t="shared" si="0"/>
        <v>4.2201834862385317</v>
      </c>
      <c r="K15" s="447">
        <f t="shared" si="1"/>
        <v>59.487790351399639</v>
      </c>
      <c r="L15" s="448">
        <f t="shared" si="2"/>
        <v>54.794520547945204</v>
      </c>
    </row>
    <row r="16" spans="1:12" ht="13.5" thickTop="1">
      <c r="A16" s="432"/>
      <c r="B16" s="433"/>
      <c r="C16" s="449" t="s">
        <v>2</v>
      </c>
      <c r="D16" s="436">
        <v>13</v>
      </c>
      <c r="E16" s="436">
        <v>779</v>
      </c>
      <c r="F16" s="437">
        <v>755</v>
      </c>
      <c r="G16" s="436">
        <v>4632</v>
      </c>
      <c r="H16" s="437">
        <v>4600</v>
      </c>
      <c r="I16" s="451">
        <f t="shared" si="0"/>
        <v>5.9460847240051349</v>
      </c>
      <c r="J16" s="451">
        <f t="shared" si="0"/>
        <v>6.0927152317880795</v>
      </c>
      <c r="K16" s="438">
        <f t="shared" si="1"/>
        <v>97.618545837723929</v>
      </c>
      <c r="L16" s="438">
        <f t="shared" si="2"/>
        <v>96.944151738672289</v>
      </c>
    </row>
    <row r="17" spans="1:12">
      <c r="A17" s="432">
        <v>421</v>
      </c>
      <c r="B17" s="439" t="s">
        <v>1757</v>
      </c>
      <c r="C17" s="440" t="s">
        <v>4</v>
      </c>
      <c r="D17" s="436">
        <v>2</v>
      </c>
      <c r="E17" s="436">
        <v>453</v>
      </c>
      <c r="F17" s="441">
        <v>420</v>
      </c>
      <c r="G17" s="436">
        <v>1066</v>
      </c>
      <c r="H17" s="441">
        <v>980</v>
      </c>
      <c r="I17" s="438">
        <f t="shared" si="0"/>
        <v>2.3532008830022075</v>
      </c>
      <c r="J17" s="438">
        <f t="shared" si="0"/>
        <v>2.3333333333333335</v>
      </c>
      <c r="K17" s="438">
        <f t="shared" si="1"/>
        <v>146.02739726027397</v>
      </c>
      <c r="L17" s="438">
        <f t="shared" si="2"/>
        <v>134.24657534246575</v>
      </c>
    </row>
    <row r="18" spans="1:12">
      <c r="A18" s="432"/>
      <c r="B18" s="433"/>
      <c r="C18" s="440" t="s">
        <v>5</v>
      </c>
      <c r="D18" s="436">
        <v>3</v>
      </c>
      <c r="E18" s="436">
        <v>527</v>
      </c>
      <c r="F18" s="441">
        <v>465</v>
      </c>
      <c r="G18" s="436">
        <v>1094</v>
      </c>
      <c r="H18" s="441">
        <v>985</v>
      </c>
      <c r="I18" s="438">
        <f t="shared" si="0"/>
        <v>2.0759013282732446</v>
      </c>
      <c r="J18" s="438">
        <f t="shared" si="0"/>
        <v>2.118279569892473</v>
      </c>
      <c r="K18" s="438">
        <f t="shared" si="1"/>
        <v>99.908675799086751</v>
      </c>
      <c r="L18" s="438">
        <f t="shared" si="2"/>
        <v>89.954337899543376</v>
      </c>
    </row>
    <row r="19" spans="1:12" ht="13.5" thickBot="1">
      <c r="A19" s="442"/>
      <c r="B19" s="443"/>
      <c r="C19" s="444" t="s">
        <v>9</v>
      </c>
      <c r="D19" s="445">
        <v>8</v>
      </c>
      <c r="E19" s="445">
        <v>663</v>
      </c>
      <c r="F19" s="446">
        <v>520</v>
      </c>
      <c r="G19" s="445">
        <v>2472</v>
      </c>
      <c r="H19" s="446">
        <v>2370</v>
      </c>
      <c r="I19" s="447">
        <f t="shared" si="0"/>
        <v>3.7285067873303168</v>
      </c>
      <c r="J19" s="448">
        <f t="shared" si="0"/>
        <v>4.5576923076923075</v>
      </c>
      <c r="K19" s="447">
        <f t="shared" si="1"/>
        <v>84.657534246575338</v>
      </c>
      <c r="L19" s="448">
        <f t="shared" si="2"/>
        <v>81.164383561643831</v>
      </c>
    </row>
    <row r="20" spans="1:12" ht="13.5" thickTop="1">
      <c r="A20" s="432"/>
      <c r="B20" s="433"/>
      <c r="C20" s="449" t="s">
        <v>2</v>
      </c>
      <c r="D20" s="452">
        <v>6</v>
      </c>
      <c r="E20" s="452">
        <v>284</v>
      </c>
      <c r="F20" s="453">
        <v>250</v>
      </c>
      <c r="G20" s="452">
        <v>1331</v>
      </c>
      <c r="H20" s="453">
        <v>1350</v>
      </c>
      <c r="I20" s="454">
        <f t="shared" si="0"/>
        <v>4.686619718309859</v>
      </c>
      <c r="J20" s="454">
        <f t="shared" si="0"/>
        <v>5.4</v>
      </c>
      <c r="K20" s="454">
        <f t="shared" si="1"/>
        <v>60.776255707762559</v>
      </c>
      <c r="L20" s="454">
        <f t="shared" si="2"/>
        <v>61.643835616438359</v>
      </c>
    </row>
    <row r="21" spans="1:12">
      <c r="A21" s="432">
        <v>422</v>
      </c>
      <c r="B21" s="439" t="s">
        <v>1756</v>
      </c>
      <c r="C21" s="440" t="s">
        <v>4</v>
      </c>
      <c r="D21" s="455">
        <v>1</v>
      </c>
      <c r="E21" s="455">
        <v>17</v>
      </c>
      <c r="F21" s="456">
        <v>35</v>
      </c>
      <c r="G21" s="455">
        <v>41</v>
      </c>
      <c r="H21" s="456">
        <v>110</v>
      </c>
      <c r="I21" s="457">
        <f t="shared" si="0"/>
        <v>2.4117647058823528</v>
      </c>
      <c r="J21" s="457">
        <f t="shared" si="0"/>
        <v>3.1428571428571428</v>
      </c>
      <c r="K21" s="457">
        <f t="shared" si="1"/>
        <v>11.232876712328768</v>
      </c>
      <c r="L21" s="457">
        <f t="shared" si="2"/>
        <v>30.136986301369863</v>
      </c>
    </row>
    <row r="22" spans="1:12">
      <c r="A22" s="432"/>
      <c r="B22" s="433"/>
      <c r="C22" s="440" t="s">
        <v>5</v>
      </c>
      <c r="D22" s="455">
        <v>1</v>
      </c>
      <c r="E22" s="455">
        <v>58</v>
      </c>
      <c r="F22" s="456">
        <v>70</v>
      </c>
      <c r="G22" s="455">
        <v>131</v>
      </c>
      <c r="H22" s="456">
        <v>180</v>
      </c>
      <c r="I22" s="457">
        <f t="shared" si="0"/>
        <v>2.2586206896551726</v>
      </c>
      <c r="J22" s="457">
        <f t="shared" si="0"/>
        <v>2.5714285714285716</v>
      </c>
      <c r="K22" s="457">
        <f t="shared" si="1"/>
        <v>35.890410958904113</v>
      </c>
      <c r="L22" s="457">
        <f t="shared" si="2"/>
        <v>49.315068493150683</v>
      </c>
    </row>
    <row r="23" spans="1:12" ht="13.5" thickBot="1">
      <c r="A23" s="442"/>
      <c r="B23" s="443"/>
      <c r="C23" s="444" t="s">
        <v>9</v>
      </c>
      <c r="D23" s="458">
        <v>4</v>
      </c>
      <c r="E23" s="458">
        <v>261</v>
      </c>
      <c r="F23" s="459">
        <v>240</v>
      </c>
      <c r="G23" s="458">
        <v>1159</v>
      </c>
      <c r="H23" s="459">
        <v>1089</v>
      </c>
      <c r="I23" s="447">
        <f t="shared" si="0"/>
        <v>4.4406130268199231</v>
      </c>
      <c r="J23" s="447">
        <f t="shared" si="0"/>
        <v>4.5374999999999996</v>
      </c>
      <c r="K23" s="447">
        <f t="shared" si="1"/>
        <v>79.38356164383562</v>
      </c>
      <c r="L23" s="447">
        <f t="shared" si="2"/>
        <v>74.589041095890408</v>
      </c>
    </row>
    <row r="24" spans="1:12" ht="13.5" thickTop="1">
      <c r="A24" s="432"/>
      <c r="B24" s="433"/>
      <c r="C24" s="449" t="s">
        <v>2</v>
      </c>
      <c r="D24" s="436">
        <v>30</v>
      </c>
      <c r="E24" s="436">
        <v>496</v>
      </c>
      <c r="F24" s="460">
        <v>1395</v>
      </c>
      <c r="G24" s="436">
        <v>2190</v>
      </c>
      <c r="H24" s="460">
        <v>8000</v>
      </c>
      <c r="I24" s="451">
        <f t="shared" si="0"/>
        <v>4.415322580645161</v>
      </c>
      <c r="J24" s="451">
        <f t="shared" si="0"/>
        <v>5.7347670250896057</v>
      </c>
      <c r="K24" s="438">
        <f t="shared" si="1"/>
        <v>20</v>
      </c>
      <c r="L24" s="438">
        <f t="shared" si="2"/>
        <v>73.059360730593596</v>
      </c>
    </row>
    <row r="25" spans="1:12">
      <c r="A25" s="432">
        <v>210</v>
      </c>
      <c r="B25" s="439" t="s">
        <v>1906</v>
      </c>
      <c r="C25" s="440" t="s">
        <v>4</v>
      </c>
      <c r="D25" s="436">
        <v>2</v>
      </c>
      <c r="E25" s="436">
        <v>99</v>
      </c>
      <c r="F25" s="461">
        <v>360</v>
      </c>
      <c r="G25" s="436">
        <v>230</v>
      </c>
      <c r="H25" s="461">
        <v>725</v>
      </c>
      <c r="I25" s="438">
        <f t="shared" si="0"/>
        <v>2.3232323232323231</v>
      </c>
      <c r="J25" s="438">
        <f t="shared" si="0"/>
        <v>2.0138888888888888</v>
      </c>
      <c r="K25" s="438">
        <f t="shared" si="1"/>
        <v>31.506849315068493</v>
      </c>
      <c r="L25" s="438">
        <f t="shared" si="2"/>
        <v>99.315068493150676</v>
      </c>
    </row>
    <row r="26" spans="1:12">
      <c r="A26" s="432"/>
      <c r="B26" s="433"/>
      <c r="C26" s="440" t="s">
        <v>5</v>
      </c>
      <c r="D26" s="436">
        <v>6</v>
      </c>
      <c r="E26" s="436">
        <v>164</v>
      </c>
      <c r="F26" s="461">
        <v>220</v>
      </c>
      <c r="G26" s="436">
        <v>310</v>
      </c>
      <c r="H26" s="461">
        <v>1275</v>
      </c>
      <c r="I26" s="438">
        <f t="shared" si="0"/>
        <v>1.8902439024390243</v>
      </c>
      <c r="J26" s="438">
        <f t="shared" si="0"/>
        <v>5.7954545454545459</v>
      </c>
      <c r="K26" s="438">
        <f t="shared" si="1"/>
        <v>14.15525114155251</v>
      </c>
      <c r="L26" s="438">
        <f t="shared" si="2"/>
        <v>58.219178082191782</v>
      </c>
    </row>
    <row r="27" spans="1:12" ht="13.5" thickBot="1">
      <c r="A27" s="442"/>
      <c r="B27" s="443"/>
      <c r="C27" s="444" t="s">
        <v>9</v>
      </c>
      <c r="D27" s="445">
        <v>22</v>
      </c>
      <c r="E27" s="445">
        <v>474</v>
      </c>
      <c r="F27" s="462">
        <v>850</v>
      </c>
      <c r="G27" s="445">
        <v>1644</v>
      </c>
      <c r="H27" s="462">
        <v>6000</v>
      </c>
      <c r="I27" s="447">
        <f t="shared" si="0"/>
        <v>3.4683544303797467</v>
      </c>
      <c r="J27" s="448">
        <f t="shared" si="0"/>
        <v>7.0588235294117645</v>
      </c>
      <c r="K27" s="447">
        <f t="shared" si="1"/>
        <v>20.473225404732254</v>
      </c>
      <c r="L27" s="448">
        <f t="shared" si="2"/>
        <v>74.719800747198008</v>
      </c>
    </row>
    <row r="28" spans="1:12" ht="13.5" thickTop="1">
      <c r="A28" s="463"/>
      <c r="B28" s="464"/>
      <c r="C28" s="465" t="s">
        <v>2</v>
      </c>
      <c r="D28" s="466">
        <v>15</v>
      </c>
      <c r="E28" s="466">
        <v>314</v>
      </c>
      <c r="F28" s="467">
        <v>650</v>
      </c>
      <c r="G28" s="466">
        <v>943</v>
      </c>
      <c r="H28" s="467">
        <v>3850</v>
      </c>
      <c r="I28" s="451">
        <f t="shared" si="0"/>
        <v>3.0031847133757963</v>
      </c>
      <c r="J28" s="451">
        <f t="shared" si="0"/>
        <v>5.9230769230769234</v>
      </c>
      <c r="K28" s="438">
        <f t="shared" si="1"/>
        <v>17.223744292237441</v>
      </c>
      <c r="L28" s="438">
        <f t="shared" si="2"/>
        <v>70.319634703196343</v>
      </c>
    </row>
    <row r="29" spans="1:12">
      <c r="A29" s="432">
        <v>310</v>
      </c>
      <c r="B29" s="439" t="s">
        <v>1907</v>
      </c>
      <c r="C29" s="440" t="s">
        <v>4</v>
      </c>
      <c r="D29" s="436">
        <v>0</v>
      </c>
      <c r="E29" s="436"/>
      <c r="F29" s="441"/>
      <c r="G29" s="436"/>
      <c r="H29" s="441"/>
      <c r="I29" s="438" t="e">
        <f t="shared" si="0"/>
        <v>#DIV/0!</v>
      </c>
      <c r="J29" s="438" t="e">
        <f t="shared" si="0"/>
        <v>#DIV/0!</v>
      </c>
      <c r="K29" s="438" t="e">
        <f t="shared" si="1"/>
        <v>#DIV/0!</v>
      </c>
      <c r="L29" s="438" t="e">
        <f t="shared" si="2"/>
        <v>#DIV/0!</v>
      </c>
    </row>
    <row r="30" spans="1:12">
      <c r="A30" s="432"/>
      <c r="B30" s="433"/>
      <c r="C30" s="440" t="s">
        <v>5</v>
      </c>
      <c r="D30" s="436">
        <v>3</v>
      </c>
      <c r="E30" s="436">
        <v>298</v>
      </c>
      <c r="F30" s="441">
        <v>535</v>
      </c>
      <c r="G30" s="436">
        <v>440</v>
      </c>
      <c r="H30" s="441">
        <v>1050</v>
      </c>
      <c r="I30" s="438">
        <f t="shared" si="0"/>
        <v>1.476510067114094</v>
      </c>
      <c r="J30" s="438">
        <f t="shared" si="0"/>
        <v>1.9626168224299065</v>
      </c>
      <c r="K30" s="438">
        <f t="shared" si="1"/>
        <v>40.182648401826484</v>
      </c>
      <c r="L30" s="438">
        <f t="shared" si="2"/>
        <v>95.890410958904098</v>
      </c>
    </row>
    <row r="31" spans="1:12" ht="13.5" thickBot="1">
      <c r="A31" s="442"/>
      <c r="B31" s="443"/>
      <c r="C31" s="444" t="s">
        <v>9</v>
      </c>
      <c r="D31" s="445">
        <v>12</v>
      </c>
      <c r="E31" s="445">
        <v>222</v>
      </c>
      <c r="F31" s="446">
        <v>530</v>
      </c>
      <c r="G31" s="445">
        <v>503</v>
      </c>
      <c r="H31" s="446">
        <v>2800</v>
      </c>
      <c r="I31" s="447">
        <f t="shared" si="0"/>
        <v>2.2657657657657659</v>
      </c>
      <c r="J31" s="448">
        <f t="shared" si="0"/>
        <v>5.283018867924528</v>
      </c>
      <c r="K31" s="447">
        <f t="shared" si="1"/>
        <v>11.484018264840183</v>
      </c>
      <c r="L31" s="448">
        <f t="shared" si="2"/>
        <v>63.926940639269404</v>
      </c>
    </row>
    <row r="32" spans="1:12" ht="13.5" thickTop="1">
      <c r="A32" s="901" t="s">
        <v>3</v>
      </c>
      <c r="B32" s="902"/>
      <c r="C32" s="434" t="s">
        <v>2</v>
      </c>
      <c r="D32" s="468">
        <f t="shared" ref="D32:H35" si="3">D8+D12+D16+D20+D24+D28</f>
        <v>135</v>
      </c>
      <c r="E32" s="468">
        <f t="shared" si="3"/>
        <v>4796</v>
      </c>
      <c r="F32" s="469">
        <f t="shared" si="3"/>
        <v>6500</v>
      </c>
      <c r="G32" s="468">
        <f t="shared" si="3"/>
        <v>24016</v>
      </c>
      <c r="H32" s="469">
        <f t="shared" si="3"/>
        <v>37291</v>
      </c>
      <c r="I32" s="451">
        <f t="shared" si="0"/>
        <v>5.007506255212677</v>
      </c>
      <c r="J32" s="451">
        <f t="shared" si="0"/>
        <v>5.7370769230769234</v>
      </c>
      <c r="K32" s="438">
        <f t="shared" si="1"/>
        <v>48.738711314053781</v>
      </c>
      <c r="L32" s="438">
        <f t="shared" si="2"/>
        <v>75.679350583460163</v>
      </c>
    </row>
    <row r="33" spans="1:12">
      <c r="A33" s="903"/>
      <c r="B33" s="904"/>
      <c r="C33" s="440" t="s">
        <v>4</v>
      </c>
      <c r="D33" s="468">
        <f t="shared" si="3"/>
        <v>8</v>
      </c>
      <c r="E33" s="468">
        <f t="shared" si="3"/>
        <v>1051</v>
      </c>
      <c r="F33" s="469">
        <f t="shared" si="3"/>
        <v>1285</v>
      </c>
      <c r="G33" s="468">
        <f t="shared" si="3"/>
        <v>2835</v>
      </c>
      <c r="H33" s="469">
        <f t="shared" si="3"/>
        <v>2986</v>
      </c>
      <c r="I33" s="438">
        <f t="shared" si="0"/>
        <v>2.6974310180780208</v>
      </c>
      <c r="J33" s="438">
        <f t="shared" si="0"/>
        <v>2.3237354085603115</v>
      </c>
      <c r="K33" s="438">
        <f t="shared" si="1"/>
        <v>97.089041095890423</v>
      </c>
      <c r="L33" s="438">
        <f t="shared" si="2"/>
        <v>102.26027397260273</v>
      </c>
    </row>
    <row r="34" spans="1:12">
      <c r="A34" s="903"/>
      <c r="B34" s="904"/>
      <c r="C34" s="440" t="s">
        <v>5</v>
      </c>
      <c r="D34" s="468">
        <f t="shared" si="3"/>
        <v>25</v>
      </c>
      <c r="E34" s="468">
        <f t="shared" si="3"/>
        <v>1599</v>
      </c>
      <c r="F34" s="469">
        <f t="shared" si="3"/>
        <v>2140</v>
      </c>
      <c r="G34" s="468">
        <f t="shared" si="3"/>
        <v>4056</v>
      </c>
      <c r="H34" s="469">
        <f t="shared" si="3"/>
        <v>6957</v>
      </c>
      <c r="I34" s="438">
        <f t="shared" si="0"/>
        <v>2.5365853658536586</v>
      </c>
      <c r="J34" s="438">
        <f t="shared" si="0"/>
        <v>3.2509345794392521</v>
      </c>
      <c r="K34" s="438">
        <f t="shared" si="1"/>
        <v>44.449315068493149</v>
      </c>
      <c r="L34" s="438">
        <f t="shared" si="2"/>
        <v>76.241095890410961</v>
      </c>
    </row>
    <row r="35" spans="1:12">
      <c r="A35" s="905"/>
      <c r="B35" s="906"/>
      <c r="C35" s="470" t="s">
        <v>9</v>
      </c>
      <c r="D35" s="468">
        <f t="shared" si="3"/>
        <v>102</v>
      </c>
      <c r="E35" s="468">
        <f t="shared" si="3"/>
        <v>3869</v>
      </c>
      <c r="F35" s="469">
        <f t="shared" si="3"/>
        <v>4930</v>
      </c>
      <c r="G35" s="468">
        <f t="shared" si="3"/>
        <v>17299</v>
      </c>
      <c r="H35" s="469">
        <f t="shared" si="3"/>
        <v>25862</v>
      </c>
      <c r="I35" s="457">
        <f t="shared" si="0"/>
        <v>4.4711811837684152</v>
      </c>
      <c r="J35" s="471">
        <f t="shared" si="0"/>
        <v>5.2458417849898584</v>
      </c>
      <c r="K35" s="457">
        <f t="shared" si="1"/>
        <v>46.465216223475693</v>
      </c>
      <c r="L35" s="471">
        <f t="shared" si="2"/>
        <v>69.465484824066621</v>
      </c>
    </row>
  </sheetData>
  <mergeCells count="8">
    <mergeCell ref="K6:L6"/>
    <mergeCell ref="A32:B35"/>
    <mergeCell ref="A6:A7"/>
    <mergeCell ref="B6:B7"/>
    <mergeCell ref="C6:D6"/>
    <mergeCell ref="E6:F6"/>
    <mergeCell ref="G6:H6"/>
    <mergeCell ref="I6:J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Normal="100" zoomScaleSheetLayoutView="100" workbookViewId="0">
      <selection activeCell="G18" sqref="G18"/>
    </sheetView>
  </sheetViews>
  <sheetFormatPr defaultRowHeight="12.75"/>
  <cols>
    <col min="1" max="1" width="8.140625" style="2" customWidth="1"/>
    <col min="2" max="2" width="24.140625" style="2" customWidth="1"/>
    <col min="3" max="3" width="11.28515625" style="2" customWidth="1"/>
    <col min="4" max="7" width="9.7109375" style="2" customWidth="1"/>
    <col min="8" max="16384" width="9.140625" style="2"/>
  </cols>
  <sheetData>
    <row r="1" spans="1:7" s="1" customFormat="1">
      <c r="A1" s="161"/>
      <c r="B1" s="162" t="s">
        <v>173</v>
      </c>
      <c r="C1" s="153" t="s">
        <v>173</v>
      </c>
      <c r="D1" s="157"/>
      <c r="E1" s="157"/>
      <c r="F1" s="157"/>
      <c r="G1" s="159"/>
    </row>
    <row r="2" spans="1:7">
      <c r="A2" s="161"/>
      <c r="B2" s="162" t="s">
        <v>174</v>
      </c>
      <c r="C2" s="153">
        <f>Kadar.ode.!C2</f>
        <v>26001595</v>
      </c>
      <c r="D2" s="157"/>
      <c r="E2" s="157"/>
      <c r="F2" s="157"/>
      <c r="G2" s="159"/>
    </row>
    <row r="3" spans="1:7">
      <c r="A3" s="161"/>
      <c r="B3" s="162"/>
      <c r="C3" s="153"/>
      <c r="D3" s="157"/>
      <c r="E3" s="157"/>
      <c r="F3" s="157"/>
      <c r="G3" s="159"/>
    </row>
    <row r="4" spans="1:7" ht="15.75" customHeight="1">
      <c r="A4" s="161"/>
      <c r="B4" s="162" t="s">
        <v>1806</v>
      </c>
      <c r="C4" s="154" t="s">
        <v>206</v>
      </c>
      <c r="D4" s="158"/>
      <c r="E4" s="158"/>
      <c r="F4" s="158"/>
      <c r="G4" s="160"/>
    </row>
    <row r="6" spans="1:7" ht="34.5" customHeight="1">
      <c r="A6" s="912" t="s">
        <v>171</v>
      </c>
      <c r="B6" s="911" t="s">
        <v>56</v>
      </c>
      <c r="C6" s="911" t="s">
        <v>172</v>
      </c>
      <c r="D6" s="911" t="s">
        <v>316</v>
      </c>
      <c r="E6" s="911"/>
      <c r="F6" s="911" t="s">
        <v>213</v>
      </c>
      <c r="G6" s="911"/>
    </row>
    <row r="7" spans="1:7" ht="35.25" customHeight="1">
      <c r="A7" s="912"/>
      <c r="B7" s="911"/>
      <c r="C7" s="911"/>
      <c r="D7" s="337" t="s">
        <v>1853</v>
      </c>
      <c r="E7" s="337" t="s">
        <v>1854</v>
      </c>
      <c r="F7" s="337" t="s">
        <v>1853</v>
      </c>
      <c r="G7" s="337" t="s">
        <v>1854</v>
      </c>
    </row>
    <row r="8" spans="1:7" ht="24.95" customHeight="1">
      <c r="A8" s="172">
        <v>310</v>
      </c>
      <c r="B8" s="211" t="s">
        <v>1909</v>
      </c>
      <c r="C8" s="95">
        <v>8</v>
      </c>
      <c r="D8" s="95">
        <v>234</v>
      </c>
      <c r="E8" s="93">
        <v>300</v>
      </c>
      <c r="F8" s="472">
        <v>675</v>
      </c>
      <c r="G8" s="93">
        <v>2000</v>
      </c>
    </row>
    <row r="9" spans="1:7" ht="24.95" customHeight="1">
      <c r="A9" s="172"/>
      <c r="B9" s="211"/>
      <c r="C9" s="95"/>
      <c r="D9" s="95"/>
      <c r="E9" s="93"/>
      <c r="F9" s="98"/>
      <c r="G9" s="93"/>
    </row>
    <row r="10" spans="1:7" ht="24.95" customHeight="1">
      <c r="A10" s="212"/>
      <c r="B10" s="211"/>
      <c r="C10" s="95"/>
      <c r="D10" s="95"/>
      <c r="E10" s="93"/>
      <c r="F10" s="98"/>
      <c r="G10" s="93"/>
    </row>
    <row r="11" spans="1:7" ht="24.95" customHeight="1">
      <c r="A11" s="172"/>
      <c r="B11" s="211"/>
      <c r="C11" s="95"/>
      <c r="D11" s="95"/>
      <c r="E11" s="93"/>
      <c r="F11" s="98"/>
      <c r="G11" s="93"/>
    </row>
    <row r="12" spans="1:7" ht="24.95" customHeight="1">
      <c r="A12" s="172"/>
      <c r="B12" s="211"/>
      <c r="C12" s="95"/>
      <c r="D12" s="95"/>
      <c r="E12" s="93"/>
      <c r="F12" s="98"/>
      <c r="G12" s="93"/>
    </row>
    <row r="13" spans="1:7" ht="24.95" customHeight="1">
      <c r="A13" s="172"/>
      <c r="B13" s="211"/>
      <c r="C13" s="95"/>
      <c r="D13" s="95"/>
      <c r="E13" s="93"/>
      <c r="F13" s="98"/>
      <c r="G13" s="93"/>
    </row>
    <row r="14" spans="1:7" ht="24.95" customHeight="1">
      <c r="A14" s="172"/>
      <c r="B14" s="211"/>
      <c r="C14" s="95"/>
      <c r="D14" s="95"/>
      <c r="E14" s="93"/>
      <c r="F14" s="98"/>
      <c r="G14" s="93"/>
    </row>
    <row r="15" spans="1:7" ht="24.95" customHeight="1">
      <c r="A15" s="172"/>
      <c r="B15" s="211"/>
      <c r="C15" s="95"/>
      <c r="D15" s="95"/>
      <c r="E15" s="93"/>
      <c r="F15" s="98"/>
      <c r="G15" s="93"/>
    </row>
    <row r="16" spans="1:7" ht="24.95" customHeight="1">
      <c r="A16" s="172"/>
      <c r="B16" s="211"/>
      <c r="C16" s="95"/>
      <c r="D16" s="95"/>
      <c r="E16" s="93"/>
      <c r="F16" s="98"/>
      <c r="G16" s="93"/>
    </row>
    <row r="17" spans="1:7" ht="24.95" customHeight="1">
      <c r="A17" s="172"/>
      <c r="B17" s="211"/>
      <c r="C17" s="95"/>
      <c r="D17" s="95"/>
      <c r="E17" s="93"/>
      <c r="F17" s="98"/>
      <c r="G17" s="93"/>
    </row>
    <row r="18" spans="1:7" ht="24.95" customHeight="1">
      <c r="A18" s="913" t="s">
        <v>87</v>
      </c>
      <c r="B18" s="913"/>
      <c r="C18" s="213">
        <f>C8</f>
        <v>8</v>
      </c>
      <c r="D18" s="213">
        <f>D8</f>
        <v>234</v>
      </c>
      <c r="E18" s="213">
        <f>E8</f>
        <v>300</v>
      </c>
      <c r="F18" s="473">
        <f>F8</f>
        <v>675</v>
      </c>
      <c r="G18" s="213">
        <f>G8</f>
        <v>2000</v>
      </c>
    </row>
  </sheetData>
  <mergeCells count="6">
    <mergeCell ref="F6:G6"/>
    <mergeCell ref="A6:A7"/>
    <mergeCell ref="A18:B18"/>
    <mergeCell ref="B6:B7"/>
    <mergeCell ref="C6:C7"/>
    <mergeCell ref="D6:E6"/>
  </mergeCells>
  <phoneticPr fontId="11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="115" zoomScaleNormal="100" zoomScaleSheetLayoutView="115" workbookViewId="0">
      <selection activeCell="A18" sqref="A18:G18"/>
    </sheetView>
  </sheetViews>
  <sheetFormatPr defaultRowHeight="12.75"/>
  <cols>
    <col min="1" max="1" width="7.42578125" style="2" customWidth="1"/>
    <col min="2" max="2" width="29.7109375" style="2" customWidth="1"/>
    <col min="3" max="3" width="24.42578125" style="2" customWidth="1"/>
    <col min="4" max="4" width="11.140625" style="2" customWidth="1"/>
    <col min="5" max="8" width="8.42578125" style="2" customWidth="1"/>
    <col min="9" max="16384" width="9.140625" style="2"/>
  </cols>
  <sheetData>
    <row r="1" spans="1:8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7"/>
      <c r="G1" s="159"/>
      <c r="H1" s="3"/>
    </row>
    <row r="2" spans="1:8">
      <c r="A2" s="161"/>
      <c r="B2" s="162" t="s">
        <v>174</v>
      </c>
      <c r="C2" s="153">
        <f>Kadar.ode.!C2</f>
        <v>26001595</v>
      </c>
      <c r="D2" s="157"/>
      <c r="E2" s="157"/>
      <c r="F2" s="157"/>
      <c r="G2" s="159"/>
      <c r="H2" s="3"/>
    </row>
    <row r="3" spans="1:8">
      <c r="A3" s="161"/>
      <c r="B3" s="162"/>
      <c r="C3" s="153"/>
      <c r="D3" s="157"/>
      <c r="E3" s="157"/>
      <c r="F3" s="157"/>
      <c r="G3" s="159"/>
      <c r="H3" s="3"/>
    </row>
    <row r="4" spans="1:8" ht="14.25">
      <c r="A4" s="161"/>
      <c r="B4" s="162" t="s">
        <v>1807</v>
      </c>
      <c r="C4" s="154" t="s">
        <v>288</v>
      </c>
      <c r="D4" s="158"/>
      <c r="E4" s="158"/>
      <c r="F4" s="158"/>
      <c r="G4" s="160"/>
    </row>
    <row r="5" spans="1:8" ht="12.75" customHeight="1"/>
    <row r="6" spans="1:8" s="1" customFormat="1" ht="23.25" customHeight="1">
      <c r="A6" s="918" t="s">
        <v>171</v>
      </c>
      <c r="B6" s="920" t="s">
        <v>56</v>
      </c>
      <c r="C6" s="920" t="s">
        <v>124</v>
      </c>
      <c r="D6" s="911" t="s">
        <v>207</v>
      </c>
      <c r="E6" s="911"/>
      <c r="F6" s="914" t="s">
        <v>208</v>
      </c>
      <c r="G6" s="915"/>
    </row>
    <row r="7" spans="1:8" s="1" customFormat="1" ht="32.25" customHeight="1" thickBot="1">
      <c r="A7" s="919"/>
      <c r="B7" s="921"/>
      <c r="C7" s="921"/>
      <c r="D7" s="339" t="s">
        <v>1853</v>
      </c>
      <c r="E7" s="339" t="s">
        <v>1854</v>
      </c>
      <c r="F7" s="339" t="s">
        <v>1853</v>
      </c>
      <c r="G7" s="339" t="s">
        <v>1854</v>
      </c>
    </row>
    <row r="8" spans="1:8" ht="21.95" customHeight="1" thickTop="1">
      <c r="A8" s="201">
        <v>805</v>
      </c>
      <c r="B8" s="100" t="s">
        <v>1910</v>
      </c>
      <c r="C8" s="101">
        <v>4</v>
      </c>
      <c r="D8" s="102">
        <v>1064</v>
      </c>
      <c r="E8" s="102">
        <v>1500</v>
      </c>
      <c r="F8" s="90">
        <v>2674</v>
      </c>
      <c r="G8" s="90">
        <v>1700</v>
      </c>
    </row>
    <row r="9" spans="1:8" ht="21.95" customHeight="1">
      <c r="A9" s="202">
        <v>808</v>
      </c>
      <c r="B9" s="103" t="s">
        <v>1909</v>
      </c>
      <c r="C9" s="93">
        <v>2</v>
      </c>
      <c r="D9" s="104">
        <v>526</v>
      </c>
      <c r="E9" s="104">
        <v>500</v>
      </c>
      <c r="F9" s="92">
        <v>526</v>
      </c>
      <c r="G9" s="92">
        <v>500</v>
      </c>
    </row>
    <row r="10" spans="1:8" ht="21.95" customHeight="1">
      <c r="A10" s="203">
        <v>801</v>
      </c>
      <c r="B10" s="105" t="s">
        <v>1911</v>
      </c>
      <c r="C10" s="93">
        <v>2</v>
      </c>
      <c r="D10" s="104">
        <v>544</v>
      </c>
      <c r="E10" s="104">
        <v>600</v>
      </c>
      <c r="F10" s="104">
        <v>544</v>
      </c>
      <c r="G10" s="104">
        <v>600</v>
      </c>
    </row>
    <row r="11" spans="1:8" ht="21.95" customHeight="1">
      <c r="A11" s="202">
        <v>811</v>
      </c>
      <c r="B11" s="103" t="s">
        <v>1757</v>
      </c>
      <c r="C11" s="106">
        <v>1</v>
      </c>
      <c r="D11" s="107">
        <v>67</v>
      </c>
      <c r="E11" s="107">
        <v>70</v>
      </c>
      <c r="F11" s="107">
        <v>67</v>
      </c>
      <c r="G11" s="107">
        <v>70</v>
      </c>
    </row>
    <row r="12" spans="1:8" ht="21.95" customHeight="1">
      <c r="A12" s="204">
        <v>810</v>
      </c>
      <c r="B12" s="105" t="s">
        <v>1756</v>
      </c>
      <c r="C12" s="93">
        <v>1</v>
      </c>
      <c r="D12" s="104">
        <v>281</v>
      </c>
      <c r="E12" s="104">
        <v>280</v>
      </c>
      <c r="F12" s="104">
        <v>281</v>
      </c>
      <c r="G12" s="104">
        <v>280</v>
      </c>
    </row>
    <row r="13" spans="1:8" ht="21.95" customHeight="1">
      <c r="A13" s="202">
        <v>814</v>
      </c>
      <c r="B13" s="108" t="s">
        <v>1912</v>
      </c>
      <c r="C13" s="106">
        <v>2</v>
      </c>
      <c r="D13" s="107">
        <v>51</v>
      </c>
      <c r="E13" s="107">
        <v>365</v>
      </c>
      <c r="F13" s="107">
        <v>51</v>
      </c>
      <c r="G13" s="107">
        <v>365</v>
      </c>
    </row>
    <row r="14" spans="1:8" ht="21.95" customHeight="1">
      <c r="A14" s="204"/>
      <c r="B14" s="105"/>
      <c r="C14" s="93"/>
      <c r="D14" s="104"/>
      <c r="E14" s="104"/>
      <c r="F14" s="104"/>
      <c r="G14" s="104"/>
    </row>
    <row r="15" spans="1:8" ht="21.95" customHeight="1">
      <c r="A15" s="202"/>
      <c r="B15" s="103"/>
      <c r="C15" s="106"/>
      <c r="D15" s="107"/>
      <c r="E15" s="107"/>
      <c r="F15" s="107"/>
      <c r="G15" s="107"/>
    </row>
    <row r="16" spans="1:8" ht="21.95" customHeight="1">
      <c r="A16" s="204"/>
      <c r="B16" s="105"/>
      <c r="C16" s="93"/>
      <c r="D16" s="104"/>
      <c r="E16" s="104"/>
      <c r="F16" s="97"/>
      <c r="G16" s="97"/>
    </row>
    <row r="17" spans="1:7" ht="21.95" customHeight="1" thickBot="1">
      <c r="A17" s="205"/>
      <c r="B17" s="109"/>
      <c r="C17" s="110"/>
      <c r="D17" s="111"/>
      <c r="E17" s="111"/>
      <c r="F17" s="91"/>
      <c r="G17" s="112"/>
    </row>
    <row r="18" spans="1:7" ht="24.95" customHeight="1" thickTop="1">
      <c r="A18" s="916" t="s">
        <v>87</v>
      </c>
      <c r="B18" s="917"/>
      <c r="C18" s="474">
        <f>SUM(C8:C17)</f>
        <v>12</v>
      </c>
      <c r="D18" s="475">
        <f>SUM(D8:D17)</f>
        <v>2533</v>
      </c>
      <c r="E18" s="475">
        <f>SUM(E8:E17)</f>
        <v>3315</v>
      </c>
      <c r="F18" s="475">
        <f>SUM(F8:F17)</f>
        <v>4143</v>
      </c>
      <c r="G18" s="475">
        <f>SUM(G8:G17)</f>
        <v>3515</v>
      </c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1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view="pageBreakPreview" zoomScale="145" zoomScaleNormal="100" zoomScaleSheetLayoutView="145" workbookViewId="0">
      <selection activeCell="D9" sqref="D9:D12"/>
    </sheetView>
  </sheetViews>
  <sheetFormatPr defaultRowHeight="12.75"/>
  <cols>
    <col min="1" max="1" width="22.28515625" style="6" customWidth="1"/>
    <col min="2" max="2" width="7.5703125" style="6" customWidth="1"/>
    <col min="3" max="3" width="11.42578125" style="6" customWidth="1"/>
    <col min="4" max="4" width="12.5703125" style="6" customWidth="1"/>
    <col min="5" max="5" width="10.7109375" style="6" customWidth="1"/>
    <col min="6" max="6" width="13" style="6" customWidth="1"/>
    <col min="7" max="16384" width="9.140625" style="6"/>
  </cols>
  <sheetData>
    <row r="1" spans="1:6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9"/>
    </row>
    <row r="2" spans="1:6">
      <c r="A2" s="161"/>
      <c r="B2" s="162" t="s">
        <v>174</v>
      </c>
      <c r="C2" s="153">
        <f>Kadar.ode.!C2</f>
        <v>26001595</v>
      </c>
      <c r="D2" s="157"/>
      <c r="E2" s="157"/>
      <c r="F2" s="159"/>
    </row>
    <row r="3" spans="1:6">
      <c r="A3" s="161"/>
      <c r="B3" s="162"/>
      <c r="C3" s="153"/>
      <c r="D3" s="157"/>
      <c r="E3" s="157"/>
      <c r="F3" s="159"/>
    </row>
    <row r="4" spans="1:6" ht="14.25">
      <c r="A4" s="161"/>
      <c r="B4" s="162" t="s">
        <v>1808</v>
      </c>
      <c r="C4" s="154" t="s">
        <v>214</v>
      </c>
      <c r="D4" s="158"/>
      <c r="E4" s="158"/>
      <c r="F4" s="160"/>
    </row>
    <row r="6" spans="1:6" ht="27.75" customHeight="1">
      <c r="A6" s="922" t="s">
        <v>211</v>
      </c>
      <c r="B6" s="923"/>
      <c r="C6" s="922" t="s">
        <v>212</v>
      </c>
      <c r="D6" s="923"/>
      <c r="E6" s="922" t="s">
        <v>213</v>
      </c>
      <c r="F6" s="923"/>
    </row>
    <row r="7" spans="1:6" s="2" customFormat="1" ht="34.5" customHeight="1">
      <c r="A7" s="113" t="s">
        <v>209</v>
      </c>
      <c r="B7" s="166" t="s">
        <v>210</v>
      </c>
      <c r="C7" s="337" t="s">
        <v>1853</v>
      </c>
      <c r="D7" s="337" t="s">
        <v>1854</v>
      </c>
      <c r="E7" s="337" t="s">
        <v>1853</v>
      </c>
      <c r="F7" s="337" t="s">
        <v>1854</v>
      </c>
    </row>
    <row r="8" spans="1:6" s="2" customFormat="1" ht="15" customHeight="1">
      <c r="A8" s="167" t="s">
        <v>2</v>
      </c>
      <c r="B8" s="113">
        <f>+B9+B10+B11+B12</f>
        <v>13</v>
      </c>
      <c r="C8" s="113">
        <f>+C9+C10+C11+C12</f>
        <v>192</v>
      </c>
      <c r="D8" s="113">
        <f>+D9+D10+D11+D12</f>
        <v>300</v>
      </c>
      <c r="E8" s="113">
        <f>+E9+E10+E11+E12</f>
        <v>701</v>
      </c>
      <c r="F8" s="113">
        <f>+F9+F10+F11+F12</f>
        <v>1400</v>
      </c>
    </row>
    <row r="9" spans="1:6" s="2" customFormat="1">
      <c r="A9" s="230" t="s">
        <v>93</v>
      </c>
      <c r="B9" s="113">
        <v>0</v>
      </c>
      <c r="C9" s="113">
        <v>0</v>
      </c>
      <c r="D9" s="476">
        <v>0</v>
      </c>
      <c r="E9" s="113">
        <v>0</v>
      </c>
      <c r="F9" s="169">
        <v>0</v>
      </c>
    </row>
    <row r="10" spans="1:6" s="2" customFormat="1">
      <c r="A10" s="230" t="s">
        <v>94</v>
      </c>
      <c r="B10" s="113">
        <v>2</v>
      </c>
      <c r="C10" s="113">
        <v>12</v>
      </c>
      <c r="D10" s="476">
        <v>95</v>
      </c>
      <c r="E10" s="113">
        <v>21</v>
      </c>
      <c r="F10" s="169">
        <v>250</v>
      </c>
    </row>
    <row r="11" spans="1:6" s="2" customFormat="1">
      <c r="A11" s="168" t="s">
        <v>95</v>
      </c>
      <c r="B11" s="113">
        <v>11</v>
      </c>
      <c r="C11" s="113">
        <v>180</v>
      </c>
      <c r="D11" s="476">
        <v>205</v>
      </c>
      <c r="E11" s="113">
        <v>680</v>
      </c>
      <c r="F11" s="169">
        <v>1150</v>
      </c>
    </row>
    <row r="12" spans="1:6" s="2" customFormat="1">
      <c r="A12" s="231" t="s">
        <v>96</v>
      </c>
      <c r="B12" s="113">
        <v>0</v>
      </c>
      <c r="C12" s="113">
        <v>0</v>
      </c>
      <c r="D12" s="476">
        <v>0</v>
      </c>
      <c r="E12" s="113">
        <v>0</v>
      </c>
      <c r="F12" s="169">
        <v>0</v>
      </c>
    </row>
  </sheetData>
  <mergeCells count="3">
    <mergeCell ref="A6:B6"/>
    <mergeCell ref="C6:D6"/>
    <mergeCell ref="E6:F6"/>
  </mergeCells>
  <phoneticPr fontId="11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9"/>
  <sheetViews>
    <sheetView zoomScaleNormal="100" zoomScaleSheetLayoutView="100" workbookViewId="0">
      <pane ySplit="6" topLeftCell="A1333" activePane="bottomLeft" state="frozen"/>
      <selection pane="bottomLeft" activeCell="K1001" sqref="K1001"/>
    </sheetView>
  </sheetViews>
  <sheetFormatPr defaultRowHeight="12.75"/>
  <cols>
    <col min="1" max="1" width="18.5703125" style="287" customWidth="1"/>
    <col min="2" max="2" width="18.85546875" style="287" customWidth="1"/>
    <col min="3" max="3" width="10.5703125" style="359" customWidth="1"/>
    <col min="4" max="4" width="72.7109375" style="287" customWidth="1"/>
    <col min="5" max="5" width="11.5703125" style="287" customWidth="1"/>
    <col min="6" max="6" width="11.42578125" style="287" customWidth="1"/>
    <col min="7" max="7" width="12.140625" style="287" customWidth="1"/>
    <col min="8" max="8" width="11.7109375" style="287" customWidth="1"/>
    <col min="9" max="9" width="11.28515625" style="287" customWidth="1"/>
    <col min="10" max="10" width="12.140625" style="287" customWidth="1"/>
    <col min="11" max="11" width="28.7109375" style="287" customWidth="1"/>
    <col min="12" max="16384" width="9.140625" style="287"/>
  </cols>
  <sheetData>
    <row r="1" spans="1:11">
      <c r="A1" s="295"/>
      <c r="B1" s="296" t="s">
        <v>173</v>
      </c>
      <c r="C1" s="368" t="str">
        <f>Kadar.ode.!C1</f>
        <v>Здравствени центар Алексинац</v>
      </c>
      <c r="D1" s="291"/>
      <c r="E1" s="291"/>
      <c r="F1" s="291"/>
      <c r="G1" s="293"/>
    </row>
    <row r="2" spans="1:11">
      <c r="A2" s="295"/>
      <c r="B2" s="296" t="s">
        <v>174</v>
      </c>
      <c r="C2" s="368">
        <f>Kadar.ode.!C2</f>
        <v>26001595</v>
      </c>
      <c r="D2" s="291"/>
      <c r="E2" s="291"/>
      <c r="F2" s="291"/>
      <c r="G2" s="293"/>
    </row>
    <row r="3" spans="1:11">
      <c r="A3" s="295"/>
      <c r="B3" s="296"/>
      <c r="C3" s="368"/>
      <c r="D3" s="291"/>
      <c r="E3" s="291"/>
      <c r="F3" s="291"/>
      <c r="G3" s="404"/>
    </row>
    <row r="4" spans="1:11" s="6" customFormat="1" ht="14.25">
      <c r="A4" s="295"/>
      <c r="B4" s="296" t="s">
        <v>1872</v>
      </c>
      <c r="C4" s="290" t="s">
        <v>1776</v>
      </c>
      <c r="D4" s="292"/>
      <c r="E4" s="292"/>
      <c r="F4" s="294"/>
    </row>
    <row r="5" spans="1:11">
      <c r="C5" s="354"/>
      <c r="D5" s="345"/>
      <c r="E5" s="349"/>
      <c r="F5" s="349"/>
      <c r="G5" s="349"/>
      <c r="H5" s="349"/>
      <c r="I5" s="349"/>
    </row>
    <row r="6" spans="1:11" ht="38.25">
      <c r="A6" s="351" t="s">
        <v>215</v>
      </c>
      <c r="B6" s="342" t="s">
        <v>1841</v>
      </c>
      <c r="C6" s="355" t="s">
        <v>55</v>
      </c>
      <c r="D6" s="341" t="s">
        <v>217</v>
      </c>
      <c r="E6" s="344" t="s">
        <v>1855</v>
      </c>
      <c r="F6" s="344" t="s">
        <v>1856</v>
      </c>
      <c r="G6" s="344" t="s">
        <v>1857</v>
      </c>
      <c r="H6" s="344" t="s">
        <v>1858</v>
      </c>
      <c r="I6" s="343" t="s">
        <v>1859</v>
      </c>
      <c r="J6" s="343" t="s">
        <v>1860</v>
      </c>
      <c r="K6" s="403" t="s">
        <v>1851</v>
      </c>
    </row>
    <row r="7" spans="1:11">
      <c r="A7" s="346"/>
      <c r="C7" s="356"/>
      <c r="D7" s="350"/>
      <c r="E7" s="352"/>
      <c r="F7" s="352"/>
      <c r="G7" s="352"/>
      <c r="H7" s="352"/>
      <c r="I7" s="352"/>
      <c r="J7" s="352"/>
    </row>
    <row r="8" spans="1:11" ht="14.25">
      <c r="B8" s="348" t="s">
        <v>1779</v>
      </c>
      <c r="C8" s="357"/>
      <c r="D8" s="348"/>
      <c r="E8" s="348"/>
      <c r="F8" s="348"/>
      <c r="G8" s="348"/>
      <c r="H8" s="348"/>
      <c r="I8" s="348"/>
      <c r="J8" s="348"/>
    </row>
    <row r="9" spans="1:11" s="88" customFormat="1">
      <c r="B9" s="847" t="s">
        <v>219</v>
      </c>
      <c r="C9" s="848"/>
      <c r="D9" s="849"/>
      <c r="E9" s="850">
        <f>E12+E16+E19+E24+E29+E32+E35+E38+E41+E45+E49+E52+E55+E60+E63</f>
        <v>123884</v>
      </c>
      <c r="F9" s="850">
        <f t="shared" ref="F9:H9" si="0">F12+F16+F19+F24+F29+F32+F35+F38+F41+F45+F49+F52+F55+F60+F63</f>
        <v>112565</v>
      </c>
      <c r="G9" s="850">
        <f t="shared" si="0"/>
        <v>4479</v>
      </c>
      <c r="H9" s="850">
        <f t="shared" si="0"/>
        <v>4895</v>
      </c>
      <c r="I9" s="851">
        <f t="shared" ref="I9:J11" si="1">E9+G9</f>
        <v>128363</v>
      </c>
      <c r="J9" s="851">
        <f t="shared" si="1"/>
        <v>117460</v>
      </c>
    </row>
    <row r="10" spans="1:11" ht="25.5">
      <c r="A10" s="787" t="s">
        <v>3541</v>
      </c>
      <c r="B10" s="417" t="s">
        <v>1779</v>
      </c>
      <c r="C10" s="358" t="s">
        <v>2121</v>
      </c>
      <c r="D10" s="116" t="s">
        <v>2122</v>
      </c>
      <c r="E10" s="289">
        <v>15487</v>
      </c>
      <c r="F10" s="289">
        <v>10800</v>
      </c>
      <c r="G10" s="289">
        <v>965</v>
      </c>
      <c r="H10" s="289">
        <v>1500</v>
      </c>
      <c r="I10" s="289">
        <f t="shared" si="1"/>
        <v>16452</v>
      </c>
      <c r="J10" s="289">
        <f t="shared" si="1"/>
        <v>12300</v>
      </c>
    </row>
    <row r="11" spans="1:11" ht="25.5">
      <c r="A11" s="858" t="s">
        <v>3541</v>
      </c>
      <c r="B11" s="417" t="s">
        <v>1779</v>
      </c>
      <c r="C11" s="358" t="s">
        <v>2123</v>
      </c>
      <c r="D11" s="116" t="s">
        <v>2124</v>
      </c>
      <c r="E11" s="289">
        <v>5761</v>
      </c>
      <c r="F11" s="289">
        <v>2700</v>
      </c>
      <c r="G11" s="289"/>
      <c r="H11" s="289"/>
      <c r="I11" s="289">
        <f t="shared" si="1"/>
        <v>5761</v>
      </c>
      <c r="J11" s="289">
        <f t="shared" si="1"/>
        <v>2700</v>
      </c>
    </row>
    <row r="12" spans="1:11">
      <c r="A12" s="861"/>
      <c r="B12" s="863" t="s">
        <v>87</v>
      </c>
      <c r="C12" s="853"/>
      <c r="D12" s="854"/>
      <c r="E12" s="852">
        <f>SUM(E10:E11)</f>
        <v>21248</v>
      </c>
      <c r="F12" s="852">
        <f t="shared" ref="F12:H12" si="2">SUM(F10:F11)</f>
        <v>13500</v>
      </c>
      <c r="G12" s="852">
        <f t="shared" si="2"/>
        <v>965</v>
      </c>
      <c r="H12" s="852">
        <f t="shared" si="2"/>
        <v>1500</v>
      </c>
      <c r="I12" s="852">
        <f t="shared" ref="I12:J16" si="3">SUM(E12,G12)</f>
        <v>22213</v>
      </c>
      <c r="J12" s="852">
        <f t="shared" si="3"/>
        <v>15000</v>
      </c>
    </row>
    <row r="13" spans="1:11" ht="25.5">
      <c r="A13" s="788" t="s">
        <v>3539</v>
      </c>
      <c r="B13" s="417" t="s">
        <v>1779</v>
      </c>
      <c r="C13" s="358" t="s">
        <v>2121</v>
      </c>
      <c r="D13" s="116" t="s">
        <v>2122</v>
      </c>
      <c r="E13" s="289">
        <v>2832</v>
      </c>
      <c r="F13" s="289">
        <v>2750</v>
      </c>
      <c r="G13" s="289">
        <v>1361</v>
      </c>
      <c r="H13" s="289">
        <v>900</v>
      </c>
      <c r="I13" s="289">
        <f t="shared" si="3"/>
        <v>4193</v>
      </c>
      <c r="J13" s="289">
        <f t="shared" ref="J13:J24" si="4">SUM(F13,H13)</f>
        <v>3650</v>
      </c>
    </row>
    <row r="14" spans="1:11" s="288" customFormat="1" ht="25.5">
      <c r="A14" s="787" t="s">
        <v>3539</v>
      </c>
      <c r="B14" s="417" t="s">
        <v>1779</v>
      </c>
      <c r="C14" s="358" t="s">
        <v>2123</v>
      </c>
      <c r="D14" s="116" t="s">
        <v>2124</v>
      </c>
      <c r="E14" s="289">
        <v>1399</v>
      </c>
      <c r="F14" s="289">
        <v>2000</v>
      </c>
      <c r="G14" s="289"/>
      <c r="H14" s="289"/>
      <c r="I14" s="289">
        <f t="shared" si="3"/>
        <v>1399</v>
      </c>
      <c r="J14" s="289">
        <f t="shared" si="4"/>
        <v>2000</v>
      </c>
    </row>
    <row r="15" spans="1:11" s="288" customFormat="1" ht="25.5">
      <c r="A15" s="858" t="s">
        <v>3539</v>
      </c>
      <c r="B15" s="417" t="s">
        <v>1779</v>
      </c>
      <c r="C15" s="358" t="s">
        <v>2129</v>
      </c>
      <c r="D15" s="116" t="s">
        <v>2130</v>
      </c>
      <c r="E15" s="289">
        <v>263</v>
      </c>
      <c r="F15" s="289">
        <v>100</v>
      </c>
      <c r="G15" s="289"/>
      <c r="H15" s="289"/>
      <c r="I15" s="289">
        <f t="shared" si="3"/>
        <v>263</v>
      </c>
      <c r="J15" s="289">
        <f t="shared" si="4"/>
        <v>100</v>
      </c>
    </row>
    <row r="16" spans="1:11" s="288" customFormat="1">
      <c r="A16" s="861"/>
      <c r="B16" s="860" t="s">
        <v>87</v>
      </c>
      <c r="C16" s="853"/>
      <c r="D16" s="854"/>
      <c r="E16" s="852">
        <f>SUM(E13:E15)</f>
        <v>4494</v>
      </c>
      <c r="F16" s="852">
        <f t="shared" ref="F16:H16" si="5">SUM(F13:F15)</f>
        <v>4850</v>
      </c>
      <c r="G16" s="852">
        <f t="shared" si="5"/>
        <v>1361</v>
      </c>
      <c r="H16" s="852">
        <f t="shared" si="5"/>
        <v>900</v>
      </c>
      <c r="I16" s="852">
        <f t="shared" si="3"/>
        <v>5855</v>
      </c>
      <c r="J16" s="852">
        <f t="shared" si="4"/>
        <v>5750</v>
      </c>
    </row>
    <row r="17" spans="1:10" s="288" customFormat="1" ht="25.5">
      <c r="A17" s="788" t="s">
        <v>3540</v>
      </c>
      <c r="B17" s="417" t="s">
        <v>1779</v>
      </c>
      <c r="C17" s="358" t="s">
        <v>2121</v>
      </c>
      <c r="D17" s="116" t="s">
        <v>2122</v>
      </c>
      <c r="E17" s="289">
        <v>1267</v>
      </c>
      <c r="F17" s="289">
        <v>2000</v>
      </c>
      <c r="G17" s="289">
        <v>432</v>
      </c>
      <c r="H17" s="289">
        <v>450</v>
      </c>
      <c r="I17" s="289">
        <f t="shared" ref="I17:I24" si="6">SUM(E17,G17)</f>
        <v>1699</v>
      </c>
      <c r="J17" s="289">
        <f t="shared" si="4"/>
        <v>2450</v>
      </c>
    </row>
    <row r="18" spans="1:10" s="288" customFormat="1" ht="25.5">
      <c r="A18" s="858" t="s">
        <v>3540</v>
      </c>
      <c r="B18" s="417" t="s">
        <v>1779</v>
      </c>
      <c r="C18" s="358" t="s">
        <v>2123</v>
      </c>
      <c r="D18" s="116" t="s">
        <v>2124</v>
      </c>
      <c r="E18" s="289">
        <v>684</v>
      </c>
      <c r="F18" s="289">
        <v>1000</v>
      </c>
      <c r="G18" s="289"/>
      <c r="H18" s="289">
        <v>100</v>
      </c>
      <c r="I18" s="289">
        <f t="shared" si="6"/>
        <v>684</v>
      </c>
      <c r="J18" s="289">
        <f t="shared" si="4"/>
        <v>1100</v>
      </c>
    </row>
    <row r="19" spans="1:10" s="288" customFormat="1">
      <c r="A19" s="859"/>
      <c r="B19" s="860" t="s">
        <v>87</v>
      </c>
      <c r="C19" s="853"/>
      <c r="D19" s="854"/>
      <c r="E19" s="852">
        <f>SUM(E17:E18)</f>
        <v>1951</v>
      </c>
      <c r="F19" s="852">
        <f t="shared" ref="F19:H19" si="7">SUM(F17:F18)</f>
        <v>3000</v>
      </c>
      <c r="G19" s="852">
        <f t="shared" si="7"/>
        <v>432</v>
      </c>
      <c r="H19" s="852">
        <f t="shared" si="7"/>
        <v>550</v>
      </c>
      <c r="I19" s="852">
        <f t="shared" si="6"/>
        <v>2383</v>
      </c>
      <c r="J19" s="852">
        <f t="shared" si="4"/>
        <v>3550</v>
      </c>
    </row>
    <row r="20" spans="1:10" s="288" customFormat="1" ht="25.5">
      <c r="A20" s="788" t="s">
        <v>3542</v>
      </c>
      <c r="B20" s="417" t="s">
        <v>1779</v>
      </c>
      <c r="C20" s="358" t="s">
        <v>2121</v>
      </c>
      <c r="D20" s="116" t="s">
        <v>2122</v>
      </c>
      <c r="E20" s="289">
        <v>10355</v>
      </c>
      <c r="F20" s="289">
        <v>8000</v>
      </c>
      <c r="G20" s="289">
        <v>294</v>
      </c>
      <c r="H20" s="289">
        <v>295</v>
      </c>
      <c r="I20" s="289">
        <f t="shared" si="6"/>
        <v>10649</v>
      </c>
      <c r="J20" s="289">
        <f t="shared" si="4"/>
        <v>8295</v>
      </c>
    </row>
    <row r="21" spans="1:10" s="288" customFormat="1" ht="25.5">
      <c r="A21" s="787" t="s">
        <v>3542</v>
      </c>
      <c r="B21" s="417" t="s">
        <v>1779</v>
      </c>
      <c r="C21" s="358" t="s">
        <v>2123</v>
      </c>
      <c r="D21" s="116" t="s">
        <v>2124</v>
      </c>
      <c r="E21" s="289">
        <v>9957</v>
      </c>
      <c r="F21" s="289">
        <v>7000</v>
      </c>
      <c r="G21" s="289">
        <v>112</v>
      </c>
      <c r="H21" s="289">
        <v>112</v>
      </c>
      <c r="I21" s="289">
        <f t="shared" si="6"/>
        <v>10069</v>
      </c>
      <c r="J21" s="289">
        <f t="shared" si="4"/>
        <v>7112</v>
      </c>
    </row>
    <row r="22" spans="1:10" ht="25.5">
      <c r="A22" s="787" t="s">
        <v>3542</v>
      </c>
      <c r="B22" s="417" t="s">
        <v>1779</v>
      </c>
      <c r="C22" s="358" t="s">
        <v>2125</v>
      </c>
      <c r="D22" s="116" t="s">
        <v>2126</v>
      </c>
      <c r="E22" s="289">
        <v>3577</v>
      </c>
      <c r="F22" s="289">
        <v>2900</v>
      </c>
      <c r="G22" s="289">
        <v>66</v>
      </c>
      <c r="H22" s="289">
        <v>66</v>
      </c>
      <c r="I22" s="289">
        <f t="shared" si="6"/>
        <v>3643</v>
      </c>
      <c r="J22" s="289">
        <f t="shared" si="4"/>
        <v>2966</v>
      </c>
    </row>
    <row r="23" spans="1:10" s="288" customFormat="1" ht="25.5">
      <c r="A23" s="858" t="s">
        <v>3542</v>
      </c>
      <c r="B23" s="417" t="s">
        <v>1779</v>
      </c>
      <c r="C23" s="358" t="s">
        <v>2127</v>
      </c>
      <c r="D23" s="116" t="s">
        <v>2128</v>
      </c>
      <c r="E23" s="289">
        <v>5026</v>
      </c>
      <c r="F23" s="289">
        <v>2500</v>
      </c>
      <c r="G23" s="289">
        <v>11</v>
      </c>
      <c r="H23" s="289">
        <v>11</v>
      </c>
      <c r="I23" s="289">
        <f t="shared" si="6"/>
        <v>5037</v>
      </c>
      <c r="J23" s="289">
        <f t="shared" si="4"/>
        <v>2511</v>
      </c>
    </row>
    <row r="24" spans="1:10" s="288" customFormat="1">
      <c r="A24" s="861"/>
      <c r="B24" s="860" t="s">
        <v>87</v>
      </c>
      <c r="C24" s="853"/>
      <c r="D24" s="854"/>
      <c r="E24" s="852">
        <f>SUM(E20:E23)</f>
        <v>28915</v>
      </c>
      <c r="F24" s="852">
        <f t="shared" ref="F24:H24" si="8">SUM(F20:F23)</f>
        <v>20400</v>
      </c>
      <c r="G24" s="852">
        <f t="shared" si="8"/>
        <v>483</v>
      </c>
      <c r="H24" s="852">
        <f t="shared" si="8"/>
        <v>484</v>
      </c>
      <c r="I24" s="852">
        <f t="shared" si="6"/>
        <v>29398</v>
      </c>
      <c r="J24" s="852">
        <f t="shared" si="4"/>
        <v>20884</v>
      </c>
    </row>
    <row r="25" spans="1:10" s="288" customFormat="1" ht="25.5">
      <c r="A25" s="788" t="s">
        <v>3543</v>
      </c>
      <c r="B25" s="417" t="s">
        <v>1779</v>
      </c>
      <c r="C25" s="358" t="s">
        <v>2121</v>
      </c>
      <c r="D25" s="116" t="s">
        <v>2122</v>
      </c>
      <c r="E25" s="289">
        <v>6047</v>
      </c>
      <c r="F25" s="289">
        <v>5760</v>
      </c>
      <c r="G25" s="289">
        <v>124</v>
      </c>
      <c r="H25" s="289">
        <v>125</v>
      </c>
      <c r="I25" s="289">
        <f t="shared" ref="I25:I35" si="9">SUM(E25,G25)</f>
        <v>6171</v>
      </c>
      <c r="J25" s="289">
        <f t="shared" ref="J25:J35" si="10">SUM(F25,H25)</f>
        <v>5885</v>
      </c>
    </row>
    <row r="26" spans="1:10" ht="25.5">
      <c r="A26" s="787" t="s">
        <v>3543</v>
      </c>
      <c r="B26" s="417" t="s">
        <v>1779</v>
      </c>
      <c r="C26" s="358" t="s">
        <v>2123</v>
      </c>
      <c r="D26" s="116" t="s">
        <v>2124</v>
      </c>
      <c r="E26" s="289">
        <v>3760</v>
      </c>
      <c r="F26" s="289">
        <v>3680</v>
      </c>
      <c r="G26" s="289">
        <v>7</v>
      </c>
      <c r="H26" s="289">
        <v>10</v>
      </c>
      <c r="I26" s="289">
        <f t="shared" si="9"/>
        <v>3767</v>
      </c>
      <c r="J26" s="289">
        <f t="shared" si="10"/>
        <v>3690</v>
      </c>
    </row>
    <row r="27" spans="1:10" s="288" customFormat="1" ht="25.5">
      <c r="A27" s="787" t="s">
        <v>3543</v>
      </c>
      <c r="B27" s="417" t="s">
        <v>1779</v>
      </c>
      <c r="C27" s="358" t="s">
        <v>2125</v>
      </c>
      <c r="D27" s="116" t="s">
        <v>2126</v>
      </c>
      <c r="E27" s="289">
        <v>2716</v>
      </c>
      <c r="F27" s="289">
        <v>1715</v>
      </c>
      <c r="G27" s="289">
        <v>44</v>
      </c>
      <c r="H27" s="289">
        <v>45</v>
      </c>
      <c r="I27" s="289">
        <f t="shared" si="9"/>
        <v>2760</v>
      </c>
      <c r="J27" s="289">
        <f t="shared" si="10"/>
        <v>1760</v>
      </c>
    </row>
    <row r="28" spans="1:10" s="288" customFormat="1" ht="25.5">
      <c r="A28" s="858" t="s">
        <v>3543</v>
      </c>
      <c r="B28" s="417" t="s">
        <v>1779</v>
      </c>
      <c r="C28" s="358" t="s">
        <v>2127</v>
      </c>
      <c r="D28" s="116" t="s">
        <v>2128</v>
      </c>
      <c r="E28" s="289">
        <v>2110</v>
      </c>
      <c r="F28" s="289">
        <v>1500</v>
      </c>
      <c r="G28" s="289">
        <v>2</v>
      </c>
      <c r="H28" s="289">
        <v>5</v>
      </c>
      <c r="I28" s="289">
        <f t="shared" si="9"/>
        <v>2112</v>
      </c>
      <c r="J28" s="289">
        <f t="shared" si="10"/>
        <v>1505</v>
      </c>
    </row>
    <row r="29" spans="1:10" s="288" customFormat="1">
      <c r="A29" s="859"/>
      <c r="B29" s="860" t="s">
        <v>87</v>
      </c>
      <c r="C29" s="853"/>
      <c r="D29" s="854"/>
      <c r="E29" s="852">
        <f>SUM(E25:E28)</f>
        <v>14633</v>
      </c>
      <c r="F29" s="852">
        <f t="shared" ref="F29:H29" si="11">SUM(F25:F28)</f>
        <v>12655</v>
      </c>
      <c r="G29" s="852">
        <f t="shared" si="11"/>
        <v>177</v>
      </c>
      <c r="H29" s="852">
        <f t="shared" si="11"/>
        <v>185</v>
      </c>
      <c r="I29" s="852">
        <f t="shared" si="9"/>
        <v>14810</v>
      </c>
      <c r="J29" s="852">
        <f t="shared" si="10"/>
        <v>12840</v>
      </c>
    </row>
    <row r="30" spans="1:10" s="288" customFormat="1" ht="25.5">
      <c r="A30" s="788" t="s">
        <v>3544</v>
      </c>
      <c r="B30" s="417" t="s">
        <v>1779</v>
      </c>
      <c r="C30" s="358" t="s">
        <v>2121</v>
      </c>
      <c r="D30" s="116" t="s">
        <v>2122</v>
      </c>
      <c r="E30" s="289">
        <v>3469</v>
      </c>
      <c r="F30" s="289">
        <v>3470</v>
      </c>
      <c r="G30" s="289">
        <v>10</v>
      </c>
      <c r="H30" s="289">
        <v>10</v>
      </c>
      <c r="I30" s="289">
        <f t="shared" si="9"/>
        <v>3479</v>
      </c>
      <c r="J30" s="289">
        <f t="shared" si="10"/>
        <v>3480</v>
      </c>
    </row>
    <row r="31" spans="1:10" s="288" customFormat="1" ht="25.5">
      <c r="A31" s="858" t="s">
        <v>3544</v>
      </c>
      <c r="B31" s="417" t="s">
        <v>1779</v>
      </c>
      <c r="C31" s="358" t="s">
        <v>2123</v>
      </c>
      <c r="D31" s="116" t="s">
        <v>2124</v>
      </c>
      <c r="E31" s="289">
        <v>2890</v>
      </c>
      <c r="F31" s="289">
        <v>2890</v>
      </c>
      <c r="G31" s="289">
        <v>0</v>
      </c>
      <c r="H31" s="289">
        <v>5</v>
      </c>
      <c r="I31" s="289">
        <f t="shared" si="9"/>
        <v>2890</v>
      </c>
      <c r="J31" s="289">
        <f t="shared" si="10"/>
        <v>2895</v>
      </c>
    </row>
    <row r="32" spans="1:10" s="288" customFormat="1">
      <c r="A32" s="861"/>
      <c r="B32" s="860" t="s">
        <v>87</v>
      </c>
      <c r="C32" s="853"/>
      <c r="D32" s="854"/>
      <c r="E32" s="852">
        <f>SUM(E30:E31)</f>
        <v>6359</v>
      </c>
      <c r="F32" s="852">
        <f t="shared" ref="F32:H32" si="12">SUM(F30:F31)</f>
        <v>6360</v>
      </c>
      <c r="G32" s="852">
        <f t="shared" si="12"/>
        <v>10</v>
      </c>
      <c r="H32" s="852">
        <f t="shared" si="12"/>
        <v>15</v>
      </c>
      <c r="I32" s="852">
        <f t="shared" si="9"/>
        <v>6369</v>
      </c>
      <c r="J32" s="852">
        <f t="shared" si="10"/>
        <v>6375</v>
      </c>
    </row>
    <row r="33" spans="1:10" ht="38.25">
      <c r="A33" s="788" t="s">
        <v>3545</v>
      </c>
      <c r="B33" s="417" t="s">
        <v>1779</v>
      </c>
      <c r="C33" s="358" t="s">
        <v>2121</v>
      </c>
      <c r="D33" s="116" t="s">
        <v>2122</v>
      </c>
      <c r="E33" s="289">
        <v>514</v>
      </c>
      <c r="F33" s="289">
        <v>500</v>
      </c>
      <c r="G33" s="289">
        <v>274</v>
      </c>
      <c r="H33" s="289">
        <v>250</v>
      </c>
      <c r="I33" s="289">
        <f t="shared" si="9"/>
        <v>788</v>
      </c>
      <c r="J33" s="289">
        <f t="shared" si="10"/>
        <v>750</v>
      </c>
    </row>
    <row r="34" spans="1:10" s="288" customFormat="1" ht="38.25">
      <c r="A34" s="858" t="s">
        <v>3545</v>
      </c>
      <c r="B34" s="417" t="s">
        <v>1779</v>
      </c>
      <c r="C34" s="358" t="s">
        <v>2123</v>
      </c>
      <c r="D34" s="116" t="s">
        <v>2124</v>
      </c>
      <c r="E34" s="289">
        <v>50</v>
      </c>
      <c r="F34" s="289">
        <v>50</v>
      </c>
      <c r="G34" s="289">
        <v>0</v>
      </c>
      <c r="H34" s="289">
        <v>10</v>
      </c>
      <c r="I34" s="289">
        <f t="shared" si="9"/>
        <v>50</v>
      </c>
      <c r="J34" s="289">
        <f t="shared" si="10"/>
        <v>60</v>
      </c>
    </row>
    <row r="35" spans="1:10" s="288" customFormat="1">
      <c r="A35" s="861"/>
      <c r="B35" s="860" t="s">
        <v>87</v>
      </c>
      <c r="C35" s="853"/>
      <c r="D35" s="854"/>
      <c r="E35" s="852">
        <f>SUM(E33:E34)</f>
        <v>564</v>
      </c>
      <c r="F35" s="852">
        <f t="shared" ref="F35:H35" si="13">SUM(F33:F34)</f>
        <v>550</v>
      </c>
      <c r="G35" s="852">
        <f t="shared" si="13"/>
        <v>274</v>
      </c>
      <c r="H35" s="852">
        <f t="shared" si="13"/>
        <v>260</v>
      </c>
      <c r="I35" s="852">
        <f t="shared" si="9"/>
        <v>838</v>
      </c>
      <c r="J35" s="852">
        <f t="shared" si="10"/>
        <v>810</v>
      </c>
    </row>
    <row r="36" spans="1:10" s="288" customFormat="1" ht="25.5">
      <c r="A36" s="788" t="s">
        <v>3546</v>
      </c>
      <c r="B36" s="417" t="s">
        <v>1779</v>
      </c>
      <c r="C36" s="358" t="s">
        <v>2121</v>
      </c>
      <c r="D36" s="116" t="s">
        <v>2122</v>
      </c>
      <c r="E36" s="289">
        <v>3866</v>
      </c>
      <c r="F36" s="289">
        <v>4000</v>
      </c>
      <c r="G36" s="289">
        <v>66</v>
      </c>
      <c r="H36" s="289">
        <v>80</v>
      </c>
      <c r="I36" s="289">
        <f t="shared" ref="I36:I46" si="14">SUM(E36,G36)</f>
        <v>3932</v>
      </c>
      <c r="J36" s="289">
        <f t="shared" ref="J36:J46" si="15">SUM(F36,H36)</f>
        <v>4080</v>
      </c>
    </row>
    <row r="37" spans="1:10" ht="25.5">
      <c r="A37" s="858" t="s">
        <v>3546</v>
      </c>
      <c r="B37" s="417" t="s">
        <v>1779</v>
      </c>
      <c r="C37" s="358" t="s">
        <v>2123</v>
      </c>
      <c r="D37" s="116" t="s">
        <v>2124</v>
      </c>
      <c r="E37" s="289">
        <v>51</v>
      </c>
      <c r="F37" s="289">
        <v>1000</v>
      </c>
      <c r="G37" s="289">
        <v>0</v>
      </c>
      <c r="H37" s="289">
        <v>1</v>
      </c>
      <c r="I37" s="289">
        <f t="shared" si="14"/>
        <v>51</v>
      </c>
      <c r="J37" s="289">
        <f t="shared" si="15"/>
        <v>1001</v>
      </c>
    </row>
    <row r="38" spans="1:10">
      <c r="A38" s="859"/>
      <c r="B38" s="863" t="s">
        <v>87</v>
      </c>
      <c r="C38" s="853"/>
      <c r="D38" s="854"/>
      <c r="E38" s="852">
        <f>SUM(E36:E37)</f>
        <v>3917</v>
      </c>
      <c r="F38" s="852">
        <f t="shared" ref="F38:H38" si="16">SUM(F36:F37)</f>
        <v>5000</v>
      </c>
      <c r="G38" s="852">
        <f t="shared" si="16"/>
        <v>66</v>
      </c>
      <c r="H38" s="852">
        <f t="shared" si="16"/>
        <v>81</v>
      </c>
      <c r="I38" s="852">
        <f t="shared" si="14"/>
        <v>3983</v>
      </c>
      <c r="J38" s="852">
        <f t="shared" si="15"/>
        <v>5081</v>
      </c>
    </row>
    <row r="39" spans="1:10" s="288" customFormat="1" ht="25.5">
      <c r="A39" s="788" t="s">
        <v>3547</v>
      </c>
      <c r="B39" s="417" t="s">
        <v>1779</v>
      </c>
      <c r="C39" s="358" t="s">
        <v>2121</v>
      </c>
      <c r="D39" s="116" t="s">
        <v>2122</v>
      </c>
      <c r="E39" s="289">
        <v>4615</v>
      </c>
      <c r="F39" s="289">
        <v>7500</v>
      </c>
      <c r="G39" s="289"/>
      <c r="H39" s="289"/>
      <c r="I39" s="289">
        <f t="shared" si="14"/>
        <v>4615</v>
      </c>
      <c r="J39" s="289">
        <f t="shared" si="15"/>
        <v>7500</v>
      </c>
    </row>
    <row r="40" spans="1:10" ht="25.5">
      <c r="A40" s="858" t="s">
        <v>3547</v>
      </c>
      <c r="B40" s="417" t="s">
        <v>1779</v>
      </c>
      <c r="C40" s="358" t="s">
        <v>2123</v>
      </c>
      <c r="D40" s="116" t="s">
        <v>2124</v>
      </c>
      <c r="E40" s="289">
        <v>245</v>
      </c>
      <c r="F40" s="289">
        <v>500</v>
      </c>
      <c r="G40" s="289"/>
      <c r="H40" s="289"/>
      <c r="I40" s="289">
        <f t="shared" si="14"/>
        <v>245</v>
      </c>
      <c r="J40" s="289">
        <f t="shared" si="15"/>
        <v>500</v>
      </c>
    </row>
    <row r="41" spans="1:10">
      <c r="A41" s="861"/>
      <c r="B41" s="863" t="s">
        <v>87</v>
      </c>
      <c r="C41" s="853"/>
      <c r="D41" s="854"/>
      <c r="E41" s="852">
        <f>SUM(E39:E40)</f>
        <v>4860</v>
      </c>
      <c r="F41" s="852">
        <f t="shared" ref="F41:H41" si="17">SUM(F39:F40)</f>
        <v>8000</v>
      </c>
      <c r="G41" s="852">
        <f t="shared" si="17"/>
        <v>0</v>
      </c>
      <c r="H41" s="852">
        <f t="shared" si="17"/>
        <v>0</v>
      </c>
      <c r="I41" s="852">
        <f t="shared" si="14"/>
        <v>4860</v>
      </c>
      <c r="J41" s="852">
        <f t="shared" si="15"/>
        <v>8000</v>
      </c>
    </row>
    <row r="42" spans="1:10" s="288" customFormat="1" ht="25.5">
      <c r="A42" s="788" t="s">
        <v>3548</v>
      </c>
      <c r="B42" s="417" t="s">
        <v>1779</v>
      </c>
      <c r="C42" s="358" t="s">
        <v>2121</v>
      </c>
      <c r="D42" s="116" t="s">
        <v>2122</v>
      </c>
      <c r="E42" s="289">
        <v>6836</v>
      </c>
      <c r="F42" s="289">
        <v>6500</v>
      </c>
      <c r="G42" s="289">
        <v>62</v>
      </c>
      <c r="H42" s="289">
        <v>50</v>
      </c>
      <c r="I42" s="289">
        <f t="shared" si="14"/>
        <v>6898</v>
      </c>
      <c r="J42" s="289">
        <f t="shared" si="15"/>
        <v>6550</v>
      </c>
    </row>
    <row r="43" spans="1:10" s="288" customFormat="1" ht="25.5">
      <c r="A43" s="787" t="s">
        <v>3548</v>
      </c>
      <c r="B43" s="417" t="s">
        <v>1779</v>
      </c>
      <c r="C43" s="358" t="s">
        <v>2123</v>
      </c>
      <c r="D43" s="116" t="s">
        <v>2124</v>
      </c>
      <c r="E43" s="289">
        <v>5880</v>
      </c>
      <c r="F43" s="289">
        <v>4500</v>
      </c>
      <c r="G43" s="289"/>
      <c r="H43" s="289"/>
      <c r="I43" s="289">
        <f t="shared" si="14"/>
        <v>5880</v>
      </c>
      <c r="J43" s="289">
        <f t="shared" si="15"/>
        <v>4500</v>
      </c>
    </row>
    <row r="44" spans="1:10" s="288" customFormat="1" ht="25.5">
      <c r="A44" s="858" t="s">
        <v>3548</v>
      </c>
      <c r="B44" s="417" t="s">
        <v>1779</v>
      </c>
      <c r="C44" s="358" t="s">
        <v>2129</v>
      </c>
      <c r="D44" s="116" t="s">
        <v>2130</v>
      </c>
      <c r="E44" s="289">
        <v>370</v>
      </c>
      <c r="F44" s="289">
        <v>400</v>
      </c>
      <c r="G44" s="289"/>
      <c r="H44" s="289"/>
      <c r="I44" s="289">
        <f t="shared" si="14"/>
        <v>370</v>
      </c>
      <c r="J44" s="289">
        <f t="shared" si="15"/>
        <v>400</v>
      </c>
    </row>
    <row r="45" spans="1:10" s="288" customFormat="1">
      <c r="A45" s="861"/>
      <c r="B45" s="860" t="s">
        <v>87</v>
      </c>
      <c r="C45" s="853"/>
      <c r="D45" s="854"/>
      <c r="E45" s="852">
        <f>SUM(E42:E44)</f>
        <v>13086</v>
      </c>
      <c r="F45" s="852">
        <f t="shared" ref="F45:H45" si="18">SUM(F42:F44)</f>
        <v>11400</v>
      </c>
      <c r="G45" s="852">
        <f t="shared" si="18"/>
        <v>62</v>
      </c>
      <c r="H45" s="852">
        <f t="shared" si="18"/>
        <v>50</v>
      </c>
      <c r="I45" s="852">
        <f t="shared" si="14"/>
        <v>13148</v>
      </c>
      <c r="J45" s="852">
        <f t="shared" si="15"/>
        <v>11450</v>
      </c>
    </row>
    <row r="46" spans="1:10" s="288" customFormat="1" ht="25.5">
      <c r="A46" s="788" t="s">
        <v>3549</v>
      </c>
      <c r="B46" s="417" t="s">
        <v>1779</v>
      </c>
      <c r="C46" s="358" t="s">
        <v>2121</v>
      </c>
      <c r="D46" s="116" t="s">
        <v>2122</v>
      </c>
      <c r="E46" s="289">
        <v>4934</v>
      </c>
      <c r="F46" s="289">
        <v>3500</v>
      </c>
      <c r="G46" s="289">
        <v>91</v>
      </c>
      <c r="H46" s="289">
        <v>50</v>
      </c>
      <c r="I46" s="289">
        <f t="shared" si="14"/>
        <v>5025</v>
      </c>
      <c r="J46" s="289">
        <f t="shared" si="15"/>
        <v>3550</v>
      </c>
    </row>
    <row r="47" spans="1:10" s="288" customFormat="1" ht="25.5">
      <c r="A47" s="787" t="s">
        <v>3549</v>
      </c>
      <c r="B47" s="417" t="s">
        <v>1779</v>
      </c>
      <c r="C47" s="358" t="s">
        <v>2123</v>
      </c>
      <c r="D47" s="116" t="s">
        <v>2124</v>
      </c>
      <c r="E47" s="289">
        <v>2326</v>
      </c>
      <c r="F47" s="289">
        <v>2000</v>
      </c>
      <c r="G47" s="289"/>
      <c r="H47" s="289"/>
      <c r="I47" s="289">
        <f t="shared" ref="I47:J63" si="19">SUM(E47,G47)</f>
        <v>2326</v>
      </c>
      <c r="J47" s="289">
        <f t="shared" ref="J47:J62" si="20">SUM(F47,H47)</f>
        <v>2000</v>
      </c>
    </row>
    <row r="48" spans="1:10" s="288" customFormat="1" ht="25.5">
      <c r="A48" s="858" t="s">
        <v>3549</v>
      </c>
      <c r="B48" s="417" t="s">
        <v>1779</v>
      </c>
      <c r="C48" s="358" t="s">
        <v>2129</v>
      </c>
      <c r="D48" s="116" t="s">
        <v>2130</v>
      </c>
      <c r="E48" s="289">
        <v>356</v>
      </c>
      <c r="F48" s="289">
        <v>400</v>
      </c>
      <c r="G48" s="289"/>
      <c r="H48" s="289"/>
      <c r="I48" s="289">
        <f t="shared" si="19"/>
        <v>356</v>
      </c>
      <c r="J48" s="289">
        <f t="shared" si="20"/>
        <v>400</v>
      </c>
    </row>
    <row r="49" spans="1:11" s="288" customFormat="1">
      <c r="A49" s="861"/>
      <c r="B49" s="860" t="s">
        <v>87</v>
      </c>
      <c r="C49" s="853"/>
      <c r="D49" s="854"/>
      <c r="E49" s="852">
        <f>SUM(E46:E48)</f>
        <v>7616</v>
      </c>
      <c r="F49" s="852">
        <f t="shared" ref="F49:H49" si="21">SUM(F46:F48)</f>
        <v>5900</v>
      </c>
      <c r="G49" s="852">
        <f t="shared" si="21"/>
        <v>91</v>
      </c>
      <c r="H49" s="852">
        <f t="shared" si="21"/>
        <v>50</v>
      </c>
      <c r="I49" s="852">
        <f t="shared" si="19"/>
        <v>7707</v>
      </c>
      <c r="J49" s="852">
        <f t="shared" si="20"/>
        <v>5950</v>
      </c>
    </row>
    <row r="50" spans="1:11" s="288" customFormat="1" ht="25.5">
      <c r="A50" s="788" t="s">
        <v>3554</v>
      </c>
      <c r="B50" s="417" t="s">
        <v>1779</v>
      </c>
      <c r="C50" s="358" t="s">
        <v>2121</v>
      </c>
      <c r="D50" s="116" t="s">
        <v>2122</v>
      </c>
      <c r="E50" s="289">
        <v>3927</v>
      </c>
      <c r="F50" s="289">
        <v>4950</v>
      </c>
      <c r="G50" s="289">
        <v>53</v>
      </c>
      <c r="H50" s="289">
        <v>50</v>
      </c>
      <c r="I50" s="289">
        <f t="shared" si="19"/>
        <v>3980</v>
      </c>
      <c r="J50" s="289">
        <f t="shared" si="20"/>
        <v>5000</v>
      </c>
    </row>
    <row r="51" spans="1:11" s="288" customFormat="1" ht="25.5">
      <c r="A51" s="858" t="s">
        <v>3554</v>
      </c>
      <c r="B51" s="417" t="s">
        <v>1779</v>
      </c>
      <c r="C51" s="358" t="s">
        <v>2123</v>
      </c>
      <c r="D51" s="116" t="s">
        <v>2124</v>
      </c>
      <c r="E51" s="289">
        <v>1498</v>
      </c>
      <c r="F51" s="289">
        <v>3000</v>
      </c>
      <c r="G51" s="289"/>
      <c r="H51" s="289">
        <v>20</v>
      </c>
      <c r="I51" s="289">
        <f t="shared" si="19"/>
        <v>1498</v>
      </c>
      <c r="J51" s="289">
        <f t="shared" si="20"/>
        <v>3020</v>
      </c>
    </row>
    <row r="52" spans="1:11" s="288" customFormat="1">
      <c r="A52" s="861"/>
      <c r="B52" s="860" t="s">
        <v>87</v>
      </c>
      <c r="C52" s="853"/>
      <c r="D52" s="854"/>
      <c r="E52" s="852">
        <f>SUM(E50:E51)</f>
        <v>5425</v>
      </c>
      <c r="F52" s="852">
        <f t="shared" ref="F52:H52" si="22">SUM(F50:F51)</f>
        <v>7950</v>
      </c>
      <c r="G52" s="852">
        <f t="shared" si="22"/>
        <v>53</v>
      </c>
      <c r="H52" s="852">
        <f t="shared" si="22"/>
        <v>70</v>
      </c>
      <c r="I52" s="852">
        <f t="shared" si="19"/>
        <v>5478</v>
      </c>
      <c r="J52" s="852">
        <f t="shared" si="20"/>
        <v>8020</v>
      </c>
    </row>
    <row r="53" spans="1:11" ht="25.5">
      <c r="A53" s="788" t="s">
        <v>3550</v>
      </c>
      <c r="B53" s="417" t="s">
        <v>1779</v>
      </c>
      <c r="C53" s="358" t="s">
        <v>2131</v>
      </c>
      <c r="D53" s="116" t="s">
        <v>2132</v>
      </c>
      <c r="E53" s="289">
        <v>1666</v>
      </c>
      <c r="F53" s="289">
        <v>1800</v>
      </c>
      <c r="G53" s="289">
        <v>180</v>
      </c>
      <c r="H53" s="289">
        <v>300</v>
      </c>
      <c r="I53" s="289">
        <f t="shared" si="19"/>
        <v>1846</v>
      </c>
      <c r="J53" s="289">
        <f t="shared" si="20"/>
        <v>2100</v>
      </c>
    </row>
    <row r="54" spans="1:11" s="288" customFormat="1" ht="25.5">
      <c r="A54" s="858" t="s">
        <v>3550</v>
      </c>
      <c r="B54" s="417" t="s">
        <v>1779</v>
      </c>
      <c r="C54" s="358">
        <v>90084</v>
      </c>
      <c r="D54" s="116" t="s">
        <v>2133</v>
      </c>
      <c r="E54" s="289">
        <v>618</v>
      </c>
      <c r="F54" s="289">
        <v>800</v>
      </c>
      <c r="G54" s="289">
        <v>31</v>
      </c>
      <c r="H54" s="289">
        <v>150</v>
      </c>
      <c r="I54" s="289">
        <f t="shared" si="19"/>
        <v>649</v>
      </c>
      <c r="J54" s="289">
        <f t="shared" si="20"/>
        <v>950</v>
      </c>
    </row>
    <row r="55" spans="1:11" s="288" customFormat="1">
      <c r="A55" s="859"/>
      <c r="B55" s="860" t="s">
        <v>87</v>
      </c>
      <c r="C55" s="853"/>
      <c r="D55" s="854"/>
      <c r="E55" s="852">
        <f>SUM(E53:E54)</f>
        <v>2284</v>
      </c>
      <c r="F55" s="852">
        <f t="shared" ref="F55:H55" si="23">SUM(F53:F54)</f>
        <v>2600</v>
      </c>
      <c r="G55" s="852">
        <f t="shared" si="23"/>
        <v>211</v>
      </c>
      <c r="H55" s="852">
        <f t="shared" si="23"/>
        <v>450</v>
      </c>
      <c r="I55" s="852">
        <f t="shared" si="19"/>
        <v>2495</v>
      </c>
      <c r="J55" s="852">
        <f t="shared" si="20"/>
        <v>3050</v>
      </c>
    </row>
    <row r="56" spans="1:11" s="288" customFormat="1" ht="38.25">
      <c r="A56" s="788" t="s">
        <v>3551</v>
      </c>
      <c r="B56" s="417" t="s">
        <v>1779</v>
      </c>
      <c r="C56" s="358">
        <v>600001</v>
      </c>
      <c r="D56" s="116" t="s">
        <v>2134</v>
      </c>
      <c r="E56" s="289">
        <v>2929</v>
      </c>
      <c r="F56" s="289">
        <v>3600</v>
      </c>
      <c r="G56" s="289">
        <v>235</v>
      </c>
      <c r="H56" s="289">
        <v>200</v>
      </c>
      <c r="I56" s="289">
        <f t="shared" si="19"/>
        <v>3164</v>
      </c>
      <c r="J56" s="289">
        <f t="shared" si="20"/>
        <v>3800</v>
      </c>
    </row>
    <row r="57" spans="1:11" ht="38.25">
      <c r="A57" s="788" t="s">
        <v>3551</v>
      </c>
      <c r="B57" s="417" t="s">
        <v>1779</v>
      </c>
      <c r="C57" s="358">
        <v>600002</v>
      </c>
      <c r="D57" s="116" t="s">
        <v>2135</v>
      </c>
      <c r="E57" s="289">
        <v>1301</v>
      </c>
      <c r="F57" s="289">
        <v>2000</v>
      </c>
      <c r="G57" s="289">
        <v>4</v>
      </c>
      <c r="H57" s="289">
        <v>0</v>
      </c>
      <c r="I57" s="289">
        <f t="shared" si="19"/>
        <v>1305</v>
      </c>
      <c r="J57" s="289">
        <f t="shared" si="20"/>
        <v>2000</v>
      </c>
    </row>
    <row r="58" spans="1:11" s="288" customFormat="1" ht="38.25">
      <c r="A58" s="788" t="s">
        <v>3551</v>
      </c>
      <c r="B58" s="417" t="s">
        <v>1779</v>
      </c>
      <c r="C58" s="358" t="s">
        <v>2136</v>
      </c>
      <c r="D58" s="116" t="s">
        <v>2137</v>
      </c>
      <c r="E58" s="289">
        <v>360</v>
      </c>
      <c r="F58" s="289">
        <v>350</v>
      </c>
      <c r="G58" s="289">
        <v>0</v>
      </c>
      <c r="H58" s="289">
        <v>0</v>
      </c>
      <c r="I58" s="289">
        <f t="shared" si="19"/>
        <v>360</v>
      </c>
      <c r="J58" s="289">
        <f t="shared" si="20"/>
        <v>350</v>
      </c>
    </row>
    <row r="59" spans="1:11" s="288" customFormat="1" ht="38.25">
      <c r="A59" s="862" t="s">
        <v>3551</v>
      </c>
      <c r="B59" s="417" t="s">
        <v>1779</v>
      </c>
      <c r="C59" s="358">
        <v>9200101</v>
      </c>
      <c r="D59" s="116" t="s">
        <v>2138</v>
      </c>
      <c r="E59" s="289">
        <v>19</v>
      </c>
      <c r="F59" s="289">
        <v>50</v>
      </c>
      <c r="G59" s="289">
        <v>0</v>
      </c>
      <c r="H59" s="289">
        <v>0</v>
      </c>
      <c r="I59" s="289">
        <f t="shared" si="19"/>
        <v>19</v>
      </c>
      <c r="J59" s="289">
        <f t="shared" si="20"/>
        <v>50</v>
      </c>
    </row>
    <row r="60" spans="1:11" s="288" customFormat="1">
      <c r="A60" s="861"/>
      <c r="B60" s="860" t="s">
        <v>87</v>
      </c>
      <c r="C60" s="853"/>
      <c r="D60" s="855"/>
      <c r="E60" s="856">
        <f>SUM(E56:E59)</f>
        <v>4609</v>
      </c>
      <c r="F60" s="856">
        <f t="shared" ref="F60:H60" si="24">SUM(F56:F59)</f>
        <v>6000</v>
      </c>
      <c r="G60" s="856">
        <f t="shared" si="24"/>
        <v>239</v>
      </c>
      <c r="H60" s="856">
        <f t="shared" si="24"/>
        <v>200</v>
      </c>
      <c r="I60" s="852">
        <f t="shared" si="19"/>
        <v>4848</v>
      </c>
      <c r="J60" s="852">
        <f t="shared" si="20"/>
        <v>6200</v>
      </c>
    </row>
    <row r="61" spans="1:11" ht="38.25">
      <c r="A61" s="788" t="s">
        <v>3552</v>
      </c>
      <c r="B61" s="417" t="s">
        <v>1779</v>
      </c>
      <c r="C61" s="778" t="s">
        <v>2121</v>
      </c>
      <c r="D61" s="777" t="s">
        <v>2122</v>
      </c>
      <c r="E61" s="779">
        <v>1319</v>
      </c>
      <c r="F61" s="779">
        <v>1400</v>
      </c>
      <c r="G61" s="779">
        <v>9</v>
      </c>
      <c r="H61" s="779">
        <v>50</v>
      </c>
      <c r="I61" s="289">
        <f t="shared" si="19"/>
        <v>1328</v>
      </c>
      <c r="J61" s="289">
        <f t="shared" si="20"/>
        <v>1450</v>
      </c>
    </row>
    <row r="62" spans="1:11" s="288" customFormat="1" ht="38.25">
      <c r="A62" s="862" t="s">
        <v>3552</v>
      </c>
      <c r="B62" s="417" t="s">
        <v>1779</v>
      </c>
      <c r="C62" s="782" t="s">
        <v>2123</v>
      </c>
      <c r="D62" s="783" t="s">
        <v>2124</v>
      </c>
      <c r="E62" s="784">
        <v>2604</v>
      </c>
      <c r="F62" s="784">
        <v>3000</v>
      </c>
      <c r="G62" s="784">
        <v>46</v>
      </c>
      <c r="H62" s="784">
        <v>50</v>
      </c>
      <c r="I62" s="785">
        <f t="shared" si="19"/>
        <v>2650</v>
      </c>
      <c r="J62" s="785">
        <f t="shared" si="20"/>
        <v>3050</v>
      </c>
    </row>
    <row r="63" spans="1:11" s="288" customFormat="1">
      <c r="A63" s="860"/>
      <c r="B63" s="860" t="s">
        <v>87</v>
      </c>
      <c r="C63" s="853"/>
      <c r="D63" s="854"/>
      <c r="E63" s="852">
        <f>SUM(E61:E62)</f>
        <v>3923</v>
      </c>
      <c r="F63" s="852">
        <f t="shared" ref="F63:H63" si="25">SUM(F61:F62)</f>
        <v>4400</v>
      </c>
      <c r="G63" s="852">
        <f t="shared" si="25"/>
        <v>55</v>
      </c>
      <c r="H63" s="852">
        <f t="shared" si="25"/>
        <v>100</v>
      </c>
      <c r="I63" s="852">
        <f t="shared" si="19"/>
        <v>3978</v>
      </c>
      <c r="J63" s="852">
        <f t="shared" si="19"/>
        <v>4500</v>
      </c>
    </row>
    <row r="64" spans="1:11" s="145" customFormat="1">
      <c r="B64" s="369" t="s">
        <v>1846</v>
      </c>
      <c r="C64" s="370"/>
      <c r="D64" s="371"/>
      <c r="E64" s="371"/>
      <c r="F64" s="371"/>
      <c r="G64" s="371"/>
      <c r="H64" s="371"/>
      <c r="I64" s="371"/>
      <c r="J64" s="371"/>
      <c r="K64" s="88" t="s">
        <v>159</v>
      </c>
    </row>
    <row r="65" spans="1:10" s="288" customFormat="1">
      <c r="C65" s="377" t="s">
        <v>1842</v>
      </c>
      <c r="D65" s="378" t="s">
        <v>1810</v>
      </c>
      <c r="E65" s="374"/>
      <c r="F65" s="374"/>
      <c r="G65" s="374"/>
      <c r="H65" s="374"/>
      <c r="I65" s="289">
        <f t="shared" ref="I65:I68" si="26">SUM(E65,G65)</f>
        <v>0</v>
      </c>
      <c r="J65" s="289">
        <f t="shared" ref="J65:J68" si="27">SUM(F65,H65)</f>
        <v>0</v>
      </c>
    </row>
    <row r="66" spans="1:10" s="288" customFormat="1">
      <c r="C66" s="377" t="s">
        <v>1843</v>
      </c>
      <c r="D66" s="378" t="s">
        <v>1811</v>
      </c>
      <c r="E66" s="374"/>
      <c r="F66" s="374"/>
      <c r="G66" s="374"/>
      <c r="H66" s="374"/>
      <c r="I66" s="289">
        <f t="shared" si="26"/>
        <v>0</v>
      </c>
      <c r="J66" s="289">
        <f t="shared" si="27"/>
        <v>0</v>
      </c>
    </row>
    <row r="67" spans="1:10" s="288" customFormat="1">
      <c r="C67" s="377" t="s">
        <v>1844</v>
      </c>
      <c r="D67" s="378" t="s">
        <v>1812</v>
      </c>
      <c r="E67" s="289"/>
      <c r="F67" s="289"/>
      <c r="G67" s="289"/>
      <c r="H67" s="289"/>
      <c r="I67" s="289">
        <f t="shared" si="26"/>
        <v>0</v>
      </c>
      <c r="J67" s="289">
        <f t="shared" si="27"/>
        <v>0</v>
      </c>
    </row>
    <row r="68" spans="1:10" s="288" customFormat="1">
      <c r="C68" s="377" t="s">
        <v>1845</v>
      </c>
      <c r="D68" s="378" t="s">
        <v>1813</v>
      </c>
      <c r="E68" s="289"/>
      <c r="F68" s="289"/>
      <c r="G68" s="289"/>
      <c r="H68" s="289"/>
      <c r="I68" s="289">
        <f t="shared" si="26"/>
        <v>0</v>
      </c>
      <c r="J68" s="289">
        <f t="shared" si="27"/>
        <v>0</v>
      </c>
    </row>
    <row r="70" spans="1:10" s="88" customFormat="1" ht="25.5" customHeight="1">
      <c r="B70" s="792" t="s">
        <v>1776</v>
      </c>
      <c r="C70" s="357"/>
      <c r="D70" s="348"/>
      <c r="E70" s="348"/>
      <c r="F70" s="348"/>
      <c r="G70" s="348"/>
      <c r="H70" s="348"/>
      <c r="I70" s="348"/>
      <c r="J70" s="348"/>
    </row>
    <row r="71" spans="1:10" s="88" customFormat="1">
      <c r="B71" s="857" t="s">
        <v>218</v>
      </c>
      <c r="C71" s="372"/>
      <c r="E71" s="116"/>
      <c r="F71" s="116"/>
      <c r="G71" s="289"/>
      <c r="H71" s="289"/>
      <c r="I71" s="289"/>
      <c r="J71" s="289"/>
    </row>
    <row r="72" spans="1:10" s="88" customFormat="1" ht="14.25">
      <c r="A72" s="787" t="s">
        <v>3544</v>
      </c>
      <c r="B72" s="88" t="s">
        <v>216</v>
      </c>
      <c r="C72" s="361" t="s">
        <v>2140</v>
      </c>
      <c r="D72" s="297" t="s">
        <v>2141</v>
      </c>
      <c r="E72" s="213"/>
      <c r="F72" s="213"/>
      <c r="G72" s="213"/>
      <c r="H72" s="213">
        <v>1</v>
      </c>
      <c r="I72" s="213"/>
      <c r="J72" s="213"/>
    </row>
    <row r="73" spans="1:10">
      <c r="A73" s="787" t="s">
        <v>3544</v>
      </c>
      <c r="B73" s="88" t="s">
        <v>216</v>
      </c>
      <c r="C73" s="222" t="s">
        <v>2142</v>
      </c>
      <c r="D73" s="223" t="s">
        <v>2143</v>
      </c>
      <c r="E73" s="116"/>
      <c r="F73" s="116"/>
      <c r="G73" s="289"/>
      <c r="H73" s="289">
        <v>1</v>
      </c>
      <c r="I73" s="289">
        <f t="shared" ref="I73:I77" si="28">SUM(E73,G73)</f>
        <v>0</v>
      </c>
      <c r="J73" s="289">
        <f t="shared" ref="J73:J77" si="29">SUM(F73,H73)</f>
        <v>1</v>
      </c>
    </row>
    <row r="74" spans="1:10" ht="14.25">
      <c r="A74" s="787" t="s">
        <v>3544</v>
      </c>
      <c r="B74" s="88" t="s">
        <v>216</v>
      </c>
      <c r="C74" s="360" t="s">
        <v>2144</v>
      </c>
      <c r="D74" s="116" t="s">
        <v>2145</v>
      </c>
      <c r="E74" s="116"/>
      <c r="F74" s="116"/>
      <c r="G74" s="289">
        <v>1</v>
      </c>
      <c r="H74" s="289">
        <v>1</v>
      </c>
      <c r="I74" s="289">
        <f t="shared" si="28"/>
        <v>1</v>
      </c>
      <c r="J74" s="289">
        <f t="shared" si="29"/>
        <v>1</v>
      </c>
    </row>
    <row r="75" spans="1:10" ht="14.25">
      <c r="A75" s="787" t="s">
        <v>3544</v>
      </c>
      <c r="B75" s="88" t="s">
        <v>216</v>
      </c>
      <c r="C75" s="360" t="s">
        <v>2146</v>
      </c>
      <c r="D75" s="116" t="s">
        <v>2147</v>
      </c>
      <c r="E75" s="116"/>
      <c r="F75" s="116"/>
      <c r="G75" s="289">
        <v>2</v>
      </c>
      <c r="H75" s="289">
        <v>2</v>
      </c>
      <c r="I75" s="289">
        <f t="shared" si="28"/>
        <v>2</v>
      </c>
      <c r="J75" s="289">
        <f t="shared" si="29"/>
        <v>2</v>
      </c>
    </row>
    <row r="76" spans="1:10" ht="14.25">
      <c r="A76" s="787" t="s">
        <v>3544</v>
      </c>
      <c r="B76" s="88" t="s">
        <v>216</v>
      </c>
      <c r="C76" s="360" t="s">
        <v>2148</v>
      </c>
      <c r="D76" s="116" t="s">
        <v>2149</v>
      </c>
      <c r="E76" s="116"/>
      <c r="F76" s="116"/>
      <c r="G76" s="289"/>
      <c r="H76" s="289"/>
      <c r="I76" s="289">
        <f t="shared" si="28"/>
        <v>0</v>
      </c>
      <c r="J76" s="289">
        <f t="shared" si="29"/>
        <v>0</v>
      </c>
    </row>
    <row r="77" spans="1:10" ht="14.25">
      <c r="A77" s="787" t="s">
        <v>3544</v>
      </c>
      <c r="B77" s="88" t="s">
        <v>216</v>
      </c>
      <c r="C77" s="360" t="s">
        <v>2150</v>
      </c>
      <c r="D77" s="116" t="s">
        <v>2151</v>
      </c>
      <c r="E77" s="116"/>
      <c r="F77" s="116"/>
      <c r="G77" s="289">
        <v>8</v>
      </c>
      <c r="H77" s="289">
        <v>10</v>
      </c>
      <c r="I77" s="289">
        <f t="shared" si="28"/>
        <v>8</v>
      </c>
      <c r="J77" s="289">
        <f t="shared" si="29"/>
        <v>10</v>
      </c>
    </row>
    <row r="78" spans="1:10">
      <c r="A78" s="787" t="s">
        <v>3544</v>
      </c>
      <c r="B78" s="88" t="s">
        <v>216</v>
      </c>
      <c r="C78" s="222" t="s">
        <v>2152</v>
      </c>
      <c r="D78" s="223" t="s">
        <v>2153</v>
      </c>
      <c r="E78" s="116"/>
      <c r="F78" s="116"/>
      <c r="G78" s="289"/>
      <c r="H78" s="289">
        <v>1</v>
      </c>
      <c r="I78" s="289">
        <f t="shared" ref="I78:I87" si="30">SUM(E78,G78)</f>
        <v>0</v>
      </c>
      <c r="J78" s="289">
        <f t="shared" ref="J78:J87" si="31">SUM(F78,H78)</f>
        <v>1</v>
      </c>
    </row>
    <row r="79" spans="1:10" ht="14.25">
      <c r="A79" s="787" t="s">
        <v>3544</v>
      </c>
      <c r="B79" s="88" t="s">
        <v>216</v>
      </c>
      <c r="C79" s="360" t="s">
        <v>2154</v>
      </c>
      <c r="D79" s="116" t="s">
        <v>2155</v>
      </c>
      <c r="E79" s="116"/>
      <c r="F79" s="116"/>
      <c r="G79" s="289">
        <v>8</v>
      </c>
      <c r="H79" s="289">
        <v>1</v>
      </c>
      <c r="I79" s="289">
        <f t="shared" si="30"/>
        <v>8</v>
      </c>
      <c r="J79" s="289">
        <f t="shared" si="31"/>
        <v>1</v>
      </c>
    </row>
    <row r="80" spans="1:10" ht="14.25">
      <c r="A80" s="787" t="s">
        <v>3544</v>
      </c>
      <c r="B80" s="88" t="s">
        <v>216</v>
      </c>
      <c r="C80" s="360" t="s">
        <v>2156</v>
      </c>
      <c r="D80" s="116" t="s">
        <v>2157</v>
      </c>
      <c r="E80" s="116"/>
      <c r="F80" s="116"/>
      <c r="G80" s="289">
        <v>3</v>
      </c>
      <c r="H80" s="289">
        <v>3</v>
      </c>
      <c r="I80" s="289">
        <f t="shared" si="30"/>
        <v>3</v>
      </c>
      <c r="J80" s="289">
        <f t="shared" si="31"/>
        <v>3</v>
      </c>
    </row>
    <row r="81" spans="1:10" ht="14.25">
      <c r="A81" s="787" t="s">
        <v>3544</v>
      </c>
      <c r="B81" s="88" t="s">
        <v>216</v>
      </c>
      <c r="C81" s="360" t="s">
        <v>2158</v>
      </c>
      <c r="D81" s="116" t="s">
        <v>2159</v>
      </c>
      <c r="E81" s="116"/>
      <c r="F81" s="116"/>
      <c r="G81" s="289"/>
      <c r="H81" s="289"/>
      <c r="I81" s="289">
        <f t="shared" si="30"/>
        <v>0</v>
      </c>
      <c r="J81" s="289">
        <f t="shared" si="31"/>
        <v>0</v>
      </c>
    </row>
    <row r="82" spans="1:10" ht="14.25">
      <c r="A82" s="787" t="s">
        <v>3544</v>
      </c>
      <c r="B82" s="88" t="s">
        <v>216</v>
      </c>
      <c r="C82" s="360" t="s">
        <v>2160</v>
      </c>
      <c r="D82" s="116" t="s">
        <v>2161</v>
      </c>
      <c r="E82" s="116"/>
      <c r="F82" s="116"/>
      <c r="G82" s="289">
        <v>1</v>
      </c>
      <c r="H82" s="289">
        <v>1</v>
      </c>
      <c r="I82" s="289">
        <f t="shared" si="30"/>
        <v>1</v>
      </c>
      <c r="J82" s="289">
        <f t="shared" si="31"/>
        <v>1</v>
      </c>
    </row>
    <row r="83" spans="1:10">
      <c r="A83" s="787" t="s">
        <v>3544</v>
      </c>
      <c r="B83" s="88" t="s">
        <v>216</v>
      </c>
      <c r="C83" s="222" t="s">
        <v>2162</v>
      </c>
      <c r="D83" s="223" t="s">
        <v>2163</v>
      </c>
      <c r="E83" s="116"/>
      <c r="F83" s="116"/>
      <c r="G83" s="289">
        <v>3</v>
      </c>
      <c r="H83" s="289">
        <v>3</v>
      </c>
      <c r="I83" s="289">
        <f t="shared" si="30"/>
        <v>3</v>
      </c>
      <c r="J83" s="289">
        <f t="shared" si="31"/>
        <v>3</v>
      </c>
    </row>
    <row r="84" spans="1:10" ht="14.25">
      <c r="A84" s="787" t="s">
        <v>3544</v>
      </c>
      <c r="B84" s="88" t="s">
        <v>216</v>
      </c>
      <c r="C84" s="360" t="s">
        <v>2164</v>
      </c>
      <c r="D84" s="116" t="s">
        <v>2165</v>
      </c>
      <c r="E84" s="116"/>
      <c r="F84" s="116"/>
      <c r="G84" s="289">
        <v>2</v>
      </c>
      <c r="H84" s="289">
        <v>2</v>
      </c>
      <c r="I84" s="289">
        <f t="shared" si="30"/>
        <v>2</v>
      </c>
      <c r="J84" s="289">
        <f t="shared" si="31"/>
        <v>2</v>
      </c>
    </row>
    <row r="85" spans="1:10" ht="14.25">
      <c r="A85" s="787" t="s">
        <v>3544</v>
      </c>
      <c r="B85" s="88" t="s">
        <v>216</v>
      </c>
      <c r="C85" s="360" t="s">
        <v>2166</v>
      </c>
      <c r="D85" s="116" t="s">
        <v>2167</v>
      </c>
      <c r="E85" s="116"/>
      <c r="F85" s="116"/>
      <c r="G85" s="289"/>
      <c r="H85" s="289"/>
      <c r="I85" s="289">
        <f t="shared" si="30"/>
        <v>0</v>
      </c>
      <c r="J85" s="289">
        <f t="shared" si="31"/>
        <v>0</v>
      </c>
    </row>
    <row r="86" spans="1:10" ht="14.25">
      <c r="A86" s="787" t="s">
        <v>3544</v>
      </c>
      <c r="B86" s="88" t="s">
        <v>216</v>
      </c>
      <c r="C86" s="360" t="s">
        <v>2168</v>
      </c>
      <c r="D86" s="116" t="s">
        <v>2169</v>
      </c>
      <c r="E86" s="116"/>
      <c r="F86" s="116"/>
      <c r="G86" s="289"/>
      <c r="H86" s="289">
        <v>1</v>
      </c>
      <c r="I86" s="289">
        <f t="shared" si="30"/>
        <v>0</v>
      </c>
      <c r="J86" s="289">
        <f t="shared" si="31"/>
        <v>1</v>
      </c>
    </row>
    <row r="87" spans="1:10" ht="14.25">
      <c r="A87" s="787" t="s">
        <v>3544</v>
      </c>
      <c r="B87" s="88" t="s">
        <v>216</v>
      </c>
      <c r="C87" s="360" t="s">
        <v>2170</v>
      </c>
      <c r="D87" s="116" t="s">
        <v>2171</v>
      </c>
      <c r="E87" s="116"/>
      <c r="F87" s="116"/>
      <c r="G87" s="289"/>
      <c r="H87" s="289">
        <v>1</v>
      </c>
      <c r="I87" s="289">
        <f t="shared" si="30"/>
        <v>0</v>
      </c>
      <c r="J87" s="289">
        <f t="shared" si="31"/>
        <v>1</v>
      </c>
    </row>
    <row r="88" spans="1:10">
      <c r="A88" s="787" t="s">
        <v>3544</v>
      </c>
      <c r="B88" s="88" t="s">
        <v>216</v>
      </c>
      <c r="C88" s="222" t="s">
        <v>2172</v>
      </c>
      <c r="D88" s="223" t="s">
        <v>2173</v>
      </c>
      <c r="E88" s="116"/>
      <c r="F88" s="116"/>
      <c r="G88" s="289"/>
      <c r="H88" s="289">
        <v>1</v>
      </c>
      <c r="I88" s="289">
        <f t="shared" ref="I88:I106" si="32">SUM(E88,G88)</f>
        <v>0</v>
      </c>
      <c r="J88" s="289">
        <f t="shared" ref="J88:J106" si="33">SUM(F88,H88)</f>
        <v>1</v>
      </c>
    </row>
    <row r="89" spans="1:10" ht="14.25">
      <c r="A89" s="787" t="s">
        <v>3544</v>
      </c>
      <c r="B89" s="88" t="s">
        <v>216</v>
      </c>
      <c r="C89" s="360" t="s">
        <v>2174</v>
      </c>
      <c r="D89" s="116" t="s">
        <v>2175</v>
      </c>
      <c r="E89" s="116"/>
      <c r="F89" s="116"/>
      <c r="G89" s="289">
        <v>1</v>
      </c>
      <c r="H89" s="289">
        <v>1</v>
      </c>
      <c r="I89" s="289">
        <f t="shared" si="32"/>
        <v>1</v>
      </c>
      <c r="J89" s="289">
        <f t="shared" si="33"/>
        <v>1</v>
      </c>
    </row>
    <row r="90" spans="1:10" ht="14.25">
      <c r="A90" s="787" t="s">
        <v>3544</v>
      </c>
      <c r="B90" s="88" t="s">
        <v>216</v>
      </c>
      <c r="C90" s="360" t="s">
        <v>2176</v>
      </c>
      <c r="D90" s="116" t="s">
        <v>2177</v>
      </c>
      <c r="E90" s="116"/>
      <c r="F90" s="116"/>
      <c r="G90" s="289"/>
      <c r="H90" s="289"/>
      <c r="I90" s="289">
        <f t="shared" si="32"/>
        <v>0</v>
      </c>
      <c r="J90" s="289">
        <f t="shared" si="33"/>
        <v>0</v>
      </c>
    </row>
    <row r="91" spans="1:10" ht="14.25">
      <c r="A91" s="787" t="s">
        <v>3544</v>
      </c>
      <c r="B91" s="88" t="s">
        <v>216</v>
      </c>
      <c r="C91" s="360" t="s">
        <v>2178</v>
      </c>
      <c r="D91" s="116" t="s">
        <v>2179</v>
      </c>
      <c r="E91" s="116"/>
      <c r="F91" s="116"/>
      <c r="G91" s="289"/>
      <c r="H91" s="289"/>
      <c r="I91" s="289">
        <f t="shared" si="32"/>
        <v>0</v>
      </c>
      <c r="J91" s="289">
        <f t="shared" si="33"/>
        <v>0</v>
      </c>
    </row>
    <row r="92" spans="1:10" ht="14.25">
      <c r="A92" s="787" t="s">
        <v>3544</v>
      </c>
      <c r="B92" s="88" t="s">
        <v>216</v>
      </c>
      <c r="C92" s="360" t="s">
        <v>2180</v>
      </c>
      <c r="D92" s="116" t="s">
        <v>2181</v>
      </c>
      <c r="E92" s="116"/>
      <c r="F92" s="116"/>
      <c r="G92" s="289"/>
      <c r="H92" s="289">
        <v>1</v>
      </c>
      <c r="I92" s="289">
        <f t="shared" si="32"/>
        <v>0</v>
      </c>
      <c r="J92" s="289">
        <f t="shared" si="33"/>
        <v>1</v>
      </c>
    </row>
    <row r="93" spans="1:10" ht="17.25" customHeight="1">
      <c r="A93" s="787" t="s">
        <v>3544</v>
      </c>
      <c r="B93" s="88" t="s">
        <v>216</v>
      </c>
      <c r="C93" s="360" t="s">
        <v>2182</v>
      </c>
      <c r="D93" s="116" t="s">
        <v>2183</v>
      </c>
      <c r="E93" s="116"/>
      <c r="F93" s="116"/>
      <c r="G93" s="289"/>
      <c r="H93" s="289">
        <v>1</v>
      </c>
      <c r="I93" s="289">
        <f t="shared" si="32"/>
        <v>0</v>
      </c>
      <c r="J93" s="289">
        <f t="shared" si="33"/>
        <v>1</v>
      </c>
    </row>
    <row r="94" spans="1:10" ht="14.25">
      <c r="A94" s="787" t="s">
        <v>3544</v>
      </c>
      <c r="B94" s="88" t="s">
        <v>216</v>
      </c>
      <c r="C94" s="360" t="s">
        <v>2184</v>
      </c>
      <c r="D94" s="116" t="s">
        <v>2185</v>
      </c>
      <c r="E94" s="116"/>
      <c r="F94" s="116"/>
      <c r="G94" s="289"/>
      <c r="H94" s="289">
        <v>1</v>
      </c>
      <c r="I94" s="289">
        <f t="shared" si="32"/>
        <v>0</v>
      </c>
      <c r="J94" s="289">
        <f t="shared" si="33"/>
        <v>1</v>
      </c>
    </row>
    <row r="95" spans="1:10" ht="14.25">
      <c r="A95" s="787" t="s">
        <v>3544</v>
      </c>
      <c r="B95" s="88" t="s">
        <v>216</v>
      </c>
      <c r="C95" s="360" t="s">
        <v>2186</v>
      </c>
      <c r="D95" s="116" t="s">
        <v>2187</v>
      </c>
      <c r="E95" s="116"/>
      <c r="F95" s="116"/>
      <c r="G95" s="289"/>
      <c r="H95" s="289"/>
      <c r="I95" s="289">
        <f t="shared" si="32"/>
        <v>0</v>
      </c>
      <c r="J95" s="289">
        <f t="shared" si="33"/>
        <v>0</v>
      </c>
    </row>
    <row r="96" spans="1:10" ht="14.25">
      <c r="A96" s="787" t="s">
        <v>3544</v>
      </c>
      <c r="B96" s="88" t="s">
        <v>216</v>
      </c>
      <c r="C96" s="360" t="s">
        <v>2188</v>
      </c>
      <c r="D96" s="116" t="s">
        <v>2189</v>
      </c>
      <c r="E96" s="116"/>
      <c r="F96" s="116"/>
      <c r="G96" s="289"/>
      <c r="H96" s="289">
        <v>1</v>
      </c>
      <c r="I96" s="289">
        <f t="shared" si="32"/>
        <v>0</v>
      </c>
      <c r="J96" s="289">
        <f t="shared" si="33"/>
        <v>1</v>
      </c>
    </row>
    <row r="97" spans="1:10">
      <c r="A97" s="787" t="s">
        <v>3544</v>
      </c>
      <c r="B97" s="88" t="s">
        <v>216</v>
      </c>
      <c r="C97" s="222" t="s">
        <v>2190</v>
      </c>
      <c r="D97" s="223" t="s">
        <v>2191</v>
      </c>
      <c r="E97" s="116"/>
      <c r="F97" s="116"/>
      <c r="G97" s="289"/>
      <c r="H97" s="289">
        <v>1</v>
      </c>
      <c r="I97" s="289">
        <f t="shared" si="32"/>
        <v>0</v>
      </c>
      <c r="J97" s="289">
        <f t="shared" si="33"/>
        <v>1</v>
      </c>
    </row>
    <row r="98" spans="1:10" ht="14.25">
      <c r="A98" s="787" t="s">
        <v>3544</v>
      </c>
      <c r="B98" s="88" t="s">
        <v>216</v>
      </c>
      <c r="C98" s="360" t="s">
        <v>2192</v>
      </c>
      <c r="D98" s="116" t="s">
        <v>2193</v>
      </c>
      <c r="E98" s="116"/>
      <c r="F98" s="116"/>
      <c r="G98" s="289"/>
      <c r="H98" s="289"/>
      <c r="I98" s="289">
        <f t="shared" si="32"/>
        <v>0</v>
      </c>
      <c r="J98" s="289">
        <f t="shared" si="33"/>
        <v>0</v>
      </c>
    </row>
    <row r="99" spans="1:10" ht="14.25">
      <c r="A99" s="787" t="s">
        <v>3544</v>
      </c>
      <c r="B99" s="88" t="s">
        <v>216</v>
      </c>
      <c r="C99" s="360" t="s">
        <v>2194</v>
      </c>
      <c r="D99" s="116" t="s">
        <v>2195</v>
      </c>
      <c r="E99" s="116"/>
      <c r="F99" s="116"/>
      <c r="G99" s="289"/>
      <c r="H99" s="289">
        <v>1</v>
      </c>
      <c r="I99" s="289">
        <f t="shared" si="32"/>
        <v>0</v>
      </c>
      <c r="J99" s="289">
        <f t="shared" si="33"/>
        <v>1</v>
      </c>
    </row>
    <row r="100" spans="1:10" ht="14.25">
      <c r="A100" s="787" t="s">
        <v>3544</v>
      </c>
      <c r="B100" s="88" t="s">
        <v>216</v>
      </c>
      <c r="C100" s="360" t="s">
        <v>2196</v>
      </c>
      <c r="D100" s="116" t="s">
        <v>2197</v>
      </c>
      <c r="E100" s="116"/>
      <c r="F100" s="116"/>
      <c r="G100" s="289"/>
      <c r="H100" s="289">
        <v>1</v>
      </c>
      <c r="I100" s="289">
        <f t="shared" si="32"/>
        <v>0</v>
      </c>
      <c r="J100" s="289">
        <f t="shared" si="33"/>
        <v>1</v>
      </c>
    </row>
    <row r="101" spans="1:10" ht="14.25">
      <c r="A101" s="787" t="s">
        <v>3544</v>
      </c>
      <c r="B101" s="88" t="s">
        <v>216</v>
      </c>
      <c r="C101" s="360" t="s">
        <v>2198</v>
      </c>
      <c r="D101" s="116" t="s">
        <v>2199</v>
      </c>
      <c r="E101" s="116"/>
      <c r="F101" s="116"/>
      <c r="G101" s="289"/>
      <c r="H101" s="289">
        <v>5</v>
      </c>
      <c r="I101" s="289">
        <f t="shared" si="32"/>
        <v>0</v>
      </c>
      <c r="J101" s="289">
        <f t="shared" si="33"/>
        <v>5</v>
      </c>
    </row>
    <row r="102" spans="1:10">
      <c r="A102" s="787" t="s">
        <v>3544</v>
      </c>
      <c r="B102" s="88" t="s">
        <v>216</v>
      </c>
      <c r="C102" s="222" t="s">
        <v>2200</v>
      </c>
      <c r="D102" s="223" t="s">
        <v>2201</v>
      </c>
      <c r="E102" s="116"/>
      <c r="F102" s="116"/>
      <c r="G102" s="289"/>
      <c r="H102" s="289">
        <v>1</v>
      </c>
      <c r="I102" s="289">
        <f t="shared" si="32"/>
        <v>0</v>
      </c>
      <c r="J102" s="289">
        <f t="shared" si="33"/>
        <v>1</v>
      </c>
    </row>
    <row r="103" spans="1:10" ht="25.5">
      <c r="A103" s="787" t="s">
        <v>3544</v>
      </c>
      <c r="B103" s="88" t="s">
        <v>216</v>
      </c>
      <c r="C103" s="360" t="s">
        <v>2202</v>
      </c>
      <c r="D103" s="116" t="s">
        <v>2203</v>
      </c>
      <c r="E103" s="116"/>
      <c r="F103" s="116"/>
      <c r="G103" s="289">
        <v>5</v>
      </c>
      <c r="H103" s="289">
        <v>5</v>
      </c>
      <c r="I103" s="289">
        <f t="shared" si="32"/>
        <v>5</v>
      </c>
      <c r="J103" s="289">
        <f t="shared" si="33"/>
        <v>5</v>
      </c>
    </row>
    <row r="104" spans="1:10" ht="14.25">
      <c r="A104" s="787" t="s">
        <v>3544</v>
      </c>
      <c r="B104" s="88" t="s">
        <v>216</v>
      </c>
      <c r="C104" s="360" t="s">
        <v>2204</v>
      </c>
      <c r="D104" s="116" t="s">
        <v>2205</v>
      </c>
      <c r="E104" s="116"/>
      <c r="F104" s="116"/>
      <c r="G104" s="289"/>
      <c r="H104" s="289">
        <v>1</v>
      </c>
      <c r="I104" s="289">
        <f t="shared" si="32"/>
        <v>0</v>
      </c>
      <c r="J104" s="289">
        <f t="shared" si="33"/>
        <v>1</v>
      </c>
    </row>
    <row r="105" spans="1:10" ht="14.25">
      <c r="A105" s="787" t="s">
        <v>3544</v>
      </c>
      <c r="B105" s="88" t="s">
        <v>216</v>
      </c>
      <c r="C105" s="360" t="s">
        <v>2206</v>
      </c>
      <c r="D105" s="116" t="s">
        <v>2207</v>
      </c>
      <c r="E105" s="116"/>
      <c r="F105" s="116"/>
      <c r="G105" s="289"/>
      <c r="H105" s="289">
        <v>1</v>
      </c>
      <c r="I105" s="289">
        <f t="shared" si="32"/>
        <v>0</v>
      </c>
      <c r="J105" s="289">
        <f t="shared" si="33"/>
        <v>1</v>
      </c>
    </row>
    <row r="106" spans="1:10" ht="14.25">
      <c r="A106" s="787" t="s">
        <v>3544</v>
      </c>
      <c r="B106" s="88" t="s">
        <v>216</v>
      </c>
      <c r="C106" s="360" t="s">
        <v>2208</v>
      </c>
      <c r="D106" s="116" t="s">
        <v>2209</v>
      </c>
      <c r="E106" s="116"/>
      <c r="F106" s="116"/>
      <c r="G106" s="289"/>
      <c r="H106" s="289">
        <v>1</v>
      </c>
      <c r="I106" s="289">
        <f t="shared" si="32"/>
        <v>0</v>
      </c>
      <c r="J106" s="289">
        <f t="shared" si="33"/>
        <v>1</v>
      </c>
    </row>
    <row r="107" spans="1:10">
      <c r="A107" s="787" t="s">
        <v>3544</v>
      </c>
      <c r="B107" s="88" t="s">
        <v>216</v>
      </c>
      <c r="C107" s="222" t="s">
        <v>2210</v>
      </c>
      <c r="D107" s="223" t="s">
        <v>2211</v>
      </c>
      <c r="E107" s="116"/>
      <c r="F107" s="116"/>
      <c r="G107" s="289">
        <v>10</v>
      </c>
      <c r="H107" s="289">
        <v>10</v>
      </c>
      <c r="I107" s="289">
        <f t="shared" ref="I107:I144" si="34">SUM(E107,G107)</f>
        <v>10</v>
      </c>
      <c r="J107" s="289">
        <f t="shared" ref="J107:J144" si="35">SUM(F107,H107)</f>
        <v>10</v>
      </c>
    </row>
    <row r="108" spans="1:10" ht="25.5">
      <c r="A108" s="787" t="s">
        <v>3544</v>
      </c>
      <c r="B108" s="88" t="s">
        <v>216</v>
      </c>
      <c r="C108" s="360" t="s">
        <v>2212</v>
      </c>
      <c r="D108" s="116" t="s">
        <v>2213</v>
      </c>
      <c r="E108" s="116"/>
      <c r="F108" s="116"/>
      <c r="G108" s="289"/>
      <c r="H108" s="289">
        <v>1</v>
      </c>
      <c r="I108" s="289">
        <f t="shared" si="34"/>
        <v>0</v>
      </c>
      <c r="J108" s="289">
        <f t="shared" si="35"/>
        <v>1</v>
      </c>
    </row>
    <row r="109" spans="1:10" ht="14.25">
      <c r="A109" s="787" t="s">
        <v>3544</v>
      </c>
      <c r="B109" s="88" t="s">
        <v>216</v>
      </c>
      <c r="C109" s="360" t="s">
        <v>2214</v>
      </c>
      <c r="D109" s="116" t="s">
        <v>2215</v>
      </c>
      <c r="E109" s="116"/>
      <c r="F109" s="116"/>
      <c r="G109" s="289">
        <v>19</v>
      </c>
      <c r="H109" s="289">
        <v>20</v>
      </c>
      <c r="I109" s="289">
        <f t="shared" si="34"/>
        <v>19</v>
      </c>
      <c r="J109" s="289">
        <f t="shared" si="35"/>
        <v>20</v>
      </c>
    </row>
    <row r="110" spans="1:10" ht="14.25">
      <c r="A110" s="787" t="s">
        <v>3544</v>
      </c>
      <c r="B110" s="88" t="s">
        <v>216</v>
      </c>
      <c r="C110" s="360" t="s">
        <v>2216</v>
      </c>
      <c r="D110" s="116" t="s">
        <v>2217</v>
      </c>
      <c r="E110" s="116"/>
      <c r="F110" s="116"/>
      <c r="G110" s="289"/>
      <c r="H110" s="289">
        <v>1</v>
      </c>
      <c r="I110" s="289">
        <f t="shared" si="34"/>
        <v>0</v>
      </c>
      <c r="J110" s="289">
        <f t="shared" si="35"/>
        <v>1</v>
      </c>
    </row>
    <row r="111" spans="1:10" ht="14.25">
      <c r="A111" s="787" t="s">
        <v>3544</v>
      </c>
      <c r="B111" s="88" t="s">
        <v>216</v>
      </c>
      <c r="C111" s="360" t="s">
        <v>2218</v>
      </c>
      <c r="D111" s="116" t="s">
        <v>2219</v>
      </c>
      <c r="E111" s="116"/>
      <c r="F111" s="116"/>
      <c r="G111" s="289">
        <v>1</v>
      </c>
      <c r="H111" s="289">
        <v>1</v>
      </c>
      <c r="I111" s="289">
        <f t="shared" si="34"/>
        <v>1</v>
      </c>
      <c r="J111" s="289">
        <f t="shared" si="35"/>
        <v>1</v>
      </c>
    </row>
    <row r="112" spans="1:10" ht="14.25">
      <c r="A112" s="787" t="s">
        <v>3544</v>
      </c>
      <c r="B112" s="88" t="s">
        <v>216</v>
      </c>
      <c r="C112" s="360" t="s">
        <v>2220</v>
      </c>
      <c r="D112" s="116" t="s">
        <v>2221</v>
      </c>
      <c r="E112" s="116"/>
      <c r="F112" s="116"/>
      <c r="G112" s="289"/>
      <c r="H112" s="289">
        <v>1</v>
      </c>
      <c r="I112" s="289">
        <f t="shared" si="34"/>
        <v>0</v>
      </c>
      <c r="J112" s="289">
        <f t="shared" si="35"/>
        <v>1</v>
      </c>
    </row>
    <row r="113" spans="1:10" ht="14.25">
      <c r="A113" s="787" t="s">
        <v>3544</v>
      </c>
      <c r="B113" s="88" t="s">
        <v>216</v>
      </c>
      <c r="C113" s="360" t="s">
        <v>2222</v>
      </c>
      <c r="D113" s="116" t="s">
        <v>2223</v>
      </c>
      <c r="E113" s="116"/>
      <c r="F113" s="116"/>
      <c r="G113" s="289">
        <v>1</v>
      </c>
      <c r="H113" s="289">
        <v>1</v>
      </c>
      <c r="I113" s="289">
        <f t="shared" si="34"/>
        <v>1</v>
      </c>
      <c r="J113" s="289">
        <f t="shared" si="35"/>
        <v>1</v>
      </c>
    </row>
    <row r="114" spans="1:10" ht="14.25">
      <c r="A114" s="787" t="s">
        <v>3544</v>
      </c>
      <c r="B114" s="88" t="s">
        <v>216</v>
      </c>
      <c r="C114" s="360" t="s">
        <v>2224</v>
      </c>
      <c r="D114" s="116" t="s">
        <v>2225</v>
      </c>
      <c r="E114" s="116"/>
      <c r="F114" s="116"/>
      <c r="G114" s="289"/>
      <c r="H114" s="289">
        <v>1</v>
      </c>
      <c r="I114" s="289">
        <f t="shared" si="34"/>
        <v>0</v>
      </c>
      <c r="J114" s="289">
        <f t="shared" si="35"/>
        <v>1</v>
      </c>
    </row>
    <row r="115" spans="1:10" ht="14.25">
      <c r="A115" s="787" t="s">
        <v>3544</v>
      </c>
      <c r="B115" s="88" t="s">
        <v>216</v>
      </c>
      <c r="C115" s="360" t="s">
        <v>2226</v>
      </c>
      <c r="D115" s="116" t="s">
        <v>2227</v>
      </c>
      <c r="E115" s="116"/>
      <c r="F115" s="116"/>
      <c r="G115" s="289"/>
      <c r="H115" s="289"/>
      <c r="I115" s="289">
        <f t="shared" si="34"/>
        <v>0</v>
      </c>
      <c r="J115" s="289">
        <f t="shared" si="35"/>
        <v>0</v>
      </c>
    </row>
    <row r="116" spans="1:10">
      <c r="A116" s="787" t="s">
        <v>3544</v>
      </c>
      <c r="B116" s="88" t="s">
        <v>216</v>
      </c>
      <c r="C116" s="222" t="s">
        <v>2228</v>
      </c>
      <c r="D116" s="223" t="s">
        <v>2229</v>
      </c>
      <c r="E116" s="116"/>
      <c r="F116" s="116"/>
      <c r="G116" s="289"/>
      <c r="H116" s="289"/>
      <c r="I116" s="289">
        <f t="shared" si="34"/>
        <v>0</v>
      </c>
      <c r="J116" s="289">
        <f t="shared" si="35"/>
        <v>0</v>
      </c>
    </row>
    <row r="117" spans="1:10" ht="14.25">
      <c r="A117" s="787" t="s">
        <v>3544</v>
      </c>
      <c r="B117" s="88" t="s">
        <v>216</v>
      </c>
      <c r="C117" s="360" t="s">
        <v>2230</v>
      </c>
      <c r="D117" s="116" t="s">
        <v>2231</v>
      </c>
      <c r="E117" s="116"/>
      <c r="F117" s="116"/>
      <c r="G117" s="289"/>
      <c r="H117" s="289">
        <v>1</v>
      </c>
      <c r="I117" s="289">
        <f t="shared" si="34"/>
        <v>0</v>
      </c>
      <c r="J117" s="289">
        <f t="shared" si="35"/>
        <v>1</v>
      </c>
    </row>
    <row r="118" spans="1:10" ht="14.25">
      <c r="A118" s="787" t="s">
        <v>3544</v>
      </c>
      <c r="B118" s="88" t="s">
        <v>216</v>
      </c>
      <c r="C118" s="360" t="s">
        <v>2232</v>
      </c>
      <c r="D118" s="116" t="s">
        <v>2233</v>
      </c>
      <c r="E118" s="116"/>
      <c r="F118" s="116"/>
      <c r="G118" s="289"/>
      <c r="H118" s="289">
        <v>1</v>
      </c>
      <c r="I118" s="289">
        <f t="shared" si="34"/>
        <v>0</v>
      </c>
      <c r="J118" s="289">
        <f t="shared" si="35"/>
        <v>1</v>
      </c>
    </row>
    <row r="119" spans="1:10" ht="14.25">
      <c r="A119" s="787" t="s">
        <v>3544</v>
      </c>
      <c r="B119" s="88" t="s">
        <v>216</v>
      </c>
      <c r="C119" s="360" t="s">
        <v>2234</v>
      </c>
      <c r="D119" s="116" t="s">
        <v>2235</v>
      </c>
      <c r="E119" s="116"/>
      <c r="F119" s="116"/>
      <c r="G119" s="289"/>
      <c r="H119" s="289">
        <v>1</v>
      </c>
      <c r="I119" s="289">
        <f t="shared" si="34"/>
        <v>0</v>
      </c>
      <c r="J119" s="289">
        <f t="shared" si="35"/>
        <v>1</v>
      </c>
    </row>
    <row r="120" spans="1:10" ht="14.25">
      <c r="A120" s="787" t="s">
        <v>3544</v>
      </c>
      <c r="B120" s="88" t="s">
        <v>216</v>
      </c>
      <c r="C120" s="360" t="s">
        <v>2236</v>
      </c>
      <c r="D120" s="116" t="s">
        <v>2237</v>
      </c>
      <c r="E120" s="116"/>
      <c r="F120" s="116"/>
      <c r="G120" s="289"/>
      <c r="H120" s="289">
        <v>1</v>
      </c>
      <c r="I120" s="289">
        <f t="shared" si="34"/>
        <v>0</v>
      </c>
      <c r="J120" s="289">
        <f t="shared" si="35"/>
        <v>1</v>
      </c>
    </row>
    <row r="121" spans="1:10">
      <c r="A121" s="787" t="s">
        <v>3544</v>
      </c>
      <c r="B121" s="88" t="s">
        <v>216</v>
      </c>
      <c r="C121" s="222" t="s">
        <v>2238</v>
      </c>
      <c r="D121" s="223" t="s">
        <v>2239</v>
      </c>
      <c r="E121" s="116"/>
      <c r="F121" s="116"/>
      <c r="G121" s="289"/>
      <c r="H121" s="289">
        <v>1</v>
      </c>
      <c r="I121" s="289">
        <f t="shared" si="34"/>
        <v>0</v>
      </c>
      <c r="J121" s="289">
        <f t="shared" si="35"/>
        <v>1</v>
      </c>
    </row>
    <row r="122" spans="1:10" ht="14.25">
      <c r="A122" s="787" t="s">
        <v>3544</v>
      </c>
      <c r="B122" s="88" t="s">
        <v>216</v>
      </c>
      <c r="C122" s="360" t="s">
        <v>2240</v>
      </c>
      <c r="D122" s="116" t="s">
        <v>2241</v>
      </c>
      <c r="E122" s="116"/>
      <c r="F122" s="116"/>
      <c r="G122" s="289"/>
      <c r="H122" s="289">
        <v>1</v>
      </c>
      <c r="I122" s="289">
        <f t="shared" si="34"/>
        <v>0</v>
      </c>
      <c r="J122" s="289">
        <f t="shared" si="35"/>
        <v>1</v>
      </c>
    </row>
    <row r="123" spans="1:10" ht="14.25">
      <c r="A123" s="787" t="s">
        <v>3544</v>
      </c>
      <c r="B123" s="88" t="s">
        <v>216</v>
      </c>
      <c r="C123" s="360" t="s">
        <v>2242</v>
      </c>
      <c r="D123" s="116" t="s">
        <v>2243</v>
      </c>
      <c r="E123" s="116"/>
      <c r="F123" s="116"/>
      <c r="G123" s="289"/>
      <c r="H123" s="289">
        <v>1</v>
      </c>
      <c r="I123" s="289">
        <f t="shared" si="34"/>
        <v>0</v>
      </c>
      <c r="J123" s="289">
        <f t="shared" si="35"/>
        <v>1</v>
      </c>
    </row>
    <row r="124" spans="1:10" ht="14.25">
      <c r="A124" s="787" t="s">
        <v>3544</v>
      </c>
      <c r="B124" s="88" t="s">
        <v>216</v>
      </c>
      <c r="C124" s="360" t="s">
        <v>2244</v>
      </c>
      <c r="D124" s="116" t="s">
        <v>2245</v>
      </c>
      <c r="E124" s="116"/>
      <c r="F124" s="116"/>
      <c r="G124" s="289"/>
      <c r="H124" s="289">
        <v>1</v>
      </c>
      <c r="I124" s="289">
        <f t="shared" si="34"/>
        <v>0</v>
      </c>
      <c r="J124" s="289">
        <f t="shared" si="35"/>
        <v>1</v>
      </c>
    </row>
    <row r="125" spans="1:10" ht="14.25">
      <c r="A125" s="787" t="s">
        <v>3544</v>
      </c>
      <c r="B125" s="88" t="s">
        <v>216</v>
      </c>
      <c r="C125" s="360" t="s">
        <v>2246</v>
      </c>
      <c r="D125" s="116" t="s">
        <v>2247</v>
      </c>
      <c r="E125" s="116"/>
      <c r="F125" s="116"/>
      <c r="G125" s="289"/>
      <c r="H125" s="289">
        <v>1</v>
      </c>
      <c r="I125" s="289">
        <f t="shared" si="34"/>
        <v>0</v>
      </c>
      <c r="J125" s="289">
        <f t="shared" si="35"/>
        <v>1</v>
      </c>
    </row>
    <row r="126" spans="1:10">
      <c r="A126" s="787" t="s">
        <v>3544</v>
      </c>
      <c r="B126" s="88" t="s">
        <v>216</v>
      </c>
      <c r="C126" s="222" t="s">
        <v>2248</v>
      </c>
      <c r="D126" s="223" t="s">
        <v>2249</v>
      </c>
      <c r="E126" s="116"/>
      <c r="F126" s="116"/>
      <c r="G126" s="289"/>
      <c r="H126" s="289">
        <v>1</v>
      </c>
      <c r="I126" s="289">
        <f t="shared" si="34"/>
        <v>0</v>
      </c>
      <c r="J126" s="289">
        <f t="shared" si="35"/>
        <v>1</v>
      </c>
    </row>
    <row r="127" spans="1:10" ht="14.25">
      <c r="A127" s="787" t="s">
        <v>3544</v>
      </c>
      <c r="B127" s="88" t="s">
        <v>216</v>
      </c>
      <c r="C127" s="360" t="s">
        <v>2250</v>
      </c>
      <c r="D127" s="116" t="s">
        <v>2251</v>
      </c>
      <c r="E127" s="116"/>
      <c r="F127" s="116"/>
      <c r="G127" s="289"/>
      <c r="H127" s="289">
        <v>1</v>
      </c>
      <c r="I127" s="289">
        <f t="shared" si="34"/>
        <v>0</v>
      </c>
      <c r="J127" s="289">
        <f t="shared" si="35"/>
        <v>1</v>
      </c>
    </row>
    <row r="128" spans="1:10" ht="14.25">
      <c r="A128" s="787" t="s">
        <v>3544</v>
      </c>
      <c r="B128" s="88" t="s">
        <v>216</v>
      </c>
      <c r="C128" s="360" t="s">
        <v>2252</v>
      </c>
      <c r="D128" s="116" t="s">
        <v>2253</v>
      </c>
      <c r="E128" s="116"/>
      <c r="F128" s="116"/>
      <c r="G128" s="289"/>
      <c r="H128" s="289"/>
      <c r="I128" s="289">
        <f t="shared" si="34"/>
        <v>0</v>
      </c>
      <c r="J128" s="289">
        <f t="shared" si="35"/>
        <v>0</v>
      </c>
    </row>
    <row r="129" spans="1:10" ht="14.25">
      <c r="A129" s="787" t="s">
        <v>3544</v>
      </c>
      <c r="B129" s="88" t="s">
        <v>216</v>
      </c>
      <c r="C129" s="360" t="s">
        <v>2254</v>
      </c>
      <c r="D129" s="116" t="s">
        <v>2255</v>
      </c>
      <c r="E129" s="116"/>
      <c r="F129" s="116"/>
      <c r="G129" s="289"/>
      <c r="H129" s="289">
        <v>1</v>
      </c>
      <c r="I129" s="289">
        <f t="shared" si="34"/>
        <v>0</v>
      </c>
      <c r="J129" s="289">
        <f t="shared" si="35"/>
        <v>1</v>
      </c>
    </row>
    <row r="130" spans="1:10" ht="14.25">
      <c r="A130" s="787" t="s">
        <v>3544</v>
      </c>
      <c r="B130" s="88" t="s">
        <v>216</v>
      </c>
      <c r="C130" s="360" t="s">
        <v>2256</v>
      </c>
      <c r="D130" s="116" t="s">
        <v>2257</v>
      </c>
      <c r="E130" s="116"/>
      <c r="F130" s="116"/>
      <c r="G130" s="289"/>
      <c r="H130" s="289">
        <v>1</v>
      </c>
      <c r="I130" s="289">
        <f t="shared" si="34"/>
        <v>0</v>
      </c>
      <c r="J130" s="289">
        <f t="shared" si="35"/>
        <v>1</v>
      </c>
    </row>
    <row r="131" spans="1:10" ht="14.25">
      <c r="A131" s="787" t="s">
        <v>3544</v>
      </c>
      <c r="B131" s="88" t="s">
        <v>216</v>
      </c>
      <c r="C131" s="360" t="s">
        <v>2258</v>
      </c>
      <c r="D131" s="116" t="s">
        <v>2259</v>
      </c>
      <c r="E131" s="116"/>
      <c r="F131" s="116"/>
      <c r="G131" s="289"/>
      <c r="H131" s="289">
        <v>1</v>
      </c>
      <c r="I131" s="289">
        <f t="shared" si="34"/>
        <v>0</v>
      </c>
      <c r="J131" s="289">
        <f t="shared" si="35"/>
        <v>1</v>
      </c>
    </row>
    <row r="132" spans="1:10" ht="14.25">
      <c r="A132" s="787" t="s">
        <v>3544</v>
      </c>
      <c r="B132" s="88" t="s">
        <v>216</v>
      </c>
      <c r="C132" s="360" t="s">
        <v>2260</v>
      </c>
      <c r="D132" s="116" t="s">
        <v>2261</v>
      </c>
      <c r="E132" s="116"/>
      <c r="F132" s="116"/>
      <c r="G132" s="289"/>
      <c r="H132" s="289">
        <v>1</v>
      </c>
      <c r="I132" s="289">
        <f t="shared" si="34"/>
        <v>0</v>
      </c>
      <c r="J132" s="289">
        <f t="shared" si="35"/>
        <v>1</v>
      </c>
    </row>
    <row r="133" spans="1:10" ht="14.25">
      <c r="A133" s="787" t="s">
        <v>3544</v>
      </c>
      <c r="B133" s="88" t="s">
        <v>216</v>
      </c>
      <c r="C133" s="360" t="s">
        <v>2262</v>
      </c>
      <c r="D133" s="116" t="s">
        <v>2263</v>
      </c>
      <c r="E133" s="116"/>
      <c r="F133" s="116"/>
      <c r="G133" s="289"/>
      <c r="H133" s="289">
        <v>2</v>
      </c>
      <c r="I133" s="289">
        <f t="shared" si="34"/>
        <v>0</v>
      </c>
      <c r="J133" s="289">
        <f t="shared" si="35"/>
        <v>2</v>
      </c>
    </row>
    <row r="134" spans="1:10" ht="14.25">
      <c r="A134" s="787" t="s">
        <v>3544</v>
      </c>
      <c r="B134" s="88" t="s">
        <v>216</v>
      </c>
      <c r="C134" s="360" t="s">
        <v>2264</v>
      </c>
      <c r="D134" s="116" t="s">
        <v>2265</v>
      </c>
      <c r="E134" s="116"/>
      <c r="F134" s="116"/>
      <c r="G134" s="289"/>
      <c r="H134" s="289">
        <v>2</v>
      </c>
      <c r="I134" s="289">
        <f t="shared" si="34"/>
        <v>0</v>
      </c>
      <c r="J134" s="289">
        <f t="shared" si="35"/>
        <v>2</v>
      </c>
    </row>
    <row r="135" spans="1:10">
      <c r="A135" s="787" t="s">
        <v>3544</v>
      </c>
      <c r="B135" s="88" t="s">
        <v>216</v>
      </c>
      <c r="C135" s="222" t="s">
        <v>2266</v>
      </c>
      <c r="D135" s="223" t="s">
        <v>2267</v>
      </c>
      <c r="E135" s="116"/>
      <c r="F135" s="116"/>
      <c r="G135" s="289">
        <v>2</v>
      </c>
      <c r="H135" s="289">
        <v>2</v>
      </c>
      <c r="I135" s="289">
        <f t="shared" si="34"/>
        <v>2</v>
      </c>
      <c r="J135" s="289">
        <f t="shared" si="35"/>
        <v>2</v>
      </c>
    </row>
    <row r="136" spans="1:10" ht="14.25">
      <c r="A136" s="787" t="s">
        <v>3544</v>
      </c>
      <c r="B136" s="88" t="s">
        <v>216</v>
      </c>
      <c r="C136" s="360" t="s">
        <v>2268</v>
      </c>
      <c r="D136" s="116" t="s">
        <v>2269</v>
      </c>
      <c r="E136" s="116"/>
      <c r="F136" s="116"/>
      <c r="G136" s="289">
        <v>6</v>
      </c>
      <c r="H136" s="289">
        <v>6</v>
      </c>
      <c r="I136" s="289">
        <f t="shared" si="34"/>
        <v>6</v>
      </c>
      <c r="J136" s="289">
        <f t="shared" si="35"/>
        <v>6</v>
      </c>
    </row>
    <row r="137" spans="1:10" ht="14.25">
      <c r="A137" s="787" t="s">
        <v>3544</v>
      </c>
      <c r="B137" s="88" t="s">
        <v>216</v>
      </c>
      <c r="C137" s="360" t="s">
        <v>2270</v>
      </c>
      <c r="D137" s="116" t="s">
        <v>2269</v>
      </c>
      <c r="E137" s="116"/>
      <c r="F137" s="116"/>
      <c r="G137" s="289">
        <v>8</v>
      </c>
      <c r="H137" s="289">
        <v>8</v>
      </c>
      <c r="I137" s="289">
        <f t="shared" si="34"/>
        <v>8</v>
      </c>
      <c r="J137" s="289">
        <f t="shared" si="35"/>
        <v>8</v>
      </c>
    </row>
    <row r="138" spans="1:10" ht="14.25">
      <c r="A138" s="858" t="s">
        <v>3544</v>
      </c>
      <c r="B138" s="88" t="s">
        <v>216</v>
      </c>
      <c r="C138" s="360" t="s">
        <v>2271</v>
      </c>
      <c r="D138" s="116" t="s">
        <v>2272</v>
      </c>
      <c r="E138" s="116"/>
      <c r="F138" s="116"/>
      <c r="G138" s="289">
        <v>3</v>
      </c>
      <c r="H138" s="289">
        <v>3</v>
      </c>
      <c r="I138" s="289">
        <f t="shared" si="34"/>
        <v>3</v>
      </c>
      <c r="J138" s="289">
        <f t="shared" si="35"/>
        <v>3</v>
      </c>
    </row>
    <row r="139" spans="1:10" ht="14.25">
      <c r="A139" s="863"/>
      <c r="B139" s="863" t="s">
        <v>87</v>
      </c>
      <c r="C139" s="864"/>
      <c r="D139" s="854"/>
      <c r="E139" s="865">
        <f>SUM(E72:E138,)</f>
        <v>0</v>
      </c>
      <c r="F139" s="865">
        <f t="shared" ref="F139:H139" si="36">SUM(F72:F138,)</f>
        <v>0</v>
      </c>
      <c r="G139" s="865">
        <f t="shared" si="36"/>
        <v>84</v>
      </c>
      <c r="H139" s="865">
        <f t="shared" si="36"/>
        <v>125</v>
      </c>
      <c r="I139" s="852">
        <f t="shared" si="34"/>
        <v>84</v>
      </c>
      <c r="J139" s="852">
        <f t="shared" si="35"/>
        <v>125</v>
      </c>
    </row>
    <row r="140" spans="1:10">
      <c r="A140" s="788" t="s">
        <v>3544</v>
      </c>
      <c r="B140" s="417" t="s">
        <v>3536</v>
      </c>
      <c r="C140" s="222" t="s">
        <v>2273</v>
      </c>
      <c r="D140" s="223" t="s">
        <v>2274</v>
      </c>
      <c r="E140" s="116"/>
      <c r="F140" s="116"/>
      <c r="G140" s="289"/>
      <c r="H140" s="289">
        <v>1</v>
      </c>
      <c r="I140" s="289">
        <f t="shared" si="34"/>
        <v>0</v>
      </c>
      <c r="J140" s="289">
        <f t="shared" si="35"/>
        <v>1</v>
      </c>
    </row>
    <row r="141" spans="1:10" ht="14.25">
      <c r="A141" s="787" t="s">
        <v>3544</v>
      </c>
      <c r="B141" s="417" t="s">
        <v>3536</v>
      </c>
      <c r="C141" s="360" t="s">
        <v>2275</v>
      </c>
      <c r="D141" s="116" t="s">
        <v>2276</v>
      </c>
      <c r="E141" s="116"/>
      <c r="F141" s="116">
        <v>1</v>
      </c>
      <c r="G141" s="289"/>
      <c r="H141" s="289">
        <v>1</v>
      </c>
      <c r="I141" s="289">
        <f t="shared" si="34"/>
        <v>0</v>
      </c>
      <c r="J141" s="289">
        <f t="shared" si="35"/>
        <v>2</v>
      </c>
    </row>
    <row r="142" spans="1:10" ht="14.25">
      <c r="A142" s="787" t="s">
        <v>3544</v>
      </c>
      <c r="B142" s="417" t="s">
        <v>3536</v>
      </c>
      <c r="C142" s="360" t="s">
        <v>2277</v>
      </c>
      <c r="D142" s="116" t="s">
        <v>2278</v>
      </c>
      <c r="E142" s="116"/>
      <c r="F142" s="116">
        <v>1</v>
      </c>
      <c r="G142" s="289"/>
      <c r="H142" s="289">
        <v>1</v>
      </c>
      <c r="I142" s="289">
        <f t="shared" si="34"/>
        <v>0</v>
      </c>
      <c r="J142" s="289">
        <f t="shared" si="35"/>
        <v>2</v>
      </c>
    </row>
    <row r="143" spans="1:10" ht="14.25">
      <c r="A143" s="787" t="s">
        <v>3544</v>
      </c>
      <c r="B143" s="417" t="s">
        <v>3536</v>
      </c>
      <c r="C143" s="360" t="s">
        <v>2279</v>
      </c>
      <c r="D143" s="116" t="s">
        <v>2280</v>
      </c>
      <c r="E143" s="116"/>
      <c r="F143" s="116">
        <v>1</v>
      </c>
      <c r="G143" s="289"/>
      <c r="H143" s="289">
        <v>1</v>
      </c>
      <c r="I143" s="289">
        <f t="shared" si="34"/>
        <v>0</v>
      </c>
      <c r="J143" s="289">
        <f t="shared" si="35"/>
        <v>2</v>
      </c>
    </row>
    <row r="144" spans="1:10" ht="14.25">
      <c r="A144" s="787" t="s">
        <v>3544</v>
      </c>
      <c r="B144" s="417" t="s">
        <v>3536</v>
      </c>
      <c r="C144" s="360" t="s">
        <v>2281</v>
      </c>
      <c r="D144" s="116" t="s">
        <v>2282</v>
      </c>
      <c r="E144" s="116"/>
      <c r="F144" s="116"/>
      <c r="G144" s="289"/>
      <c r="H144" s="289"/>
      <c r="I144" s="289">
        <f t="shared" si="34"/>
        <v>0</v>
      </c>
      <c r="J144" s="289">
        <f t="shared" si="35"/>
        <v>0</v>
      </c>
    </row>
    <row r="145" spans="1:10">
      <c r="A145" s="787" t="s">
        <v>3544</v>
      </c>
      <c r="B145" s="417" t="s">
        <v>3536</v>
      </c>
      <c r="C145" s="222" t="s">
        <v>2283</v>
      </c>
      <c r="D145" s="223" t="s">
        <v>2284</v>
      </c>
      <c r="E145" s="116"/>
      <c r="F145" s="116"/>
      <c r="G145" s="289"/>
      <c r="H145" s="289"/>
      <c r="I145" s="289">
        <f t="shared" ref="I145:I182" si="37">SUM(E145,G145)</f>
        <v>0</v>
      </c>
      <c r="J145" s="289">
        <f t="shared" ref="J145:J182" si="38">SUM(F145,H145)</f>
        <v>0</v>
      </c>
    </row>
    <row r="146" spans="1:10" ht="14.25">
      <c r="A146" s="787" t="s">
        <v>3544</v>
      </c>
      <c r="B146" s="417" t="s">
        <v>3536</v>
      </c>
      <c r="C146" s="360" t="s">
        <v>2285</v>
      </c>
      <c r="D146" s="116" t="s">
        <v>2286</v>
      </c>
      <c r="E146" s="116">
        <v>78</v>
      </c>
      <c r="F146" s="116">
        <v>78</v>
      </c>
      <c r="G146" s="289">
        <v>1</v>
      </c>
      <c r="H146" s="289">
        <v>1</v>
      </c>
      <c r="I146" s="289">
        <f t="shared" si="37"/>
        <v>79</v>
      </c>
      <c r="J146" s="289">
        <f t="shared" si="38"/>
        <v>79</v>
      </c>
    </row>
    <row r="147" spans="1:10" ht="14.25">
      <c r="A147" s="787" t="s">
        <v>3544</v>
      </c>
      <c r="B147" s="417" t="s">
        <v>3536</v>
      </c>
      <c r="C147" s="360" t="s">
        <v>2287</v>
      </c>
      <c r="D147" s="116" t="s">
        <v>2288</v>
      </c>
      <c r="E147" s="116"/>
      <c r="F147" s="116">
        <v>3</v>
      </c>
      <c r="G147" s="289"/>
      <c r="H147" s="289"/>
      <c r="I147" s="289">
        <f t="shared" si="37"/>
        <v>0</v>
      </c>
      <c r="J147" s="289">
        <f t="shared" si="38"/>
        <v>3</v>
      </c>
    </row>
    <row r="148" spans="1:10" ht="14.25">
      <c r="A148" s="787" t="s">
        <v>3544</v>
      </c>
      <c r="B148" s="417" t="s">
        <v>3536</v>
      </c>
      <c r="C148" s="360" t="s">
        <v>2216</v>
      </c>
      <c r="D148" s="116" t="s">
        <v>2289</v>
      </c>
      <c r="E148" s="116"/>
      <c r="F148" s="116"/>
      <c r="G148" s="289"/>
      <c r="H148" s="289">
        <v>1</v>
      </c>
      <c r="I148" s="289">
        <f t="shared" si="37"/>
        <v>0</v>
      </c>
      <c r="J148" s="289">
        <f t="shared" si="38"/>
        <v>1</v>
      </c>
    </row>
    <row r="149" spans="1:10" ht="14.25">
      <c r="A149" s="787" t="s">
        <v>3544</v>
      </c>
      <c r="B149" s="417" t="s">
        <v>3536</v>
      </c>
      <c r="C149" s="360" t="s">
        <v>2290</v>
      </c>
      <c r="D149" s="116" t="s">
        <v>2291</v>
      </c>
      <c r="E149" s="116"/>
      <c r="F149" s="116"/>
      <c r="G149" s="289"/>
      <c r="H149" s="289">
        <v>3</v>
      </c>
      <c r="I149" s="289">
        <f t="shared" si="37"/>
        <v>0</v>
      </c>
      <c r="J149" s="289">
        <f t="shared" si="38"/>
        <v>3</v>
      </c>
    </row>
    <row r="150" spans="1:10" ht="14.25">
      <c r="A150" s="787" t="s">
        <v>3544</v>
      </c>
      <c r="B150" s="417" t="s">
        <v>3536</v>
      </c>
      <c r="C150" s="360" t="s">
        <v>2292</v>
      </c>
      <c r="D150" s="116" t="s">
        <v>2293</v>
      </c>
      <c r="E150" s="116"/>
      <c r="F150" s="116"/>
      <c r="G150" s="289"/>
      <c r="H150" s="289">
        <v>1</v>
      </c>
      <c r="I150" s="289">
        <f t="shared" si="37"/>
        <v>0</v>
      </c>
      <c r="J150" s="289">
        <f t="shared" si="38"/>
        <v>1</v>
      </c>
    </row>
    <row r="151" spans="1:10" ht="14.25">
      <c r="A151" s="787" t="s">
        <v>3544</v>
      </c>
      <c r="B151" s="417" t="s">
        <v>3536</v>
      </c>
      <c r="C151" s="360" t="s">
        <v>2294</v>
      </c>
      <c r="D151" s="116" t="s">
        <v>2295</v>
      </c>
      <c r="E151" s="116"/>
      <c r="F151" s="116">
        <v>3</v>
      </c>
      <c r="G151" s="289"/>
      <c r="H151" s="289">
        <v>3</v>
      </c>
      <c r="I151" s="289">
        <f t="shared" si="37"/>
        <v>0</v>
      </c>
      <c r="J151" s="289">
        <f t="shared" si="38"/>
        <v>6</v>
      </c>
    </row>
    <row r="152" spans="1:10" ht="14.25">
      <c r="A152" s="787" t="s">
        <v>3544</v>
      </c>
      <c r="B152" s="417" t="s">
        <v>3536</v>
      </c>
      <c r="C152" s="360" t="s">
        <v>2296</v>
      </c>
      <c r="D152" s="116" t="s">
        <v>2297</v>
      </c>
      <c r="E152" s="116"/>
      <c r="F152" s="116">
        <v>3</v>
      </c>
      <c r="G152" s="289"/>
      <c r="H152" s="289">
        <v>3</v>
      </c>
      <c r="I152" s="289">
        <f t="shared" si="37"/>
        <v>0</v>
      </c>
      <c r="J152" s="289">
        <f t="shared" si="38"/>
        <v>6</v>
      </c>
    </row>
    <row r="153" spans="1:10" ht="14.25">
      <c r="A153" s="787" t="s">
        <v>3544</v>
      </c>
      <c r="B153" s="417" t="s">
        <v>3536</v>
      </c>
      <c r="C153" s="360" t="s">
        <v>2298</v>
      </c>
      <c r="D153" s="116" t="s">
        <v>2299</v>
      </c>
      <c r="E153" s="116"/>
      <c r="F153" s="116">
        <v>3</v>
      </c>
      <c r="G153" s="289"/>
      <c r="H153" s="289">
        <v>3</v>
      </c>
      <c r="I153" s="289">
        <f t="shared" si="37"/>
        <v>0</v>
      </c>
      <c r="J153" s="289">
        <f t="shared" si="38"/>
        <v>6</v>
      </c>
    </row>
    <row r="154" spans="1:10">
      <c r="A154" s="787" t="s">
        <v>3544</v>
      </c>
      <c r="B154" s="417" t="s">
        <v>3536</v>
      </c>
      <c r="C154" s="222" t="s">
        <v>2300</v>
      </c>
      <c r="D154" s="223" t="s">
        <v>2301</v>
      </c>
      <c r="E154" s="116"/>
      <c r="F154" s="116"/>
      <c r="G154" s="289">
        <v>7</v>
      </c>
      <c r="H154" s="289">
        <v>7</v>
      </c>
      <c r="I154" s="289">
        <f t="shared" si="37"/>
        <v>7</v>
      </c>
      <c r="J154" s="289">
        <f t="shared" si="38"/>
        <v>7</v>
      </c>
    </row>
    <row r="155" spans="1:10" ht="14.25">
      <c r="A155" s="858" t="s">
        <v>3544</v>
      </c>
      <c r="B155" s="417" t="s">
        <v>3536</v>
      </c>
      <c r="C155" s="866" t="s">
        <v>2302</v>
      </c>
      <c r="D155" s="867" t="s">
        <v>2303</v>
      </c>
      <c r="E155" s="867"/>
      <c r="F155" s="867"/>
      <c r="G155" s="785">
        <v>59</v>
      </c>
      <c r="H155" s="785">
        <v>60</v>
      </c>
      <c r="I155" s="785">
        <f t="shared" si="37"/>
        <v>59</v>
      </c>
      <c r="J155" s="785">
        <f t="shared" si="38"/>
        <v>60</v>
      </c>
    </row>
    <row r="156" spans="1:10" ht="14.25">
      <c r="A156" s="863"/>
      <c r="B156" s="863" t="s">
        <v>87</v>
      </c>
      <c r="C156" s="864"/>
      <c r="D156" s="854"/>
      <c r="E156" s="865">
        <f>SUM(E140:E155)</f>
        <v>78</v>
      </c>
      <c r="F156" s="865">
        <f t="shared" ref="F156:H156" si="39">SUM(F140:F155)</f>
        <v>93</v>
      </c>
      <c r="G156" s="865">
        <f t="shared" si="39"/>
        <v>67</v>
      </c>
      <c r="H156" s="865">
        <f t="shared" si="39"/>
        <v>86</v>
      </c>
      <c r="I156" s="852">
        <f t="shared" si="37"/>
        <v>145</v>
      </c>
      <c r="J156" s="852">
        <f t="shared" si="38"/>
        <v>179</v>
      </c>
    </row>
    <row r="157" spans="1:10" ht="14.25">
      <c r="A157" s="788" t="s">
        <v>3544</v>
      </c>
      <c r="B157" s="417" t="s">
        <v>3537</v>
      </c>
      <c r="C157" s="868">
        <v>260007</v>
      </c>
      <c r="D157" s="869" t="s">
        <v>2304</v>
      </c>
      <c r="E157" s="869"/>
      <c r="F157" s="869"/>
      <c r="G157" s="870"/>
      <c r="H157" s="870"/>
      <c r="I157" s="870">
        <f t="shared" si="37"/>
        <v>0</v>
      </c>
      <c r="J157" s="870">
        <f t="shared" si="38"/>
        <v>0</v>
      </c>
    </row>
    <row r="158" spans="1:10" ht="14.25">
      <c r="A158" s="787" t="s">
        <v>3544</v>
      </c>
      <c r="B158" s="417" t="s">
        <v>3537</v>
      </c>
      <c r="C158" s="360" t="s">
        <v>2305</v>
      </c>
      <c r="D158" s="116" t="s">
        <v>2306</v>
      </c>
      <c r="E158" s="116">
        <v>565</v>
      </c>
      <c r="F158" s="116">
        <v>565</v>
      </c>
      <c r="G158" s="289">
        <v>145</v>
      </c>
      <c r="H158" s="289">
        <v>145</v>
      </c>
      <c r="I158" s="289">
        <f t="shared" si="37"/>
        <v>710</v>
      </c>
      <c r="J158" s="289">
        <f t="shared" si="38"/>
        <v>710</v>
      </c>
    </row>
    <row r="159" spans="1:10">
      <c r="A159" s="787" t="s">
        <v>3544</v>
      </c>
      <c r="B159" s="417" t="s">
        <v>3537</v>
      </c>
      <c r="C159" s="222" t="s">
        <v>2307</v>
      </c>
      <c r="D159" s="223" t="s">
        <v>2308</v>
      </c>
      <c r="E159" s="116">
        <v>723</v>
      </c>
      <c r="F159" s="116">
        <v>725</v>
      </c>
      <c r="G159" s="289">
        <v>123</v>
      </c>
      <c r="H159" s="289">
        <v>125</v>
      </c>
      <c r="I159" s="289">
        <f t="shared" si="37"/>
        <v>846</v>
      </c>
      <c r="J159" s="289">
        <f t="shared" si="38"/>
        <v>850</v>
      </c>
    </row>
    <row r="160" spans="1:10" ht="14.25">
      <c r="A160" s="787" t="s">
        <v>3544</v>
      </c>
      <c r="B160" s="417" t="s">
        <v>3537</v>
      </c>
      <c r="C160" s="360" t="s">
        <v>2309</v>
      </c>
      <c r="D160" s="116" t="s">
        <v>2310</v>
      </c>
      <c r="E160" s="116">
        <v>91</v>
      </c>
      <c r="F160" s="116">
        <v>95</v>
      </c>
      <c r="G160" s="289"/>
      <c r="H160" s="289"/>
      <c r="I160" s="289">
        <f t="shared" si="37"/>
        <v>91</v>
      </c>
      <c r="J160" s="289">
        <f t="shared" si="38"/>
        <v>95</v>
      </c>
    </row>
    <row r="161" spans="1:10" ht="14.25">
      <c r="A161" s="787" t="s">
        <v>3544</v>
      </c>
      <c r="B161" s="417" t="s">
        <v>3537</v>
      </c>
      <c r="C161" s="360" t="s">
        <v>2311</v>
      </c>
      <c r="D161" s="116" t="s">
        <v>2312</v>
      </c>
      <c r="E161" s="116">
        <v>271</v>
      </c>
      <c r="F161" s="116">
        <v>270</v>
      </c>
      <c r="G161" s="289">
        <v>106</v>
      </c>
      <c r="H161" s="289">
        <v>106</v>
      </c>
      <c r="I161" s="289">
        <f t="shared" si="37"/>
        <v>377</v>
      </c>
      <c r="J161" s="289">
        <f t="shared" si="38"/>
        <v>376</v>
      </c>
    </row>
    <row r="162" spans="1:10" ht="14.25">
      <c r="A162" s="787" t="s">
        <v>3544</v>
      </c>
      <c r="B162" s="417" t="s">
        <v>3537</v>
      </c>
      <c r="C162" s="360" t="s">
        <v>2313</v>
      </c>
      <c r="D162" s="116" t="s">
        <v>2314</v>
      </c>
      <c r="E162" s="116"/>
      <c r="F162" s="116"/>
      <c r="G162" s="289"/>
      <c r="H162" s="289"/>
      <c r="I162" s="289">
        <f t="shared" si="37"/>
        <v>0</v>
      </c>
      <c r="J162" s="289">
        <f t="shared" si="38"/>
        <v>0</v>
      </c>
    </row>
    <row r="163" spans="1:10" ht="14.25">
      <c r="A163" s="787" t="s">
        <v>3544</v>
      </c>
      <c r="B163" s="417" t="s">
        <v>3537</v>
      </c>
      <c r="C163" s="360" t="s">
        <v>2256</v>
      </c>
      <c r="D163" s="116" t="s">
        <v>2315</v>
      </c>
      <c r="E163" s="116"/>
      <c r="F163" s="116"/>
      <c r="G163" s="289"/>
      <c r="H163" s="289"/>
      <c r="I163" s="289">
        <f t="shared" si="37"/>
        <v>0</v>
      </c>
      <c r="J163" s="289">
        <f t="shared" si="38"/>
        <v>0</v>
      </c>
    </row>
    <row r="164" spans="1:10">
      <c r="A164" s="787" t="s">
        <v>3544</v>
      </c>
      <c r="B164" s="417" t="s">
        <v>3537</v>
      </c>
      <c r="C164" s="222" t="s">
        <v>2316</v>
      </c>
      <c r="D164" s="223" t="s">
        <v>2317</v>
      </c>
      <c r="E164" s="116"/>
      <c r="F164" s="116"/>
      <c r="G164" s="289">
        <v>1</v>
      </c>
      <c r="H164" s="289">
        <v>1</v>
      </c>
      <c r="I164" s="289">
        <f t="shared" si="37"/>
        <v>1</v>
      </c>
      <c r="J164" s="289">
        <f t="shared" si="38"/>
        <v>1</v>
      </c>
    </row>
    <row r="165" spans="1:10" ht="14.25">
      <c r="A165" s="787" t="s">
        <v>3544</v>
      </c>
      <c r="B165" s="417" t="s">
        <v>3537</v>
      </c>
      <c r="C165" s="360" t="s">
        <v>2318</v>
      </c>
      <c r="D165" s="116" t="s">
        <v>2319</v>
      </c>
      <c r="E165" s="116"/>
      <c r="F165" s="116"/>
      <c r="G165" s="289"/>
      <c r="H165" s="289"/>
      <c r="I165" s="289">
        <f t="shared" si="37"/>
        <v>0</v>
      </c>
      <c r="J165" s="289">
        <f t="shared" si="38"/>
        <v>0</v>
      </c>
    </row>
    <row r="166" spans="1:10" ht="14.25">
      <c r="A166" s="787" t="s">
        <v>3544</v>
      </c>
      <c r="B166" s="417" t="s">
        <v>3537</v>
      </c>
      <c r="C166" s="360" t="s">
        <v>2320</v>
      </c>
      <c r="D166" s="116" t="s">
        <v>2321</v>
      </c>
      <c r="E166" s="116"/>
      <c r="F166" s="116"/>
      <c r="G166" s="289"/>
      <c r="H166" s="289"/>
      <c r="I166" s="289">
        <f t="shared" si="37"/>
        <v>0</v>
      </c>
      <c r="J166" s="289">
        <f t="shared" si="38"/>
        <v>0</v>
      </c>
    </row>
    <row r="167" spans="1:10" ht="14.25">
      <c r="A167" s="787" t="s">
        <v>3544</v>
      </c>
      <c r="B167" s="417" t="s">
        <v>3537</v>
      </c>
      <c r="C167" s="360" t="s">
        <v>2322</v>
      </c>
      <c r="D167" s="116" t="s">
        <v>2323</v>
      </c>
      <c r="E167" s="116"/>
      <c r="F167" s="116"/>
      <c r="G167" s="289">
        <v>3</v>
      </c>
      <c r="H167" s="289">
        <v>3</v>
      </c>
      <c r="I167" s="289">
        <f t="shared" si="37"/>
        <v>3</v>
      </c>
      <c r="J167" s="289">
        <f t="shared" si="38"/>
        <v>3</v>
      </c>
    </row>
    <row r="168" spans="1:10" ht="14.25">
      <c r="A168" s="787" t="s">
        <v>3544</v>
      </c>
      <c r="B168" s="417" t="s">
        <v>3537</v>
      </c>
      <c r="C168" s="360" t="s">
        <v>2324</v>
      </c>
      <c r="D168" s="116" t="s">
        <v>2325</v>
      </c>
      <c r="E168" s="116"/>
      <c r="F168" s="116"/>
      <c r="G168" s="289">
        <v>2</v>
      </c>
      <c r="H168" s="289">
        <v>2</v>
      </c>
      <c r="I168" s="289">
        <f t="shared" si="37"/>
        <v>2</v>
      </c>
      <c r="J168" s="289">
        <f t="shared" si="38"/>
        <v>2</v>
      </c>
    </row>
    <row r="169" spans="1:10" ht="14.25">
      <c r="A169" s="787" t="s">
        <v>3544</v>
      </c>
      <c r="B169" s="417" t="s">
        <v>3537</v>
      </c>
      <c r="C169" s="360" t="s">
        <v>2294</v>
      </c>
      <c r="D169" s="116" t="s">
        <v>2326</v>
      </c>
      <c r="E169" s="116"/>
      <c r="F169" s="116"/>
      <c r="G169" s="289"/>
      <c r="H169" s="289"/>
      <c r="I169" s="289">
        <f t="shared" si="37"/>
        <v>0</v>
      </c>
      <c r="J169" s="289">
        <f t="shared" si="38"/>
        <v>0</v>
      </c>
    </row>
    <row r="170" spans="1:10" ht="14.25">
      <c r="A170" s="787" t="s">
        <v>3544</v>
      </c>
      <c r="B170" s="417" t="s">
        <v>3537</v>
      </c>
      <c r="C170" s="360" t="s">
        <v>2327</v>
      </c>
      <c r="D170" s="116" t="s">
        <v>2328</v>
      </c>
      <c r="E170" s="116"/>
      <c r="F170" s="116"/>
      <c r="G170" s="289"/>
      <c r="H170" s="289"/>
      <c r="I170" s="289">
        <f t="shared" si="37"/>
        <v>0</v>
      </c>
      <c r="J170" s="289">
        <f t="shared" si="38"/>
        <v>0</v>
      </c>
    </row>
    <row r="171" spans="1:10" ht="14.25">
      <c r="A171" s="787" t="s">
        <v>3544</v>
      </c>
      <c r="B171" s="417" t="s">
        <v>3537</v>
      </c>
      <c r="C171" s="360" t="s">
        <v>2329</v>
      </c>
      <c r="D171" s="116" t="s">
        <v>2330</v>
      </c>
      <c r="E171" s="116">
        <v>74</v>
      </c>
      <c r="F171" s="116">
        <v>75</v>
      </c>
      <c r="G171" s="289">
        <v>20</v>
      </c>
      <c r="H171" s="289">
        <v>20</v>
      </c>
      <c r="I171" s="289">
        <f t="shared" si="37"/>
        <v>94</v>
      </c>
      <c r="J171" s="289">
        <f t="shared" si="38"/>
        <v>95</v>
      </c>
    </row>
    <row r="172" spans="1:10" ht="14.25">
      <c r="A172" s="787" t="s">
        <v>3544</v>
      </c>
      <c r="B172" s="417" t="s">
        <v>3537</v>
      </c>
      <c r="C172" s="360" t="s">
        <v>2331</v>
      </c>
      <c r="D172" s="116" t="s">
        <v>2332</v>
      </c>
      <c r="E172" s="116"/>
      <c r="F172" s="116"/>
      <c r="G172" s="289"/>
      <c r="H172" s="289"/>
      <c r="I172" s="289">
        <f t="shared" si="37"/>
        <v>0</v>
      </c>
      <c r="J172" s="289">
        <f t="shared" si="38"/>
        <v>0</v>
      </c>
    </row>
    <row r="173" spans="1:10">
      <c r="A173" s="787" t="s">
        <v>3544</v>
      </c>
      <c r="B173" s="417" t="s">
        <v>3537</v>
      </c>
      <c r="C173" s="222" t="s">
        <v>2333</v>
      </c>
      <c r="D173" s="223" t="s">
        <v>2334</v>
      </c>
      <c r="E173" s="116"/>
      <c r="F173" s="116"/>
      <c r="G173" s="289"/>
      <c r="H173" s="289"/>
      <c r="I173" s="289">
        <f t="shared" si="37"/>
        <v>0</v>
      </c>
      <c r="J173" s="289">
        <f t="shared" si="38"/>
        <v>0</v>
      </c>
    </row>
    <row r="174" spans="1:10" ht="14.25">
      <c r="A174" s="787" t="s">
        <v>3544</v>
      </c>
      <c r="B174" s="417" t="s">
        <v>3537</v>
      </c>
      <c r="C174" s="360" t="s">
        <v>2335</v>
      </c>
      <c r="D174" s="116" t="s">
        <v>2336</v>
      </c>
      <c r="E174" s="116"/>
      <c r="F174" s="116"/>
      <c r="G174" s="289"/>
      <c r="H174" s="289"/>
      <c r="I174" s="289">
        <f t="shared" si="37"/>
        <v>0</v>
      </c>
      <c r="J174" s="289">
        <f t="shared" si="38"/>
        <v>0</v>
      </c>
    </row>
    <row r="175" spans="1:10" ht="14.25">
      <c r="A175" s="787" t="s">
        <v>3544</v>
      </c>
      <c r="B175" s="417" t="s">
        <v>3537</v>
      </c>
      <c r="C175" s="360" t="s">
        <v>2337</v>
      </c>
      <c r="D175" s="116" t="s">
        <v>2338</v>
      </c>
      <c r="E175" s="116"/>
      <c r="F175" s="116"/>
      <c r="G175" s="289">
        <v>29</v>
      </c>
      <c r="H175" s="289">
        <v>30</v>
      </c>
      <c r="I175" s="289">
        <f t="shared" si="37"/>
        <v>29</v>
      </c>
      <c r="J175" s="289">
        <f t="shared" si="38"/>
        <v>30</v>
      </c>
    </row>
    <row r="176" spans="1:10" ht="18" customHeight="1">
      <c r="A176" s="787" t="s">
        <v>3544</v>
      </c>
      <c r="B176" s="417" t="s">
        <v>3537</v>
      </c>
      <c r="C176" s="360" t="s">
        <v>2339</v>
      </c>
      <c r="D176" s="116" t="s">
        <v>2340</v>
      </c>
      <c r="E176" s="116"/>
      <c r="F176" s="116"/>
      <c r="G176" s="289">
        <v>2</v>
      </c>
      <c r="H176" s="289">
        <v>2</v>
      </c>
      <c r="I176" s="289">
        <f t="shared" si="37"/>
        <v>2</v>
      </c>
      <c r="J176" s="289">
        <f t="shared" si="38"/>
        <v>2</v>
      </c>
    </row>
    <row r="177" spans="1:10" ht="14.25">
      <c r="A177" s="787" t="s">
        <v>3544</v>
      </c>
      <c r="B177" s="417" t="s">
        <v>3537</v>
      </c>
      <c r="C177" s="360" t="s">
        <v>2341</v>
      </c>
      <c r="D177" s="116" t="s">
        <v>2342</v>
      </c>
      <c r="E177" s="116"/>
      <c r="F177" s="116"/>
      <c r="G177" s="289">
        <v>141</v>
      </c>
      <c r="H177" s="289">
        <v>145</v>
      </c>
      <c r="I177" s="289">
        <f t="shared" si="37"/>
        <v>141</v>
      </c>
      <c r="J177" s="289">
        <f t="shared" si="38"/>
        <v>145</v>
      </c>
    </row>
    <row r="178" spans="1:10">
      <c r="A178" s="787" t="s">
        <v>3544</v>
      </c>
      <c r="B178" s="417" t="s">
        <v>3537</v>
      </c>
      <c r="C178" s="222" t="s">
        <v>2343</v>
      </c>
      <c r="D178" s="223" t="s">
        <v>2344</v>
      </c>
      <c r="E178" s="116"/>
      <c r="F178" s="116"/>
      <c r="G178" s="289"/>
      <c r="H178" s="289"/>
      <c r="I178" s="289">
        <f t="shared" si="37"/>
        <v>0</v>
      </c>
      <c r="J178" s="289">
        <f t="shared" si="38"/>
        <v>0</v>
      </c>
    </row>
    <row r="179" spans="1:10" ht="25.5">
      <c r="A179" s="787" t="s">
        <v>3544</v>
      </c>
      <c r="B179" s="417" t="s">
        <v>3537</v>
      </c>
      <c r="C179" s="360" t="s">
        <v>2345</v>
      </c>
      <c r="D179" s="116" t="s">
        <v>2346</v>
      </c>
      <c r="E179" s="116">
        <v>1</v>
      </c>
      <c r="F179" s="116">
        <v>1</v>
      </c>
      <c r="G179" s="289">
        <v>208</v>
      </c>
      <c r="H179" s="289">
        <v>210</v>
      </c>
      <c r="I179" s="289">
        <f t="shared" si="37"/>
        <v>209</v>
      </c>
      <c r="J179" s="289">
        <f t="shared" si="38"/>
        <v>211</v>
      </c>
    </row>
    <row r="180" spans="1:10" ht="14.25">
      <c r="A180" s="787" t="s">
        <v>3544</v>
      </c>
      <c r="B180" s="417" t="s">
        <v>3537</v>
      </c>
      <c r="C180" s="360" t="s">
        <v>2347</v>
      </c>
      <c r="D180" s="116" t="s">
        <v>2348</v>
      </c>
      <c r="E180" s="116"/>
      <c r="F180" s="116"/>
      <c r="G180" s="289">
        <v>6272</v>
      </c>
      <c r="H180" s="289">
        <v>6275</v>
      </c>
      <c r="I180" s="289">
        <f t="shared" si="37"/>
        <v>6272</v>
      </c>
      <c r="J180" s="289">
        <f t="shared" si="38"/>
        <v>6275</v>
      </c>
    </row>
    <row r="181" spans="1:10" ht="14.25">
      <c r="A181" s="787" t="s">
        <v>3544</v>
      </c>
      <c r="B181" s="417" t="s">
        <v>3537</v>
      </c>
      <c r="C181" s="360" t="s">
        <v>2349</v>
      </c>
      <c r="D181" s="116" t="s">
        <v>2350</v>
      </c>
      <c r="E181" s="116"/>
      <c r="F181" s="116"/>
      <c r="G181" s="289">
        <v>115</v>
      </c>
      <c r="H181" s="289">
        <v>115</v>
      </c>
      <c r="I181" s="289">
        <f t="shared" si="37"/>
        <v>115</v>
      </c>
      <c r="J181" s="289">
        <f t="shared" si="38"/>
        <v>115</v>
      </c>
    </row>
    <row r="182" spans="1:10" ht="14.25">
      <c r="A182" s="787" t="s">
        <v>3544</v>
      </c>
      <c r="B182" s="417" t="s">
        <v>3537</v>
      </c>
      <c r="C182" s="360" t="s">
        <v>2351</v>
      </c>
      <c r="D182" s="116" t="s">
        <v>2352</v>
      </c>
      <c r="E182" s="116"/>
      <c r="F182" s="116"/>
      <c r="G182" s="289">
        <v>175</v>
      </c>
      <c r="H182" s="289">
        <v>175</v>
      </c>
      <c r="I182" s="289">
        <f t="shared" si="37"/>
        <v>175</v>
      </c>
      <c r="J182" s="289">
        <f t="shared" si="38"/>
        <v>175</v>
      </c>
    </row>
    <row r="183" spans="1:10">
      <c r="A183" s="787" t="s">
        <v>3544</v>
      </c>
      <c r="B183" s="417" t="s">
        <v>3537</v>
      </c>
      <c r="C183" s="222" t="s">
        <v>2353</v>
      </c>
      <c r="D183" s="223" t="s">
        <v>2354</v>
      </c>
      <c r="E183" s="116">
        <v>2</v>
      </c>
      <c r="F183" s="116">
        <v>2</v>
      </c>
      <c r="G183" s="289">
        <v>2418</v>
      </c>
      <c r="H183" s="289">
        <v>2420</v>
      </c>
      <c r="I183" s="289">
        <f t="shared" ref="I183:I198" si="40">SUM(E183,G183)</f>
        <v>2420</v>
      </c>
      <c r="J183" s="289">
        <f t="shared" ref="J183:J198" si="41">SUM(F183,H183)</f>
        <v>2422</v>
      </c>
    </row>
    <row r="184" spans="1:10" ht="25.5">
      <c r="A184" s="787" t="s">
        <v>3544</v>
      </c>
      <c r="B184" s="417" t="s">
        <v>3537</v>
      </c>
      <c r="C184" s="360" t="s">
        <v>2355</v>
      </c>
      <c r="D184" s="116" t="s">
        <v>2356</v>
      </c>
      <c r="E184" s="116"/>
      <c r="F184" s="116"/>
      <c r="G184" s="289">
        <v>4160</v>
      </c>
      <c r="H184" s="289">
        <v>4160</v>
      </c>
      <c r="I184" s="289">
        <f t="shared" si="40"/>
        <v>4160</v>
      </c>
      <c r="J184" s="289">
        <f t="shared" si="41"/>
        <v>4160</v>
      </c>
    </row>
    <row r="185" spans="1:10" ht="14.25">
      <c r="A185" s="787" t="s">
        <v>3544</v>
      </c>
      <c r="B185" s="417" t="s">
        <v>3537</v>
      </c>
      <c r="C185" s="360" t="s">
        <v>2357</v>
      </c>
      <c r="D185" s="116" t="s">
        <v>2358</v>
      </c>
      <c r="E185" s="116"/>
      <c r="F185" s="116"/>
      <c r="G185" s="289">
        <v>382</v>
      </c>
      <c r="H185" s="289">
        <v>385</v>
      </c>
      <c r="I185" s="289">
        <f t="shared" si="40"/>
        <v>382</v>
      </c>
      <c r="J185" s="289">
        <f t="shared" si="41"/>
        <v>385</v>
      </c>
    </row>
    <row r="186" spans="1:10" ht="14.25">
      <c r="A186" s="858" t="s">
        <v>3544</v>
      </c>
      <c r="B186" s="417" t="s">
        <v>3537</v>
      </c>
      <c r="C186" s="866" t="s">
        <v>2359</v>
      </c>
      <c r="D186" s="867" t="s">
        <v>2360</v>
      </c>
      <c r="E186" s="867"/>
      <c r="F186" s="867"/>
      <c r="G186" s="785"/>
      <c r="H186" s="785"/>
      <c r="I186" s="785">
        <f t="shared" si="40"/>
        <v>0</v>
      </c>
      <c r="J186" s="785">
        <f t="shared" si="41"/>
        <v>0</v>
      </c>
    </row>
    <row r="187" spans="1:10" ht="14.25">
      <c r="A187" s="863"/>
      <c r="B187" s="863" t="s">
        <v>87</v>
      </c>
      <c r="C187" s="864"/>
      <c r="D187" s="854"/>
      <c r="E187" s="865">
        <f>SUM(E157:E186)</f>
        <v>1727</v>
      </c>
      <c r="F187" s="865">
        <f t="shared" ref="F187:H187" si="42">SUM(F157:F186)</f>
        <v>1733</v>
      </c>
      <c r="G187" s="865">
        <f t="shared" si="42"/>
        <v>14302</v>
      </c>
      <c r="H187" s="865">
        <f t="shared" si="42"/>
        <v>14319</v>
      </c>
      <c r="I187" s="852">
        <f t="shared" si="40"/>
        <v>16029</v>
      </c>
      <c r="J187" s="852">
        <f t="shared" si="41"/>
        <v>16052</v>
      </c>
    </row>
    <row r="188" spans="1:10" ht="36.75" customHeight="1">
      <c r="A188" s="788" t="s">
        <v>3544</v>
      </c>
      <c r="B188" s="417" t="s">
        <v>3538</v>
      </c>
      <c r="C188" s="868" t="s">
        <v>2361</v>
      </c>
      <c r="D188" s="869" t="s">
        <v>2362</v>
      </c>
      <c r="E188" s="869"/>
      <c r="F188" s="869"/>
      <c r="G188" s="870"/>
      <c r="H188" s="870"/>
      <c r="I188" s="870">
        <f t="shared" si="40"/>
        <v>0</v>
      </c>
      <c r="J188" s="870">
        <f t="shared" si="41"/>
        <v>0</v>
      </c>
    </row>
    <row r="189" spans="1:10" ht="25.5">
      <c r="A189" s="787" t="s">
        <v>3544</v>
      </c>
      <c r="B189" s="417" t="s">
        <v>3538</v>
      </c>
      <c r="C189" s="360" t="s">
        <v>2363</v>
      </c>
      <c r="D189" s="116" t="s">
        <v>2364</v>
      </c>
      <c r="E189" s="116"/>
      <c r="F189" s="116"/>
      <c r="G189" s="289">
        <v>446</v>
      </c>
      <c r="H189" s="289">
        <v>446</v>
      </c>
      <c r="I189" s="289">
        <f t="shared" si="40"/>
        <v>446</v>
      </c>
      <c r="J189" s="289">
        <f t="shared" si="41"/>
        <v>446</v>
      </c>
    </row>
    <row r="190" spans="1:10" ht="25.5">
      <c r="A190" s="787" t="s">
        <v>3544</v>
      </c>
      <c r="B190" s="417" t="s">
        <v>3538</v>
      </c>
      <c r="C190" s="360" t="s">
        <v>2365</v>
      </c>
      <c r="D190" s="116" t="s">
        <v>2366</v>
      </c>
      <c r="E190" s="116"/>
      <c r="F190" s="116"/>
      <c r="G190" s="289"/>
      <c r="H190" s="289"/>
      <c r="I190" s="289">
        <f t="shared" si="40"/>
        <v>0</v>
      </c>
      <c r="J190" s="289">
        <f t="shared" si="41"/>
        <v>0</v>
      </c>
    </row>
    <row r="191" spans="1:10" ht="25.5">
      <c r="A191" s="787" t="s">
        <v>3544</v>
      </c>
      <c r="B191" s="417" t="s">
        <v>3538</v>
      </c>
      <c r="C191" s="360" t="s">
        <v>2367</v>
      </c>
      <c r="D191" s="116" t="s">
        <v>2368</v>
      </c>
      <c r="E191" s="116">
        <v>129</v>
      </c>
      <c r="F191" s="116">
        <v>130</v>
      </c>
      <c r="G191" s="289"/>
      <c r="H191" s="289"/>
      <c r="I191" s="289">
        <f t="shared" si="40"/>
        <v>129</v>
      </c>
      <c r="J191" s="289">
        <f t="shared" si="41"/>
        <v>130</v>
      </c>
    </row>
    <row r="192" spans="1:10" ht="25.5">
      <c r="A192" s="787" t="s">
        <v>3544</v>
      </c>
      <c r="B192" s="417" t="s">
        <v>3538</v>
      </c>
      <c r="C192" s="360" t="s">
        <v>2369</v>
      </c>
      <c r="D192" s="116" t="s">
        <v>2370</v>
      </c>
      <c r="E192" s="116">
        <v>209</v>
      </c>
      <c r="F192" s="116">
        <v>210</v>
      </c>
      <c r="G192" s="289">
        <v>1</v>
      </c>
      <c r="H192" s="289">
        <v>1</v>
      </c>
      <c r="I192" s="289">
        <f t="shared" si="40"/>
        <v>210</v>
      </c>
      <c r="J192" s="289">
        <f t="shared" si="41"/>
        <v>211</v>
      </c>
    </row>
    <row r="193" spans="1:10" ht="25.5">
      <c r="A193" s="787" t="s">
        <v>3544</v>
      </c>
      <c r="B193" s="417" t="s">
        <v>3538</v>
      </c>
      <c r="C193" s="360" t="s">
        <v>2371</v>
      </c>
      <c r="D193" s="116" t="s">
        <v>2372</v>
      </c>
      <c r="E193" s="116">
        <v>2</v>
      </c>
      <c r="F193" s="116">
        <v>2</v>
      </c>
      <c r="G193" s="289"/>
      <c r="H193" s="289"/>
      <c r="I193" s="289">
        <f t="shared" si="40"/>
        <v>2</v>
      </c>
      <c r="J193" s="289">
        <f t="shared" si="41"/>
        <v>2</v>
      </c>
    </row>
    <row r="194" spans="1:10" ht="25.5">
      <c r="A194" s="787" t="s">
        <v>3544</v>
      </c>
      <c r="B194" s="417" t="s">
        <v>3538</v>
      </c>
      <c r="C194" s="360" t="s">
        <v>2373</v>
      </c>
      <c r="D194" s="116" t="s">
        <v>2374</v>
      </c>
      <c r="E194" s="116">
        <v>221</v>
      </c>
      <c r="F194" s="116">
        <v>225</v>
      </c>
      <c r="G194" s="289">
        <v>1</v>
      </c>
      <c r="H194" s="289">
        <v>1</v>
      </c>
      <c r="I194" s="289">
        <f t="shared" si="40"/>
        <v>222</v>
      </c>
      <c r="J194" s="289">
        <f t="shared" si="41"/>
        <v>226</v>
      </c>
    </row>
    <row r="195" spans="1:10" ht="25.5">
      <c r="A195" s="787" t="s">
        <v>3544</v>
      </c>
      <c r="B195" s="417" t="s">
        <v>3538</v>
      </c>
      <c r="C195" s="360" t="s">
        <v>2375</v>
      </c>
      <c r="D195" s="116" t="s">
        <v>2376</v>
      </c>
      <c r="E195" s="116">
        <v>1</v>
      </c>
      <c r="F195" s="116">
        <v>1</v>
      </c>
      <c r="G195" s="289"/>
      <c r="H195" s="289"/>
      <c r="I195" s="289">
        <f t="shared" si="40"/>
        <v>1</v>
      </c>
      <c r="J195" s="289">
        <f t="shared" si="41"/>
        <v>1</v>
      </c>
    </row>
    <row r="196" spans="1:10" ht="39.75" customHeight="1">
      <c r="A196" s="787" t="s">
        <v>3544</v>
      </c>
      <c r="B196" s="417" t="s">
        <v>3538</v>
      </c>
      <c r="C196" s="360" t="s">
        <v>2377</v>
      </c>
      <c r="D196" s="116" t="s">
        <v>2378</v>
      </c>
      <c r="E196" s="116">
        <v>6</v>
      </c>
      <c r="F196" s="116"/>
      <c r="G196" s="289"/>
      <c r="H196" s="289"/>
      <c r="I196" s="289">
        <f t="shared" si="40"/>
        <v>6</v>
      </c>
      <c r="J196" s="289">
        <f t="shared" si="41"/>
        <v>0</v>
      </c>
    </row>
    <row r="197" spans="1:10" ht="25.5">
      <c r="A197" s="787" t="s">
        <v>3544</v>
      </c>
      <c r="B197" s="417" t="s">
        <v>3538</v>
      </c>
      <c r="C197" s="360" t="s">
        <v>2379</v>
      </c>
      <c r="D197" s="116" t="s">
        <v>2380</v>
      </c>
      <c r="E197" s="116"/>
      <c r="F197" s="116"/>
      <c r="G197" s="289">
        <v>56</v>
      </c>
      <c r="H197" s="289">
        <v>60</v>
      </c>
      <c r="I197" s="289">
        <f t="shared" si="40"/>
        <v>56</v>
      </c>
      <c r="J197" s="289">
        <f t="shared" si="41"/>
        <v>60</v>
      </c>
    </row>
    <row r="198" spans="1:10" ht="25.5">
      <c r="A198" s="787" t="s">
        <v>3544</v>
      </c>
      <c r="B198" s="417" t="s">
        <v>3538</v>
      </c>
      <c r="C198" s="361" t="s">
        <v>2381</v>
      </c>
      <c r="D198" s="116" t="s">
        <v>2382</v>
      </c>
      <c r="E198" s="116"/>
      <c r="F198" s="116"/>
      <c r="G198" s="289">
        <v>573</v>
      </c>
      <c r="H198" s="289">
        <v>575</v>
      </c>
      <c r="I198" s="289">
        <f t="shared" si="40"/>
        <v>573</v>
      </c>
      <c r="J198" s="289">
        <f t="shared" si="41"/>
        <v>575</v>
      </c>
    </row>
    <row r="199" spans="1:10" ht="38.25" customHeight="1">
      <c r="A199" s="858" t="s">
        <v>3544</v>
      </c>
      <c r="B199" s="417" t="s">
        <v>3538</v>
      </c>
      <c r="C199" s="866" t="s">
        <v>2383</v>
      </c>
      <c r="D199" s="867" t="s">
        <v>2384</v>
      </c>
      <c r="E199" s="867"/>
      <c r="F199" s="867"/>
      <c r="G199" s="785">
        <v>18</v>
      </c>
      <c r="H199" s="785">
        <v>20</v>
      </c>
      <c r="I199" s="785">
        <f t="shared" ref="I199:I220" si="43">SUM(E199,G199)</f>
        <v>18</v>
      </c>
      <c r="J199" s="785">
        <f t="shared" ref="J199:J220" si="44">SUM(F199,H199)</f>
        <v>20</v>
      </c>
    </row>
    <row r="200" spans="1:10" ht="14.25">
      <c r="A200" s="863"/>
      <c r="B200" s="863" t="s">
        <v>87</v>
      </c>
      <c r="C200" s="864"/>
      <c r="D200" s="854"/>
      <c r="E200" s="865">
        <f>SUM(E188:E199)</f>
        <v>568</v>
      </c>
      <c r="F200" s="865">
        <f t="shared" ref="F200:H200" si="45">SUM(F188:F199)</f>
        <v>568</v>
      </c>
      <c r="G200" s="865">
        <f t="shared" si="45"/>
        <v>1095</v>
      </c>
      <c r="H200" s="865">
        <f t="shared" si="45"/>
        <v>1103</v>
      </c>
      <c r="I200" s="852">
        <f t="shared" si="43"/>
        <v>1663</v>
      </c>
      <c r="J200" s="852">
        <f t="shared" si="44"/>
        <v>1671</v>
      </c>
    </row>
    <row r="201" spans="1:10" ht="25.5">
      <c r="A201" s="417" t="s">
        <v>3542</v>
      </c>
      <c r="B201" s="88" t="s">
        <v>216</v>
      </c>
      <c r="C201" s="868" t="s">
        <v>2385</v>
      </c>
      <c r="D201" s="869" t="s">
        <v>2386</v>
      </c>
      <c r="E201" s="869"/>
      <c r="F201" s="869"/>
      <c r="G201" s="870">
        <v>1</v>
      </c>
      <c r="H201" s="870">
        <v>5</v>
      </c>
      <c r="I201" s="870">
        <f t="shared" si="43"/>
        <v>1</v>
      </c>
      <c r="J201" s="870">
        <f t="shared" si="44"/>
        <v>5</v>
      </c>
    </row>
    <row r="202" spans="1:10" ht="25.5">
      <c r="A202" s="417" t="s">
        <v>3542</v>
      </c>
      <c r="B202" s="88" t="s">
        <v>216</v>
      </c>
      <c r="C202" s="360" t="s">
        <v>2387</v>
      </c>
      <c r="D202" s="116" t="s">
        <v>2388</v>
      </c>
      <c r="E202" s="116"/>
      <c r="F202" s="116"/>
      <c r="G202" s="289"/>
      <c r="H202" s="289">
        <v>2</v>
      </c>
      <c r="I202" s="289">
        <f t="shared" si="43"/>
        <v>0</v>
      </c>
      <c r="J202" s="289">
        <f t="shared" si="44"/>
        <v>2</v>
      </c>
    </row>
    <row r="203" spans="1:10" ht="25.5">
      <c r="A203" s="417" t="s">
        <v>3542</v>
      </c>
      <c r="B203" s="88" t="s">
        <v>216</v>
      </c>
      <c r="C203" s="360" t="s">
        <v>2389</v>
      </c>
      <c r="D203" s="116" t="s">
        <v>2390</v>
      </c>
      <c r="E203" s="116"/>
      <c r="F203" s="116"/>
      <c r="G203" s="289">
        <v>2</v>
      </c>
      <c r="H203" s="289">
        <v>2</v>
      </c>
      <c r="I203" s="289">
        <f t="shared" si="43"/>
        <v>2</v>
      </c>
      <c r="J203" s="289">
        <f t="shared" si="44"/>
        <v>2</v>
      </c>
    </row>
    <row r="204" spans="1:10" ht="25.5">
      <c r="A204" s="417" t="s">
        <v>3542</v>
      </c>
      <c r="B204" s="88" t="s">
        <v>216</v>
      </c>
      <c r="C204" s="360" t="s">
        <v>2391</v>
      </c>
      <c r="D204" s="116" t="s">
        <v>2392</v>
      </c>
      <c r="E204" s="116"/>
      <c r="F204" s="116"/>
      <c r="G204" s="289">
        <v>36</v>
      </c>
      <c r="H204" s="289">
        <v>40</v>
      </c>
      <c r="I204" s="289">
        <f t="shared" si="43"/>
        <v>36</v>
      </c>
      <c r="J204" s="289">
        <f t="shared" si="44"/>
        <v>40</v>
      </c>
    </row>
    <row r="205" spans="1:10" ht="25.5">
      <c r="A205" s="417" t="s">
        <v>3542</v>
      </c>
      <c r="B205" s="88" t="s">
        <v>216</v>
      </c>
      <c r="C205" s="360" t="s">
        <v>2393</v>
      </c>
      <c r="D205" s="116" t="s">
        <v>2394</v>
      </c>
      <c r="E205" s="116"/>
      <c r="F205" s="116"/>
      <c r="G205" s="289"/>
      <c r="H205" s="289">
        <v>1</v>
      </c>
      <c r="I205" s="289">
        <f t="shared" si="43"/>
        <v>0</v>
      </c>
      <c r="J205" s="289">
        <f t="shared" si="44"/>
        <v>1</v>
      </c>
    </row>
    <row r="206" spans="1:10" ht="25.5">
      <c r="A206" s="417" t="s">
        <v>3542</v>
      </c>
      <c r="B206" s="88" t="s">
        <v>216</v>
      </c>
      <c r="C206" s="360" t="s">
        <v>2395</v>
      </c>
      <c r="D206" s="116" t="s">
        <v>2396</v>
      </c>
      <c r="E206" s="116"/>
      <c r="F206" s="116"/>
      <c r="G206" s="289"/>
      <c r="H206" s="289">
        <v>1</v>
      </c>
      <c r="I206" s="289">
        <f t="shared" si="43"/>
        <v>0</v>
      </c>
      <c r="J206" s="289">
        <f t="shared" si="44"/>
        <v>1</v>
      </c>
    </row>
    <row r="207" spans="1:10" ht="43.5" customHeight="1">
      <c r="A207" s="417" t="s">
        <v>3542</v>
      </c>
      <c r="B207" s="88" t="s">
        <v>216</v>
      </c>
      <c r="C207" s="360" t="s">
        <v>2397</v>
      </c>
      <c r="D207" s="116" t="s">
        <v>2398</v>
      </c>
      <c r="E207" s="116"/>
      <c r="F207" s="116"/>
      <c r="G207" s="289"/>
      <c r="H207" s="289"/>
      <c r="I207" s="289">
        <f t="shared" si="43"/>
        <v>0</v>
      </c>
      <c r="J207" s="289">
        <f t="shared" si="44"/>
        <v>0</v>
      </c>
    </row>
    <row r="208" spans="1:10" ht="25.5">
      <c r="A208" s="417" t="s">
        <v>3542</v>
      </c>
      <c r="B208" s="88" t="s">
        <v>216</v>
      </c>
      <c r="C208" s="360" t="s">
        <v>2399</v>
      </c>
      <c r="D208" s="116" t="s">
        <v>2400</v>
      </c>
      <c r="E208" s="116"/>
      <c r="F208" s="116"/>
      <c r="G208" s="289">
        <v>4</v>
      </c>
      <c r="H208" s="289">
        <v>5</v>
      </c>
      <c r="I208" s="289">
        <f t="shared" si="43"/>
        <v>4</v>
      </c>
      <c r="J208" s="289">
        <f t="shared" si="44"/>
        <v>5</v>
      </c>
    </row>
    <row r="209" spans="1:10" ht="25.5">
      <c r="A209" s="417" t="s">
        <v>3542</v>
      </c>
      <c r="B209" s="88" t="s">
        <v>216</v>
      </c>
      <c r="C209" s="361" t="s">
        <v>2401</v>
      </c>
      <c r="D209" s="116" t="s">
        <v>2402</v>
      </c>
      <c r="E209" s="116"/>
      <c r="F209" s="116"/>
      <c r="G209" s="289">
        <v>1</v>
      </c>
      <c r="H209" s="289">
        <v>1</v>
      </c>
      <c r="I209" s="289">
        <f t="shared" si="43"/>
        <v>1</v>
      </c>
      <c r="J209" s="289">
        <f t="shared" si="44"/>
        <v>1</v>
      </c>
    </row>
    <row r="210" spans="1:10" ht="39" customHeight="1">
      <c r="A210" s="417" t="s">
        <v>3542</v>
      </c>
      <c r="B210" s="88" t="s">
        <v>216</v>
      </c>
      <c r="C210" s="360" t="s">
        <v>2403</v>
      </c>
      <c r="D210" s="116" t="s">
        <v>2404</v>
      </c>
      <c r="E210" s="116"/>
      <c r="F210" s="116"/>
      <c r="G210" s="289">
        <v>4</v>
      </c>
      <c r="H210" s="289">
        <v>4</v>
      </c>
      <c r="I210" s="289">
        <f t="shared" si="43"/>
        <v>4</v>
      </c>
      <c r="J210" s="289">
        <f t="shared" si="44"/>
        <v>4</v>
      </c>
    </row>
    <row r="211" spans="1:10" ht="25.5">
      <c r="A211" s="417" t="s">
        <v>3542</v>
      </c>
      <c r="B211" s="88" t="s">
        <v>216</v>
      </c>
      <c r="C211" s="360" t="s">
        <v>2405</v>
      </c>
      <c r="D211" s="116" t="s">
        <v>2406</v>
      </c>
      <c r="E211" s="116"/>
      <c r="F211" s="116"/>
      <c r="G211" s="289"/>
      <c r="H211" s="289">
        <v>1</v>
      </c>
      <c r="I211" s="289">
        <f t="shared" si="43"/>
        <v>0</v>
      </c>
      <c r="J211" s="289">
        <f t="shared" si="44"/>
        <v>1</v>
      </c>
    </row>
    <row r="212" spans="1:10" ht="25.5">
      <c r="A212" s="417" t="s">
        <v>3542</v>
      </c>
      <c r="B212" s="88" t="s">
        <v>216</v>
      </c>
      <c r="C212" s="360" t="s">
        <v>2407</v>
      </c>
      <c r="D212" s="116" t="s">
        <v>2408</v>
      </c>
      <c r="E212" s="116"/>
      <c r="F212" s="116"/>
      <c r="G212" s="289">
        <v>5</v>
      </c>
      <c r="H212" s="289">
        <v>5</v>
      </c>
      <c r="I212" s="289">
        <f t="shared" si="43"/>
        <v>5</v>
      </c>
      <c r="J212" s="289">
        <f t="shared" si="44"/>
        <v>5</v>
      </c>
    </row>
    <row r="213" spans="1:10" ht="25.5">
      <c r="A213" s="417" t="s">
        <v>3542</v>
      </c>
      <c r="B213" s="88" t="s">
        <v>216</v>
      </c>
      <c r="C213" s="360" t="s">
        <v>2409</v>
      </c>
      <c r="D213" s="116" t="s">
        <v>2410</v>
      </c>
      <c r="E213" s="116"/>
      <c r="F213" s="116"/>
      <c r="G213" s="289">
        <v>2</v>
      </c>
      <c r="H213" s="289">
        <v>4</v>
      </c>
      <c r="I213" s="289">
        <f t="shared" si="43"/>
        <v>2</v>
      </c>
      <c r="J213" s="289">
        <f t="shared" si="44"/>
        <v>4</v>
      </c>
    </row>
    <row r="214" spans="1:10" ht="25.5">
      <c r="A214" s="417" t="s">
        <v>3542</v>
      </c>
      <c r="B214" s="88" t="s">
        <v>216</v>
      </c>
      <c r="C214" s="360" t="s">
        <v>2411</v>
      </c>
      <c r="D214" s="116" t="s">
        <v>2412</v>
      </c>
      <c r="E214" s="116"/>
      <c r="F214" s="116"/>
      <c r="G214" s="289">
        <v>32</v>
      </c>
      <c r="H214" s="289">
        <v>35</v>
      </c>
      <c r="I214" s="289">
        <f t="shared" si="43"/>
        <v>32</v>
      </c>
      <c r="J214" s="289">
        <f t="shared" si="44"/>
        <v>35</v>
      </c>
    </row>
    <row r="215" spans="1:10" ht="25.5">
      <c r="A215" s="417" t="s">
        <v>3542</v>
      </c>
      <c r="B215" s="88" t="s">
        <v>216</v>
      </c>
      <c r="C215" s="360" t="s">
        <v>2144</v>
      </c>
      <c r="D215" s="116" t="s">
        <v>2145</v>
      </c>
      <c r="E215" s="116"/>
      <c r="F215" s="116"/>
      <c r="G215" s="289">
        <v>14</v>
      </c>
      <c r="H215" s="289">
        <v>15</v>
      </c>
      <c r="I215" s="289">
        <f t="shared" si="43"/>
        <v>14</v>
      </c>
      <c r="J215" s="289">
        <f t="shared" si="44"/>
        <v>15</v>
      </c>
    </row>
    <row r="216" spans="1:10" ht="25.5">
      <c r="A216" s="417" t="s">
        <v>3542</v>
      </c>
      <c r="B216" s="88" t="s">
        <v>216</v>
      </c>
      <c r="C216" s="360" t="s">
        <v>2413</v>
      </c>
      <c r="D216" s="116" t="s">
        <v>2414</v>
      </c>
      <c r="E216" s="116"/>
      <c r="F216" s="116"/>
      <c r="G216" s="289">
        <v>22</v>
      </c>
      <c r="H216" s="289">
        <v>22</v>
      </c>
      <c r="I216" s="289">
        <f t="shared" si="43"/>
        <v>22</v>
      </c>
      <c r="J216" s="289">
        <f t="shared" si="44"/>
        <v>22</v>
      </c>
    </row>
    <row r="217" spans="1:10" ht="25.5">
      <c r="A217" s="417" t="s">
        <v>3542</v>
      </c>
      <c r="B217" s="88" t="s">
        <v>216</v>
      </c>
      <c r="C217" s="360" t="s">
        <v>2415</v>
      </c>
      <c r="D217" s="116" t="s">
        <v>2416</v>
      </c>
      <c r="E217" s="116"/>
      <c r="F217" s="116"/>
      <c r="G217" s="289">
        <v>7</v>
      </c>
      <c r="H217" s="289">
        <v>8</v>
      </c>
      <c r="I217" s="289">
        <f t="shared" si="43"/>
        <v>7</v>
      </c>
      <c r="J217" s="289">
        <f t="shared" si="44"/>
        <v>8</v>
      </c>
    </row>
    <row r="218" spans="1:10" ht="39.75" customHeight="1">
      <c r="A218" s="417" t="s">
        <v>3542</v>
      </c>
      <c r="B218" s="88" t="s">
        <v>216</v>
      </c>
      <c r="C218" s="360" t="s">
        <v>2417</v>
      </c>
      <c r="D218" s="116" t="s">
        <v>2418</v>
      </c>
      <c r="E218" s="116"/>
      <c r="F218" s="116"/>
      <c r="G218" s="289">
        <v>3</v>
      </c>
      <c r="H218" s="289">
        <v>3</v>
      </c>
      <c r="I218" s="289">
        <f t="shared" si="43"/>
        <v>3</v>
      </c>
      <c r="J218" s="289">
        <f t="shared" si="44"/>
        <v>3</v>
      </c>
    </row>
    <row r="219" spans="1:10" ht="25.5">
      <c r="A219" s="417" t="s">
        <v>3542</v>
      </c>
      <c r="B219" s="88" t="s">
        <v>216</v>
      </c>
      <c r="C219" s="360" t="s">
        <v>2419</v>
      </c>
      <c r="D219" s="116" t="s">
        <v>2420</v>
      </c>
      <c r="E219" s="116"/>
      <c r="F219" s="116"/>
      <c r="G219" s="289">
        <v>1</v>
      </c>
      <c r="H219" s="289">
        <v>1</v>
      </c>
      <c r="I219" s="289">
        <f t="shared" si="43"/>
        <v>1</v>
      </c>
      <c r="J219" s="289">
        <f t="shared" si="44"/>
        <v>1</v>
      </c>
    </row>
    <row r="220" spans="1:10" ht="25.5">
      <c r="A220" s="417" t="s">
        <v>3542</v>
      </c>
      <c r="B220" s="88" t="s">
        <v>216</v>
      </c>
      <c r="C220" s="361" t="s">
        <v>2421</v>
      </c>
      <c r="D220" s="116" t="s">
        <v>2422</v>
      </c>
      <c r="E220" s="116"/>
      <c r="F220" s="116"/>
      <c r="G220" s="289">
        <v>2</v>
      </c>
      <c r="H220" s="289">
        <v>6</v>
      </c>
      <c r="I220" s="289">
        <f t="shared" si="43"/>
        <v>2</v>
      </c>
      <c r="J220" s="289">
        <f t="shared" si="44"/>
        <v>6</v>
      </c>
    </row>
    <row r="221" spans="1:10" ht="43.5" customHeight="1">
      <c r="A221" s="417" t="s">
        <v>3542</v>
      </c>
      <c r="B221" s="88" t="s">
        <v>216</v>
      </c>
      <c r="C221" s="360" t="s">
        <v>2423</v>
      </c>
      <c r="D221" s="116" t="s">
        <v>2424</v>
      </c>
      <c r="E221" s="116"/>
      <c r="F221" s="116"/>
      <c r="G221" s="289"/>
      <c r="H221" s="289"/>
      <c r="I221" s="289">
        <f t="shared" ref="I221:I264" si="46">SUM(E221,G221)</f>
        <v>0</v>
      </c>
      <c r="J221" s="289">
        <f t="shared" ref="J221:J264" si="47">SUM(F221,H221)</f>
        <v>0</v>
      </c>
    </row>
    <row r="222" spans="1:10" ht="25.5">
      <c r="A222" s="417" t="s">
        <v>3542</v>
      </c>
      <c r="B222" s="88" t="s">
        <v>216</v>
      </c>
      <c r="C222" s="360" t="s">
        <v>2425</v>
      </c>
      <c r="D222" s="116" t="s">
        <v>2426</v>
      </c>
      <c r="E222" s="116"/>
      <c r="F222" s="116"/>
      <c r="G222" s="289"/>
      <c r="H222" s="289">
        <v>1</v>
      </c>
      <c r="I222" s="289">
        <f t="shared" si="46"/>
        <v>0</v>
      </c>
      <c r="J222" s="289">
        <f t="shared" si="47"/>
        <v>1</v>
      </c>
    </row>
    <row r="223" spans="1:10" ht="25.5">
      <c r="A223" s="417" t="s">
        <v>3542</v>
      </c>
      <c r="B223" s="88" t="s">
        <v>216</v>
      </c>
      <c r="C223" s="360" t="s">
        <v>2427</v>
      </c>
      <c r="D223" s="116" t="s">
        <v>2428</v>
      </c>
      <c r="E223" s="116"/>
      <c r="F223" s="116"/>
      <c r="G223" s="289">
        <v>9</v>
      </c>
      <c r="H223" s="289">
        <v>15</v>
      </c>
      <c r="I223" s="289">
        <f t="shared" si="46"/>
        <v>9</v>
      </c>
      <c r="J223" s="289">
        <f t="shared" si="47"/>
        <v>15</v>
      </c>
    </row>
    <row r="224" spans="1:10" ht="25.5">
      <c r="A224" s="417" t="s">
        <v>3542</v>
      </c>
      <c r="B224" s="88" t="s">
        <v>216</v>
      </c>
      <c r="C224" s="360" t="s">
        <v>2429</v>
      </c>
      <c r="D224" s="116" t="s">
        <v>2430</v>
      </c>
      <c r="E224" s="116"/>
      <c r="F224" s="116"/>
      <c r="G224" s="289"/>
      <c r="H224" s="289">
        <v>1</v>
      </c>
      <c r="I224" s="289">
        <f t="shared" si="46"/>
        <v>0</v>
      </c>
      <c r="J224" s="289">
        <f t="shared" si="47"/>
        <v>1</v>
      </c>
    </row>
    <row r="225" spans="1:10" ht="25.5">
      <c r="A225" s="417" t="s">
        <v>3542</v>
      </c>
      <c r="B225" s="88" t="s">
        <v>216</v>
      </c>
      <c r="C225" s="360" t="s">
        <v>2431</v>
      </c>
      <c r="D225" s="116" t="s">
        <v>2432</v>
      </c>
      <c r="E225" s="116"/>
      <c r="F225" s="116"/>
      <c r="G225" s="289">
        <v>2</v>
      </c>
      <c r="H225" s="289">
        <v>2</v>
      </c>
      <c r="I225" s="289">
        <f t="shared" si="46"/>
        <v>2</v>
      </c>
      <c r="J225" s="289">
        <f t="shared" si="47"/>
        <v>2</v>
      </c>
    </row>
    <row r="226" spans="1:10" ht="25.5">
      <c r="A226" s="417" t="s">
        <v>3542</v>
      </c>
      <c r="B226" s="88" t="s">
        <v>216</v>
      </c>
      <c r="C226" s="360" t="s">
        <v>2433</v>
      </c>
      <c r="D226" s="116" t="s">
        <v>2434</v>
      </c>
      <c r="E226" s="116"/>
      <c r="F226" s="116"/>
      <c r="G226" s="289">
        <v>7</v>
      </c>
      <c r="H226" s="289">
        <v>10</v>
      </c>
      <c r="I226" s="289">
        <f t="shared" si="46"/>
        <v>7</v>
      </c>
      <c r="J226" s="289">
        <f t="shared" si="47"/>
        <v>10</v>
      </c>
    </row>
    <row r="227" spans="1:10" ht="25.5">
      <c r="A227" s="417" t="s">
        <v>3542</v>
      </c>
      <c r="B227" s="88" t="s">
        <v>216</v>
      </c>
      <c r="C227" s="360" t="s">
        <v>2435</v>
      </c>
      <c r="D227" s="116" t="s">
        <v>2436</v>
      </c>
      <c r="E227" s="116"/>
      <c r="F227" s="116"/>
      <c r="G227" s="289">
        <v>41</v>
      </c>
      <c r="H227" s="289">
        <v>40</v>
      </c>
      <c r="I227" s="289">
        <f t="shared" si="46"/>
        <v>41</v>
      </c>
      <c r="J227" s="289">
        <f t="shared" si="47"/>
        <v>40</v>
      </c>
    </row>
    <row r="228" spans="1:10" ht="25.5">
      <c r="A228" s="417" t="s">
        <v>3542</v>
      </c>
      <c r="B228" s="88" t="s">
        <v>216</v>
      </c>
      <c r="C228" s="360" t="s">
        <v>2437</v>
      </c>
      <c r="D228" s="116" t="s">
        <v>2438</v>
      </c>
      <c r="E228" s="116"/>
      <c r="F228" s="116"/>
      <c r="G228" s="289">
        <v>4</v>
      </c>
      <c r="H228" s="289">
        <v>10</v>
      </c>
      <c r="I228" s="289">
        <f t="shared" si="46"/>
        <v>4</v>
      </c>
      <c r="J228" s="289">
        <f t="shared" si="47"/>
        <v>10</v>
      </c>
    </row>
    <row r="229" spans="1:10" ht="33.75" customHeight="1">
      <c r="A229" s="417" t="s">
        <v>3542</v>
      </c>
      <c r="B229" s="88" t="s">
        <v>216</v>
      </c>
      <c r="C229" s="360" t="s">
        <v>2439</v>
      </c>
      <c r="D229" s="116" t="s">
        <v>2440</v>
      </c>
      <c r="E229" s="116"/>
      <c r="F229" s="116"/>
      <c r="G229" s="289">
        <v>4</v>
      </c>
      <c r="H229" s="289">
        <v>4</v>
      </c>
      <c r="I229" s="289">
        <f t="shared" si="46"/>
        <v>4</v>
      </c>
      <c r="J229" s="289">
        <f t="shared" si="47"/>
        <v>4</v>
      </c>
    </row>
    <row r="230" spans="1:10" ht="25.5">
      <c r="A230" s="417" t="s">
        <v>3542</v>
      </c>
      <c r="B230" s="88" t="s">
        <v>216</v>
      </c>
      <c r="C230" s="360" t="s">
        <v>2441</v>
      </c>
      <c r="D230" s="116" t="s">
        <v>2442</v>
      </c>
      <c r="E230" s="116"/>
      <c r="F230" s="116"/>
      <c r="G230" s="289"/>
      <c r="H230" s="289">
        <v>1</v>
      </c>
      <c r="I230" s="289">
        <f t="shared" si="46"/>
        <v>0</v>
      </c>
      <c r="J230" s="289">
        <f t="shared" si="47"/>
        <v>1</v>
      </c>
    </row>
    <row r="231" spans="1:10" ht="25.5">
      <c r="A231" s="417" t="s">
        <v>3542</v>
      </c>
      <c r="B231" s="88" t="s">
        <v>216</v>
      </c>
      <c r="C231" s="361" t="s">
        <v>2443</v>
      </c>
      <c r="D231" s="116" t="s">
        <v>2444</v>
      </c>
      <c r="E231" s="116"/>
      <c r="F231" s="116"/>
      <c r="G231" s="289"/>
      <c r="H231" s="289">
        <v>1</v>
      </c>
      <c r="I231" s="289">
        <f t="shared" si="46"/>
        <v>0</v>
      </c>
      <c r="J231" s="289">
        <f t="shared" si="47"/>
        <v>1</v>
      </c>
    </row>
    <row r="232" spans="1:10" ht="45.75" customHeight="1">
      <c r="A232" s="417" t="s">
        <v>3542</v>
      </c>
      <c r="B232" s="88" t="s">
        <v>216</v>
      </c>
      <c r="C232" s="360" t="s">
        <v>2445</v>
      </c>
      <c r="D232" s="116" t="s">
        <v>2446</v>
      </c>
      <c r="E232" s="116"/>
      <c r="F232" s="116"/>
      <c r="G232" s="289"/>
      <c r="H232" s="289">
        <v>2</v>
      </c>
      <c r="I232" s="289">
        <f t="shared" si="46"/>
        <v>0</v>
      </c>
      <c r="J232" s="289">
        <f t="shared" si="47"/>
        <v>2</v>
      </c>
    </row>
    <row r="233" spans="1:10" ht="25.5">
      <c r="A233" s="417" t="s">
        <v>3542</v>
      </c>
      <c r="B233" s="88" t="s">
        <v>216</v>
      </c>
      <c r="C233" s="360" t="s">
        <v>2447</v>
      </c>
      <c r="D233" s="116" t="s">
        <v>2448</v>
      </c>
      <c r="E233" s="116"/>
      <c r="F233" s="116"/>
      <c r="G233" s="289">
        <v>1</v>
      </c>
      <c r="H233" s="289">
        <v>1</v>
      </c>
      <c r="I233" s="289">
        <f t="shared" si="46"/>
        <v>1</v>
      </c>
      <c r="J233" s="289">
        <f t="shared" si="47"/>
        <v>1</v>
      </c>
    </row>
    <row r="234" spans="1:10" ht="25.5">
      <c r="A234" s="417" t="s">
        <v>3542</v>
      </c>
      <c r="B234" s="88" t="s">
        <v>216</v>
      </c>
      <c r="C234" s="360" t="s">
        <v>2449</v>
      </c>
      <c r="D234" s="116" t="s">
        <v>2450</v>
      </c>
      <c r="E234" s="116"/>
      <c r="F234" s="116"/>
      <c r="G234" s="289">
        <v>1</v>
      </c>
      <c r="H234" s="289">
        <v>1</v>
      </c>
      <c r="I234" s="289">
        <f t="shared" si="46"/>
        <v>1</v>
      </c>
      <c r="J234" s="289">
        <f t="shared" si="47"/>
        <v>1</v>
      </c>
    </row>
    <row r="235" spans="1:10" ht="25.5">
      <c r="A235" s="417" t="s">
        <v>3542</v>
      </c>
      <c r="B235" s="88" t="s">
        <v>216</v>
      </c>
      <c r="C235" s="360" t="s">
        <v>2451</v>
      </c>
      <c r="D235" s="116" t="s">
        <v>2452</v>
      </c>
      <c r="E235" s="116"/>
      <c r="F235" s="116"/>
      <c r="G235" s="289"/>
      <c r="H235" s="289">
        <v>2</v>
      </c>
      <c r="I235" s="289">
        <f t="shared" si="46"/>
        <v>0</v>
      </c>
      <c r="J235" s="289">
        <f t="shared" si="47"/>
        <v>2</v>
      </c>
    </row>
    <row r="236" spans="1:10" ht="25.5">
      <c r="A236" s="417" t="s">
        <v>3542</v>
      </c>
      <c r="B236" s="88" t="s">
        <v>216</v>
      </c>
      <c r="C236" s="360" t="s">
        <v>2453</v>
      </c>
      <c r="D236" s="116" t="s">
        <v>2454</v>
      </c>
      <c r="E236" s="116"/>
      <c r="F236" s="116"/>
      <c r="G236" s="289">
        <v>2</v>
      </c>
      <c r="H236" s="289">
        <v>2</v>
      </c>
      <c r="I236" s="289">
        <f t="shared" si="46"/>
        <v>2</v>
      </c>
      <c r="J236" s="289">
        <f t="shared" si="47"/>
        <v>2</v>
      </c>
    </row>
    <row r="237" spans="1:10" ht="25.5">
      <c r="A237" s="417" t="s">
        <v>3542</v>
      </c>
      <c r="B237" s="88" t="s">
        <v>216</v>
      </c>
      <c r="C237" s="360" t="s">
        <v>2455</v>
      </c>
      <c r="D237" s="116" t="s">
        <v>2456</v>
      </c>
      <c r="E237" s="116"/>
      <c r="F237" s="116"/>
      <c r="G237" s="289">
        <v>2</v>
      </c>
      <c r="H237" s="289">
        <v>2</v>
      </c>
      <c r="I237" s="289">
        <f t="shared" si="46"/>
        <v>2</v>
      </c>
      <c r="J237" s="289">
        <f t="shared" si="47"/>
        <v>2</v>
      </c>
    </row>
    <row r="238" spans="1:10" ht="25.5">
      <c r="A238" s="417" t="s">
        <v>3542</v>
      </c>
      <c r="B238" s="88" t="s">
        <v>216</v>
      </c>
      <c r="C238" s="360" t="s">
        <v>2457</v>
      </c>
      <c r="D238" s="116" t="s">
        <v>2458</v>
      </c>
      <c r="E238" s="116"/>
      <c r="F238" s="116"/>
      <c r="G238" s="289"/>
      <c r="H238" s="289">
        <v>2</v>
      </c>
      <c r="I238" s="289">
        <f t="shared" si="46"/>
        <v>0</v>
      </c>
      <c r="J238" s="289">
        <f t="shared" si="47"/>
        <v>2</v>
      </c>
    </row>
    <row r="239" spans="1:10" ht="25.5">
      <c r="A239" s="417" t="s">
        <v>3542</v>
      </c>
      <c r="B239" s="88" t="s">
        <v>216</v>
      </c>
      <c r="C239" s="360" t="s">
        <v>2459</v>
      </c>
      <c r="D239" s="116" t="s">
        <v>2460</v>
      </c>
      <c r="E239" s="116"/>
      <c r="F239" s="116"/>
      <c r="G239" s="289"/>
      <c r="H239" s="289"/>
      <c r="I239" s="289">
        <f t="shared" si="46"/>
        <v>0</v>
      </c>
      <c r="J239" s="289">
        <f t="shared" si="47"/>
        <v>0</v>
      </c>
    </row>
    <row r="240" spans="1:10" ht="36.75" customHeight="1">
      <c r="A240" s="417" t="s">
        <v>3542</v>
      </c>
      <c r="B240" s="88" t="s">
        <v>216</v>
      </c>
      <c r="C240" s="360" t="s">
        <v>2461</v>
      </c>
      <c r="D240" s="116" t="s">
        <v>2462</v>
      </c>
      <c r="E240" s="116"/>
      <c r="F240" s="116"/>
      <c r="G240" s="289">
        <v>1</v>
      </c>
      <c r="H240" s="289">
        <v>1</v>
      </c>
      <c r="I240" s="289">
        <f t="shared" si="46"/>
        <v>1</v>
      </c>
      <c r="J240" s="289">
        <f t="shared" si="47"/>
        <v>1</v>
      </c>
    </row>
    <row r="241" spans="1:10" ht="25.5">
      <c r="A241" s="417" t="s">
        <v>3542</v>
      </c>
      <c r="B241" s="88" t="s">
        <v>216</v>
      </c>
      <c r="C241" s="360" t="s">
        <v>2463</v>
      </c>
      <c r="D241" s="116" t="s">
        <v>2464</v>
      </c>
      <c r="E241" s="116"/>
      <c r="F241" s="116"/>
      <c r="G241" s="289">
        <v>4</v>
      </c>
      <c r="H241" s="289">
        <v>4</v>
      </c>
      <c r="I241" s="289">
        <f t="shared" si="46"/>
        <v>4</v>
      </c>
      <c r="J241" s="289">
        <f t="shared" si="47"/>
        <v>4</v>
      </c>
    </row>
    <row r="242" spans="1:10" ht="25.5">
      <c r="A242" s="417" t="s">
        <v>3542</v>
      </c>
      <c r="B242" s="88" t="s">
        <v>216</v>
      </c>
      <c r="C242" s="361" t="s">
        <v>2465</v>
      </c>
      <c r="D242" s="116" t="s">
        <v>2466</v>
      </c>
      <c r="E242" s="116"/>
      <c r="F242" s="116"/>
      <c r="G242" s="289">
        <v>3</v>
      </c>
      <c r="H242" s="289">
        <v>3</v>
      </c>
      <c r="I242" s="289">
        <f t="shared" si="46"/>
        <v>3</v>
      </c>
      <c r="J242" s="289">
        <f t="shared" si="47"/>
        <v>3</v>
      </c>
    </row>
    <row r="243" spans="1:10" ht="40.5" customHeight="1">
      <c r="A243" s="417" t="s">
        <v>3542</v>
      </c>
      <c r="B243" s="88" t="s">
        <v>216</v>
      </c>
      <c r="C243" s="360" t="s">
        <v>2467</v>
      </c>
      <c r="D243" s="116" t="s">
        <v>2468</v>
      </c>
      <c r="E243" s="116"/>
      <c r="F243" s="116"/>
      <c r="G243" s="289">
        <v>20</v>
      </c>
      <c r="H243" s="289">
        <v>20</v>
      </c>
      <c r="I243" s="289">
        <f t="shared" si="46"/>
        <v>20</v>
      </c>
      <c r="J243" s="289">
        <f t="shared" si="47"/>
        <v>20</v>
      </c>
    </row>
    <row r="244" spans="1:10" ht="25.5">
      <c r="A244" s="417" t="s">
        <v>3542</v>
      </c>
      <c r="B244" s="88" t="s">
        <v>216</v>
      </c>
      <c r="C244" s="360" t="s">
        <v>2469</v>
      </c>
      <c r="D244" s="116" t="s">
        <v>2470</v>
      </c>
      <c r="E244" s="116"/>
      <c r="F244" s="116"/>
      <c r="G244" s="289"/>
      <c r="H244" s="289">
        <v>1</v>
      </c>
      <c r="I244" s="289">
        <f t="shared" si="46"/>
        <v>0</v>
      </c>
      <c r="J244" s="289">
        <f t="shared" si="47"/>
        <v>1</v>
      </c>
    </row>
    <row r="245" spans="1:10" ht="25.5">
      <c r="A245" s="417" t="s">
        <v>3542</v>
      </c>
      <c r="B245" s="88" t="s">
        <v>216</v>
      </c>
      <c r="C245" s="360" t="s">
        <v>2471</v>
      </c>
      <c r="D245" s="116" t="s">
        <v>2472</v>
      </c>
      <c r="E245" s="116"/>
      <c r="F245" s="116"/>
      <c r="G245" s="289">
        <v>2</v>
      </c>
      <c r="H245" s="289">
        <v>2</v>
      </c>
      <c r="I245" s="289">
        <f t="shared" si="46"/>
        <v>2</v>
      </c>
      <c r="J245" s="289">
        <f t="shared" si="47"/>
        <v>2</v>
      </c>
    </row>
    <row r="246" spans="1:10" ht="25.5">
      <c r="A246" s="417" t="s">
        <v>3542</v>
      </c>
      <c r="B246" s="88" t="s">
        <v>216</v>
      </c>
      <c r="C246" s="360" t="s">
        <v>2146</v>
      </c>
      <c r="D246" s="116" t="s">
        <v>2473</v>
      </c>
      <c r="E246" s="116"/>
      <c r="F246" s="116"/>
      <c r="G246" s="289">
        <v>48</v>
      </c>
      <c r="H246" s="289">
        <v>50</v>
      </c>
      <c r="I246" s="289">
        <f t="shared" si="46"/>
        <v>48</v>
      </c>
      <c r="J246" s="289">
        <f t="shared" si="47"/>
        <v>50</v>
      </c>
    </row>
    <row r="247" spans="1:10" ht="25.5">
      <c r="A247" s="417" t="s">
        <v>3542</v>
      </c>
      <c r="B247" s="88" t="s">
        <v>216</v>
      </c>
      <c r="C247" s="360" t="s">
        <v>2474</v>
      </c>
      <c r="D247" s="116" t="s">
        <v>2475</v>
      </c>
      <c r="E247" s="116"/>
      <c r="F247" s="116"/>
      <c r="G247" s="289">
        <v>3</v>
      </c>
      <c r="H247" s="289">
        <v>4</v>
      </c>
      <c r="I247" s="289">
        <f t="shared" si="46"/>
        <v>3</v>
      </c>
      <c r="J247" s="289">
        <f t="shared" si="47"/>
        <v>4</v>
      </c>
    </row>
    <row r="248" spans="1:10" ht="25.5">
      <c r="A248" s="417" t="s">
        <v>3542</v>
      </c>
      <c r="B248" s="88" t="s">
        <v>216</v>
      </c>
      <c r="C248" s="360" t="s">
        <v>2476</v>
      </c>
      <c r="D248" s="116" t="s">
        <v>2477</v>
      </c>
      <c r="E248" s="116"/>
      <c r="F248" s="116"/>
      <c r="G248" s="289">
        <v>13</v>
      </c>
      <c r="H248" s="289">
        <v>13</v>
      </c>
      <c r="I248" s="289">
        <f t="shared" si="46"/>
        <v>13</v>
      </c>
      <c r="J248" s="289">
        <f t="shared" si="47"/>
        <v>13</v>
      </c>
    </row>
    <row r="249" spans="1:10" ht="25.5">
      <c r="A249" s="417" t="s">
        <v>3542</v>
      </c>
      <c r="B249" s="88" t="s">
        <v>216</v>
      </c>
      <c r="C249" s="360" t="s">
        <v>2478</v>
      </c>
      <c r="D249" s="116" t="s">
        <v>2479</v>
      </c>
      <c r="E249" s="116"/>
      <c r="F249" s="116"/>
      <c r="G249" s="289">
        <v>8</v>
      </c>
      <c r="H249" s="289">
        <v>8</v>
      </c>
      <c r="I249" s="289">
        <f t="shared" si="46"/>
        <v>8</v>
      </c>
      <c r="J249" s="289">
        <f t="shared" si="47"/>
        <v>8</v>
      </c>
    </row>
    <row r="250" spans="1:10" ht="25.5">
      <c r="A250" s="417" t="s">
        <v>3542</v>
      </c>
      <c r="B250" s="88" t="s">
        <v>216</v>
      </c>
      <c r="C250" s="360" t="s">
        <v>2480</v>
      </c>
      <c r="D250" s="116" t="s">
        <v>2481</v>
      </c>
      <c r="E250" s="116"/>
      <c r="F250" s="116"/>
      <c r="G250" s="289">
        <v>1</v>
      </c>
      <c r="H250" s="289">
        <v>1</v>
      </c>
      <c r="I250" s="289">
        <f t="shared" si="46"/>
        <v>1</v>
      </c>
      <c r="J250" s="289">
        <f t="shared" si="47"/>
        <v>1</v>
      </c>
    </row>
    <row r="251" spans="1:10" ht="31.5" customHeight="1">
      <c r="A251" s="417" t="s">
        <v>3542</v>
      </c>
      <c r="B251" s="88" t="s">
        <v>216</v>
      </c>
      <c r="C251" s="360" t="s">
        <v>2482</v>
      </c>
      <c r="D251" s="116" t="s">
        <v>2483</v>
      </c>
      <c r="E251" s="116"/>
      <c r="F251" s="116"/>
      <c r="G251" s="289"/>
      <c r="H251" s="289"/>
      <c r="I251" s="289">
        <f t="shared" si="46"/>
        <v>0</v>
      </c>
      <c r="J251" s="289">
        <f t="shared" si="47"/>
        <v>0</v>
      </c>
    </row>
    <row r="252" spans="1:10" ht="25.5">
      <c r="A252" s="417" t="s">
        <v>3542</v>
      </c>
      <c r="B252" s="88" t="s">
        <v>216</v>
      </c>
      <c r="C252" s="360" t="s">
        <v>2484</v>
      </c>
      <c r="D252" s="116" t="s">
        <v>2485</v>
      </c>
      <c r="E252" s="116"/>
      <c r="F252" s="116"/>
      <c r="G252" s="289">
        <v>8</v>
      </c>
      <c r="H252" s="289">
        <v>8</v>
      </c>
      <c r="I252" s="289">
        <f t="shared" si="46"/>
        <v>8</v>
      </c>
      <c r="J252" s="289">
        <f t="shared" si="47"/>
        <v>8</v>
      </c>
    </row>
    <row r="253" spans="1:10" ht="25.5">
      <c r="A253" s="417" t="s">
        <v>3542</v>
      </c>
      <c r="B253" s="88" t="s">
        <v>216</v>
      </c>
      <c r="C253" s="361" t="s">
        <v>2486</v>
      </c>
      <c r="D253" s="116" t="s">
        <v>2487</v>
      </c>
      <c r="E253" s="116"/>
      <c r="F253" s="116"/>
      <c r="G253" s="289"/>
      <c r="H253" s="289">
        <v>2</v>
      </c>
      <c r="I253" s="289">
        <f t="shared" si="46"/>
        <v>0</v>
      </c>
      <c r="J253" s="289">
        <f t="shared" si="47"/>
        <v>2</v>
      </c>
    </row>
    <row r="254" spans="1:10" ht="32.25" customHeight="1">
      <c r="A254" s="417" t="s">
        <v>3542</v>
      </c>
      <c r="B254" s="88" t="s">
        <v>216</v>
      </c>
      <c r="C254" s="360" t="s">
        <v>141</v>
      </c>
      <c r="D254" s="116" t="s">
        <v>150</v>
      </c>
      <c r="E254" s="116"/>
      <c r="F254" s="116"/>
      <c r="G254" s="289">
        <v>7</v>
      </c>
      <c r="H254" s="289">
        <v>20</v>
      </c>
      <c r="I254" s="289">
        <f t="shared" si="46"/>
        <v>7</v>
      </c>
      <c r="J254" s="289">
        <f t="shared" si="47"/>
        <v>20</v>
      </c>
    </row>
    <row r="255" spans="1:10" ht="25.5">
      <c r="A255" s="417" t="s">
        <v>3542</v>
      </c>
      <c r="B255" s="88" t="s">
        <v>216</v>
      </c>
      <c r="C255" s="360" t="s">
        <v>2488</v>
      </c>
      <c r="D255" s="116" t="s">
        <v>2489</v>
      </c>
      <c r="E255" s="116"/>
      <c r="F255" s="116"/>
      <c r="G255" s="289">
        <v>14</v>
      </c>
      <c r="H255" s="289">
        <v>14</v>
      </c>
      <c r="I255" s="289">
        <f t="shared" si="46"/>
        <v>14</v>
      </c>
      <c r="J255" s="289">
        <f t="shared" si="47"/>
        <v>14</v>
      </c>
    </row>
    <row r="256" spans="1:10" ht="25.5">
      <c r="A256" s="417" t="s">
        <v>3542</v>
      </c>
      <c r="B256" s="88" t="s">
        <v>216</v>
      </c>
      <c r="C256" s="360" t="s">
        <v>2490</v>
      </c>
      <c r="D256" s="116" t="s">
        <v>2491</v>
      </c>
      <c r="E256" s="116"/>
      <c r="F256" s="116"/>
      <c r="G256" s="289">
        <v>3</v>
      </c>
      <c r="H256" s="289">
        <v>3</v>
      </c>
      <c r="I256" s="289">
        <f t="shared" si="46"/>
        <v>3</v>
      </c>
      <c r="J256" s="289">
        <f t="shared" si="47"/>
        <v>3</v>
      </c>
    </row>
    <row r="257" spans="1:10" ht="25.5">
      <c r="A257" s="417" t="s">
        <v>3542</v>
      </c>
      <c r="B257" s="88" t="s">
        <v>216</v>
      </c>
      <c r="C257" s="360" t="s">
        <v>2492</v>
      </c>
      <c r="D257" s="116" t="s">
        <v>2493</v>
      </c>
      <c r="E257" s="116"/>
      <c r="F257" s="116"/>
      <c r="G257" s="289">
        <v>2</v>
      </c>
      <c r="H257" s="289">
        <v>2</v>
      </c>
      <c r="I257" s="289">
        <f t="shared" si="46"/>
        <v>2</v>
      </c>
      <c r="J257" s="289">
        <f t="shared" si="47"/>
        <v>2</v>
      </c>
    </row>
    <row r="258" spans="1:10" ht="25.5">
      <c r="A258" s="417" t="s">
        <v>3542</v>
      </c>
      <c r="B258" s="88" t="s">
        <v>216</v>
      </c>
      <c r="C258" s="360" t="s">
        <v>2494</v>
      </c>
      <c r="D258" s="116" t="s">
        <v>2495</v>
      </c>
      <c r="E258" s="116"/>
      <c r="F258" s="116"/>
      <c r="G258" s="289">
        <v>1</v>
      </c>
      <c r="H258" s="289">
        <v>5</v>
      </c>
      <c r="I258" s="289">
        <f t="shared" si="46"/>
        <v>1</v>
      </c>
      <c r="J258" s="289">
        <f t="shared" si="47"/>
        <v>5</v>
      </c>
    </row>
    <row r="259" spans="1:10" ht="25.5">
      <c r="A259" s="417" t="s">
        <v>3542</v>
      </c>
      <c r="B259" s="88" t="s">
        <v>216</v>
      </c>
      <c r="C259" s="360" t="s">
        <v>2496</v>
      </c>
      <c r="D259" s="116" t="s">
        <v>2497</v>
      </c>
      <c r="E259" s="116"/>
      <c r="F259" s="116"/>
      <c r="G259" s="289">
        <v>1</v>
      </c>
      <c r="H259" s="289">
        <v>2</v>
      </c>
      <c r="I259" s="289">
        <f t="shared" si="46"/>
        <v>1</v>
      </c>
      <c r="J259" s="289">
        <f t="shared" si="47"/>
        <v>2</v>
      </c>
    </row>
    <row r="260" spans="1:10" ht="25.5">
      <c r="A260" s="417" t="s">
        <v>3542</v>
      </c>
      <c r="B260" s="88" t="s">
        <v>216</v>
      </c>
      <c r="C260" s="360" t="s">
        <v>2498</v>
      </c>
      <c r="D260" s="116" t="s">
        <v>2499</v>
      </c>
      <c r="E260" s="116"/>
      <c r="F260" s="116"/>
      <c r="G260" s="289">
        <v>1</v>
      </c>
      <c r="H260" s="289">
        <v>1</v>
      </c>
      <c r="I260" s="289">
        <f t="shared" si="46"/>
        <v>1</v>
      </c>
      <c r="J260" s="289">
        <f t="shared" si="47"/>
        <v>1</v>
      </c>
    </row>
    <row r="261" spans="1:10" ht="25.5">
      <c r="A261" s="417" t="s">
        <v>3542</v>
      </c>
      <c r="B261" s="88" t="s">
        <v>216</v>
      </c>
      <c r="C261" s="360" t="s">
        <v>2500</v>
      </c>
      <c r="D261" s="116" t="s">
        <v>2501</v>
      </c>
      <c r="E261" s="116"/>
      <c r="F261" s="116"/>
      <c r="G261" s="289">
        <v>2</v>
      </c>
      <c r="H261" s="289">
        <v>3</v>
      </c>
      <c r="I261" s="289">
        <f t="shared" si="46"/>
        <v>2</v>
      </c>
      <c r="J261" s="289">
        <f t="shared" si="47"/>
        <v>3</v>
      </c>
    </row>
    <row r="262" spans="1:10" ht="28.5" customHeight="1">
      <c r="A262" s="417" t="s">
        <v>3542</v>
      </c>
      <c r="B262" s="88" t="s">
        <v>216</v>
      </c>
      <c r="C262" s="360" t="s">
        <v>2502</v>
      </c>
      <c r="D262" s="116" t="s">
        <v>2503</v>
      </c>
      <c r="E262" s="116"/>
      <c r="F262" s="116"/>
      <c r="G262" s="289">
        <v>1</v>
      </c>
      <c r="H262" s="289">
        <v>1</v>
      </c>
      <c r="I262" s="289">
        <f t="shared" si="46"/>
        <v>1</v>
      </c>
      <c r="J262" s="289">
        <f t="shared" si="47"/>
        <v>1</v>
      </c>
    </row>
    <row r="263" spans="1:10" ht="25.5">
      <c r="A263" s="417" t="s">
        <v>3542</v>
      </c>
      <c r="B263" s="88" t="s">
        <v>216</v>
      </c>
      <c r="C263" s="360" t="s">
        <v>2504</v>
      </c>
      <c r="D263" s="116" t="s">
        <v>2505</v>
      </c>
      <c r="E263" s="116"/>
      <c r="F263" s="116"/>
      <c r="G263" s="289">
        <v>3</v>
      </c>
      <c r="H263" s="289">
        <v>3</v>
      </c>
      <c r="I263" s="289">
        <f t="shared" si="46"/>
        <v>3</v>
      </c>
      <c r="J263" s="289">
        <f t="shared" si="47"/>
        <v>3</v>
      </c>
    </row>
    <row r="264" spans="1:10" ht="25.5">
      <c r="A264" s="417" t="s">
        <v>3542</v>
      </c>
      <c r="B264" s="88" t="s">
        <v>216</v>
      </c>
      <c r="C264" s="361" t="s">
        <v>2506</v>
      </c>
      <c r="D264" s="116" t="s">
        <v>2507</v>
      </c>
      <c r="E264" s="116"/>
      <c r="F264" s="116"/>
      <c r="G264" s="289">
        <v>2</v>
      </c>
      <c r="H264" s="289">
        <v>2</v>
      </c>
      <c r="I264" s="289">
        <f t="shared" si="46"/>
        <v>2</v>
      </c>
      <c r="J264" s="289">
        <f t="shared" si="47"/>
        <v>2</v>
      </c>
    </row>
    <row r="265" spans="1:10" ht="34.5" customHeight="1">
      <c r="A265" s="417" t="s">
        <v>3542</v>
      </c>
      <c r="B265" s="88" t="s">
        <v>216</v>
      </c>
      <c r="C265" s="360" t="s">
        <v>2508</v>
      </c>
      <c r="D265" s="116" t="s">
        <v>2509</v>
      </c>
      <c r="E265" s="116"/>
      <c r="F265" s="116"/>
      <c r="G265" s="289">
        <v>5</v>
      </c>
      <c r="H265" s="289">
        <v>5</v>
      </c>
      <c r="I265" s="289">
        <f t="shared" ref="I265:I308" si="48">SUM(E265,G265)</f>
        <v>5</v>
      </c>
      <c r="J265" s="289">
        <f t="shared" ref="J265:J308" si="49">SUM(F265,H265)</f>
        <v>5</v>
      </c>
    </row>
    <row r="266" spans="1:10" ht="25.5">
      <c r="A266" s="417" t="s">
        <v>3542</v>
      </c>
      <c r="B266" s="88" t="s">
        <v>216</v>
      </c>
      <c r="C266" s="360" t="s">
        <v>2510</v>
      </c>
      <c r="D266" s="116" t="s">
        <v>2511</v>
      </c>
      <c r="E266" s="116"/>
      <c r="F266" s="116"/>
      <c r="G266" s="289">
        <v>1</v>
      </c>
      <c r="H266" s="289">
        <v>1</v>
      </c>
      <c r="I266" s="289">
        <f t="shared" si="48"/>
        <v>1</v>
      </c>
      <c r="J266" s="289">
        <f t="shared" si="49"/>
        <v>1</v>
      </c>
    </row>
    <row r="267" spans="1:10" ht="25.5">
      <c r="A267" s="417" t="s">
        <v>3542</v>
      </c>
      <c r="B267" s="88" t="s">
        <v>216</v>
      </c>
      <c r="C267" s="360" t="s">
        <v>2512</v>
      </c>
      <c r="D267" s="116" t="s">
        <v>2513</v>
      </c>
      <c r="E267" s="116"/>
      <c r="F267" s="116"/>
      <c r="G267" s="289">
        <v>7</v>
      </c>
      <c r="H267" s="289">
        <v>7</v>
      </c>
      <c r="I267" s="289">
        <f t="shared" si="48"/>
        <v>7</v>
      </c>
      <c r="J267" s="289">
        <f t="shared" si="49"/>
        <v>7</v>
      </c>
    </row>
    <row r="268" spans="1:10" ht="25.5">
      <c r="A268" s="417" t="s">
        <v>3542</v>
      </c>
      <c r="B268" s="88" t="s">
        <v>216</v>
      </c>
      <c r="C268" s="360" t="s">
        <v>2514</v>
      </c>
      <c r="D268" s="116" t="s">
        <v>2396</v>
      </c>
      <c r="E268" s="116"/>
      <c r="F268" s="116"/>
      <c r="G268" s="289"/>
      <c r="H268" s="289">
        <v>1</v>
      </c>
      <c r="I268" s="289">
        <f t="shared" si="48"/>
        <v>0</v>
      </c>
      <c r="J268" s="289">
        <f t="shared" si="49"/>
        <v>1</v>
      </c>
    </row>
    <row r="269" spans="1:10" ht="25.5">
      <c r="A269" s="417" t="s">
        <v>3542</v>
      </c>
      <c r="B269" s="88" t="s">
        <v>216</v>
      </c>
      <c r="C269" s="360" t="s">
        <v>2515</v>
      </c>
      <c r="D269" s="116" t="s">
        <v>2516</v>
      </c>
      <c r="E269" s="116"/>
      <c r="F269" s="116"/>
      <c r="G269" s="289"/>
      <c r="H269" s="289"/>
      <c r="I269" s="289">
        <f t="shared" si="48"/>
        <v>0</v>
      </c>
      <c r="J269" s="289">
        <f t="shared" si="49"/>
        <v>0</v>
      </c>
    </row>
    <row r="270" spans="1:10" ht="25.5">
      <c r="A270" s="417" t="s">
        <v>3542</v>
      </c>
      <c r="B270" s="88" t="s">
        <v>216</v>
      </c>
      <c r="C270" s="360" t="s">
        <v>2517</v>
      </c>
      <c r="D270" s="116" t="s">
        <v>2518</v>
      </c>
      <c r="E270" s="116"/>
      <c r="F270" s="116"/>
      <c r="G270" s="289">
        <v>25</v>
      </c>
      <c r="H270" s="289">
        <v>25</v>
      </c>
      <c r="I270" s="289">
        <f t="shared" si="48"/>
        <v>25</v>
      </c>
      <c r="J270" s="289">
        <f t="shared" si="49"/>
        <v>25</v>
      </c>
    </row>
    <row r="271" spans="1:10" ht="25.5">
      <c r="A271" s="417" t="s">
        <v>3542</v>
      </c>
      <c r="B271" s="88" t="s">
        <v>216</v>
      </c>
      <c r="C271" s="360" t="s">
        <v>2519</v>
      </c>
      <c r="D271" s="116" t="s">
        <v>2520</v>
      </c>
      <c r="E271" s="116"/>
      <c r="F271" s="116"/>
      <c r="G271" s="289"/>
      <c r="H271" s="289"/>
      <c r="I271" s="289">
        <f t="shared" si="48"/>
        <v>0</v>
      </c>
      <c r="J271" s="289">
        <f t="shared" si="49"/>
        <v>0</v>
      </c>
    </row>
    <row r="272" spans="1:10" ht="25.5">
      <c r="A272" s="417" t="s">
        <v>3542</v>
      </c>
      <c r="B272" s="88" t="s">
        <v>216</v>
      </c>
      <c r="C272" s="360" t="s">
        <v>2521</v>
      </c>
      <c r="D272" s="116" t="s">
        <v>2522</v>
      </c>
      <c r="E272" s="116"/>
      <c r="F272" s="116"/>
      <c r="G272" s="289">
        <v>14</v>
      </c>
      <c r="H272" s="289">
        <v>15</v>
      </c>
      <c r="I272" s="289">
        <f t="shared" si="48"/>
        <v>14</v>
      </c>
      <c r="J272" s="289">
        <f t="shared" si="49"/>
        <v>15</v>
      </c>
    </row>
    <row r="273" spans="1:10" ht="29.25" customHeight="1">
      <c r="A273" s="417" t="s">
        <v>3542</v>
      </c>
      <c r="B273" s="88" t="s">
        <v>216</v>
      </c>
      <c r="C273" s="360" t="s">
        <v>2523</v>
      </c>
      <c r="D273" s="116" t="s">
        <v>2524</v>
      </c>
      <c r="E273" s="116"/>
      <c r="F273" s="116"/>
      <c r="G273" s="289">
        <v>2</v>
      </c>
      <c r="H273" s="289">
        <v>2</v>
      </c>
      <c r="I273" s="289">
        <f t="shared" si="48"/>
        <v>2</v>
      </c>
      <c r="J273" s="289">
        <f t="shared" si="49"/>
        <v>2</v>
      </c>
    </row>
    <row r="274" spans="1:10" ht="25.5">
      <c r="A274" s="417" t="s">
        <v>3542</v>
      </c>
      <c r="B274" s="88" t="s">
        <v>216</v>
      </c>
      <c r="C274" s="360" t="s">
        <v>2525</v>
      </c>
      <c r="D274" s="116" t="s">
        <v>2526</v>
      </c>
      <c r="E274" s="116"/>
      <c r="F274" s="116"/>
      <c r="G274" s="289"/>
      <c r="H274" s="289">
        <v>1</v>
      </c>
      <c r="I274" s="289">
        <f t="shared" si="48"/>
        <v>0</v>
      </c>
      <c r="J274" s="289">
        <f t="shared" si="49"/>
        <v>1</v>
      </c>
    </row>
    <row r="275" spans="1:10" ht="25.5">
      <c r="A275" s="417" t="s">
        <v>3542</v>
      </c>
      <c r="B275" s="88" t="s">
        <v>216</v>
      </c>
      <c r="C275" s="361" t="s">
        <v>2527</v>
      </c>
      <c r="D275" s="116" t="s">
        <v>2528</v>
      </c>
      <c r="E275" s="116"/>
      <c r="F275" s="116"/>
      <c r="G275" s="289"/>
      <c r="H275" s="289"/>
      <c r="I275" s="289">
        <f t="shared" si="48"/>
        <v>0</v>
      </c>
      <c r="J275" s="289">
        <f t="shared" si="49"/>
        <v>0</v>
      </c>
    </row>
    <row r="276" spans="1:10" ht="33.75" customHeight="1">
      <c r="A276" s="417" t="s">
        <v>3542</v>
      </c>
      <c r="B276" s="88" t="s">
        <v>216</v>
      </c>
      <c r="C276" s="360" t="s">
        <v>2529</v>
      </c>
      <c r="D276" s="116" t="s">
        <v>2530</v>
      </c>
      <c r="E276" s="116"/>
      <c r="F276" s="116"/>
      <c r="G276" s="289"/>
      <c r="H276" s="289">
        <v>1</v>
      </c>
      <c r="I276" s="289">
        <f t="shared" si="48"/>
        <v>0</v>
      </c>
      <c r="J276" s="289">
        <f t="shared" si="49"/>
        <v>1</v>
      </c>
    </row>
    <row r="277" spans="1:10" ht="25.5">
      <c r="A277" s="417" t="s">
        <v>3542</v>
      </c>
      <c r="B277" s="88" t="s">
        <v>216</v>
      </c>
      <c r="C277" s="360" t="s">
        <v>2531</v>
      </c>
      <c r="D277" s="116" t="s">
        <v>2532</v>
      </c>
      <c r="E277" s="116"/>
      <c r="F277" s="116"/>
      <c r="G277" s="289"/>
      <c r="H277" s="289"/>
      <c r="I277" s="289">
        <f t="shared" si="48"/>
        <v>0</v>
      </c>
      <c r="J277" s="289">
        <f t="shared" si="49"/>
        <v>0</v>
      </c>
    </row>
    <row r="278" spans="1:10" ht="25.5">
      <c r="A278" s="417" t="s">
        <v>3542</v>
      </c>
      <c r="B278" s="88" t="s">
        <v>216</v>
      </c>
      <c r="C278" s="360" t="s">
        <v>2533</v>
      </c>
      <c r="D278" s="116" t="s">
        <v>2534</v>
      </c>
      <c r="E278" s="116"/>
      <c r="F278" s="116"/>
      <c r="G278" s="289">
        <v>1</v>
      </c>
      <c r="H278" s="289">
        <v>1</v>
      </c>
      <c r="I278" s="289">
        <f t="shared" si="48"/>
        <v>1</v>
      </c>
      <c r="J278" s="289">
        <f t="shared" si="49"/>
        <v>1</v>
      </c>
    </row>
    <row r="279" spans="1:10" ht="25.5">
      <c r="A279" s="417" t="s">
        <v>3542</v>
      </c>
      <c r="B279" s="88" t="s">
        <v>216</v>
      </c>
      <c r="C279" s="360" t="s">
        <v>2535</v>
      </c>
      <c r="D279" s="116" t="s">
        <v>2536</v>
      </c>
      <c r="E279" s="116"/>
      <c r="F279" s="116"/>
      <c r="G279" s="289"/>
      <c r="H279" s="289"/>
      <c r="I279" s="289">
        <f t="shared" si="48"/>
        <v>0</v>
      </c>
      <c r="J279" s="289">
        <f t="shared" si="49"/>
        <v>0</v>
      </c>
    </row>
    <row r="280" spans="1:10" ht="25.5">
      <c r="A280" s="417" t="s">
        <v>3542</v>
      </c>
      <c r="B280" s="88" t="s">
        <v>216</v>
      </c>
      <c r="C280" s="360" t="s">
        <v>2537</v>
      </c>
      <c r="D280" s="116" t="s">
        <v>2538</v>
      </c>
      <c r="E280" s="116"/>
      <c r="F280" s="116"/>
      <c r="G280" s="289"/>
      <c r="H280" s="289">
        <v>1</v>
      </c>
      <c r="I280" s="289">
        <f t="shared" si="48"/>
        <v>0</v>
      </c>
      <c r="J280" s="289">
        <f t="shared" si="49"/>
        <v>1</v>
      </c>
    </row>
    <row r="281" spans="1:10" ht="25.5">
      <c r="A281" s="417" t="s">
        <v>3542</v>
      </c>
      <c r="B281" s="88" t="s">
        <v>216</v>
      </c>
      <c r="C281" s="360" t="s">
        <v>2539</v>
      </c>
      <c r="D281" s="116" t="s">
        <v>2540</v>
      </c>
      <c r="E281" s="116"/>
      <c r="F281" s="116"/>
      <c r="G281" s="289"/>
      <c r="H281" s="289">
        <v>1</v>
      </c>
      <c r="I281" s="289">
        <f t="shared" si="48"/>
        <v>0</v>
      </c>
      <c r="J281" s="289">
        <f t="shared" si="49"/>
        <v>1</v>
      </c>
    </row>
    <row r="282" spans="1:10" ht="25.5">
      <c r="A282" s="417" t="s">
        <v>3542</v>
      </c>
      <c r="B282" s="88" t="s">
        <v>216</v>
      </c>
      <c r="C282" s="360" t="s">
        <v>2541</v>
      </c>
      <c r="D282" s="116" t="s">
        <v>2542</v>
      </c>
      <c r="E282" s="116"/>
      <c r="F282" s="116"/>
      <c r="G282" s="289"/>
      <c r="H282" s="289">
        <v>1</v>
      </c>
      <c r="I282" s="289">
        <f t="shared" si="48"/>
        <v>0</v>
      </c>
      <c r="J282" s="289">
        <f t="shared" si="49"/>
        <v>1</v>
      </c>
    </row>
    <row r="283" spans="1:10" ht="25.5">
      <c r="A283" s="417" t="s">
        <v>3542</v>
      </c>
      <c r="B283" s="88" t="s">
        <v>216</v>
      </c>
      <c r="C283" s="866" t="s">
        <v>2543</v>
      </c>
      <c r="D283" s="867" t="s">
        <v>2544</v>
      </c>
      <c r="E283" s="867"/>
      <c r="F283" s="867"/>
      <c r="G283" s="785">
        <v>1</v>
      </c>
      <c r="H283" s="785">
        <v>1</v>
      </c>
      <c r="I283" s="785">
        <f t="shared" si="48"/>
        <v>1</v>
      </c>
      <c r="J283" s="785">
        <f t="shared" si="49"/>
        <v>1</v>
      </c>
    </row>
    <row r="284" spans="1:10" ht="14.25" customHeight="1">
      <c r="A284" s="863"/>
      <c r="B284" s="863" t="s">
        <v>87</v>
      </c>
      <c r="C284" s="864"/>
      <c r="D284" s="854"/>
      <c r="E284" s="865">
        <f t="shared" ref="E284:G284" si="50">SUM(E201:E283)</f>
        <v>0</v>
      </c>
      <c r="F284" s="865">
        <f t="shared" si="50"/>
        <v>0</v>
      </c>
      <c r="G284" s="865">
        <f t="shared" si="50"/>
        <v>413</v>
      </c>
      <c r="H284" s="865">
        <f>SUM(H201:H283)</f>
        <v>494</v>
      </c>
      <c r="I284" s="852">
        <f t="shared" si="48"/>
        <v>413</v>
      </c>
      <c r="J284" s="852">
        <f t="shared" si="49"/>
        <v>494</v>
      </c>
    </row>
    <row r="285" spans="1:10" ht="25.5">
      <c r="A285" s="417" t="s">
        <v>3542</v>
      </c>
      <c r="B285" s="417" t="s">
        <v>3536</v>
      </c>
      <c r="C285" s="868" t="s">
        <v>2273</v>
      </c>
      <c r="D285" s="869" t="s">
        <v>2545</v>
      </c>
      <c r="E285" s="869">
        <v>55</v>
      </c>
      <c r="F285" s="869">
        <v>60</v>
      </c>
      <c r="G285" s="870">
        <v>21</v>
      </c>
      <c r="H285" s="870">
        <v>20</v>
      </c>
      <c r="I285" s="870">
        <f t="shared" si="48"/>
        <v>76</v>
      </c>
      <c r="J285" s="870">
        <f t="shared" si="49"/>
        <v>80</v>
      </c>
    </row>
    <row r="286" spans="1:10" ht="25.5">
      <c r="A286" s="417" t="s">
        <v>3542</v>
      </c>
      <c r="B286" s="417" t="s">
        <v>3536</v>
      </c>
      <c r="C286" s="361" t="s">
        <v>2546</v>
      </c>
      <c r="D286" s="116" t="s">
        <v>2547</v>
      </c>
      <c r="E286" s="116">
        <v>505</v>
      </c>
      <c r="F286" s="116">
        <v>600</v>
      </c>
      <c r="G286" s="289"/>
      <c r="H286" s="289">
        <v>3</v>
      </c>
      <c r="I286" s="289">
        <f t="shared" si="48"/>
        <v>505</v>
      </c>
      <c r="J286" s="289">
        <f t="shared" si="49"/>
        <v>603</v>
      </c>
    </row>
    <row r="287" spans="1:10" ht="33.75" customHeight="1">
      <c r="A287" s="417" t="s">
        <v>3542</v>
      </c>
      <c r="B287" s="417" t="s">
        <v>3536</v>
      </c>
      <c r="C287" s="360" t="s">
        <v>2548</v>
      </c>
      <c r="D287" s="116" t="s">
        <v>2549</v>
      </c>
      <c r="E287" s="116">
        <v>1</v>
      </c>
      <c r="F287" s="116">
        <v>5</v>
      </c>
      <c r="G287" s="289"/>
      <c r="H287" s="289"/>
      <c r="I287" s="289">
        <f t="shared" si="48"/>
        <v>1</v>
      </c>
      <c r="J287" s="289">
        <f t="shared" si="49"/>
        <v>5</v>
      </c>
    </row>
    <row r="288" spans="1:10" ht="25.5">
      <c r="A288" s="417" t="s">
        <v>3542</v>
      </c>
      <c r="B288" s="417" t="s">
        <v>3536</v>
      </c>
      <c r="C288" s="360" t="s">
        <v>2550</v>
      </c>
      <c r="D288" s="116" t="s">
        <v>2551</v>
      </c>
      <c r="E288" s="116">
        <v>11</v>
      </c>
      <c r="F288" s="116">
        <v>17</v>
      </c>
      <c r="G288" s="289"/>
      <c r="H288" s="289"/>
      <c r="I288" s="289">
        <f t="shared" si="48"/>
        <v>11</v>
      </c>
      <c r="J288" s="289">
        <f t="shared" si="49"/>
        <v>17</v>
      </c>
    </row>
    <row r="289" spans="1:10" ht="25.5">
      <c r="A289" s="417" t="s">
        <v>3542</v>
      </c>
      <c r="B289" s="417" t="s">
        <v>3536</v>
      </c>
      <c r="C289" s="360" t="s">
        <v>2140</v>
      </c>
      <c r="D289" s="116" t="s">
        <v>2552</v>
      </c>
      <c r="E289" s="116">
        <v>3</v>
      </c>
      <c r="F289" s="116">
        <v>3</v>
      </c>
      <c r="G289" s="289"/>
      <c r="H289" s="289"/>
      <c r="I289" s="289">
        <f t="shared" si="48"/>
        <v>3</v>
      </c>
      <c r="J289" s="289">
        <f t="shared" si="49"/>
        <v>3</v>
      </c>
    </row>
    <row r="290" spans="1:10" ht="25.5">
      <c r="A290" s="417" t="s">
        <v>3542</v>
      </c>
      <c r="B290" s="417" t="s">
        <v>3536</v>
      </c>
      <c r="C290" s="360" t="s">
        <v>2553</v>
      </c>
      <c r="D290" s="116" t="s">
        <v>2554</v>
      </c>
      <c r="E290" s="116">
        <v>1</v>
      </c>
      <c r="F290" s="116">
        <v>2</v>
      </c>
      <c r="G290" s="289"/>
      <c r="H290" s="289"/>
      <c r="I290" s="289">
        <f t="shared" si="48"/>
        <v>1</v>
      </c>
      <c r="J290" s="289">
        <f t="shared" si="49"/>
        <v>2</v>
      </c>
    </row>
    <row r="291" spans="1:10" ht="25.5">
      <c r="A291" s="417" t="s">
        <v>3542</v>
      </c>
      <c r="B291" s="417" t="s">
        <v>3536</v>
      </c>
      <c r="C291" s="360" t="s">
        <v>2555</v>
      </c>
      <c r="D291" s="116" t="s">
        <v>2556</v>
      </c>
      <c r="E291" s="116">
        <v>2</v>
      </c>
      <c r="F291" s="116">
        <v>2</v>
      </c>
      <c r="G291" s="289"/>
      <c r="H291" s="289"/>
      <c r="I291" s="289">
        <f t="shared" si="48"/>
        <v>2</v>
      </c>
      <c r="J291" s="289">
        <f t="shared" si="49"/>
        <v>2</v>
      </c>
    </row>
    <row r="292" spans="1:10" ht="25.5">
      <c r="A292" s="417" t="s">
        <v>3542</v>
      </c>
      <c r="B292" s="417" t="s">
        <v>3536</v>
      </c>
      <c r="C292" s="360" t="s">
        <v>2557</v>
      </c>
      <c r="D292" s="116" t="s">
        <v>2558</v>
      </c>
      <c r="E292" s="116">
        <v>6</v>
      </c>
      <c r="F292" s="116">
        <v>25</v>
      </c>
      <c r="G292" s="289"/>
      <c r="H292" s="289"/>
      <c r="I292" s="289">
        <f t="shared" si="48"/>
        <v>6</v>
      </c>
      <c r="J292" s="289">
        <f t="shared" si="49"/>
        <v>25</v>
      </c>
    </row>
    <row r="293" spans="1:10" ht="25.5">
      <c r="A293" s="417" t="s">
        <v>3542</v>
      </c>
      <c r="B293" s="417" t="s">
        <v>3536</v>
      </c>
      <c r="C293" s="360" t="s">
        <v>2559</v>
      </c>
      <c r="D293" s="116" t="s">
        <v>2560</v>
      </c>
      <c r="E293" s="116">
        <v>1</v>
      </c>
      <c r="F293" s="116">
        <v>1</v>
      </c>
      <c r="G293" s="289"/>
      <c r="H293" s="289"/>
      <c r="I293" s="289">
        <f t="shared" si="48"/>
        <v>1</v>
      </c>
      <c r="J293" s="289">
        <f t="shared" si="49"/>
        <v>1</v>
      </c>
    </row>
    <row r="294" spans="1:10" ht="25.5">
      <c r="A294" s="417" t="s">
        <v>3542</v>
      </c>
      <c r="B294" s="417" t="s">
        <v>3536</v>
      </c>
      <c r="C294" s="360" t="s">
        <v>2561</v>
      </c>
      <c r="D294" s="116" t="s">
        <v>2562</v>
      </c>
      <c r="E294" s="116">
        <v>5</v>
      </c>
      <c r="F294" s="116">
        <v>15</v>
      </c>
      <c r="G294" s="289">
        <v>1</v>
      </c>
      <c r="H294" s="289">
        <v>1</v>
      </c>
      <c r="I294" s="289">
        <f t="shared" si="48"/>
        <v>6</v>
      </c>
      <c r="J294" s="289">
        <f t="shared" si="49"/>
        <v>16</v>
      </c>
    </row>
    <row r="295" spans="1:10" ht="39" customHeight="1">
      <c r="A295" s="417" t="s">
        <v>3542</v>
      </c>
      <c r="B295" s="417" t="s">
        <v>3536</v>
      </c>
      <c r="C295" s="360" t="s">
        <v>2563</v>
      </c>
      <c r="D295" s="116" t="s">
        <v>2564</v>
      </c>
      <c r="E295" s="116">
        <v>82</v>
      </c>
      <c r="F295" s="116">
        <v>100</v>
      </c>
      <c r="G295" s="289">
        <v>2</v>
      </c>
      <c r="H295" s="289">
        <v>5</v>
      </c>
      <c r="I295" s="289">
        <f t="shared" si="48"/>
        <v>84</v>
      </c>
      <c r="J295" s="289">
        <f t="shared" si="49"/>
        <v>105</v>
      </c>
    </row>
    <row r="296" spans="1:10" ht="25.5">
      <c r="A296" s="417" t="s">
        <v>3542</v>
      </c>
      <c r="B296" s="417" t="s">
        <v>3536</v>
      </c>
      <c r="C296" s="360" t="s">
        <v>2565</v>
      </c>
      <c r="D296" s="116" t="s">
        <v>2566</v>
      </c>
      <c r="E296" s="116">
        <v>4</v>
      </c>
      <c r="F296" s="116">
        <v>4</v>
      </c>
      <c r="G296" s="289"/>
      <c r="H296" s="289"/>
      <c r="I296" s="289">
        <f t="shared" si="48"/>
        <v>4</v>
      </c>
      <c r="J296" s="289">
        <f t="shared" si="49"/>
        <v>4</v>
      </c>
    </row>
    <row r="297" spans="1:10" ht="25.5">
      <c r="A297" s="417" t="s">
        <v>3542</v>
      </c>
      <c r="B297" s="417" t="s">
        <v>3536</v>
      </c>
      <c r="C297" s="361" t="s">
        <v>2567</v>
      </c>
      <c r="D297" s="116" t="s">
        <v>2568</v>
      </c>
      <c r="E297" s="116">
        <v>240</v>
      </c>
      <c r="F297" s="116">
        <v>240</v>
      </c>
      <c r="G297" s="289">
        <v>4</v>
      </c>
      <c r="H297" s="289"/>
      <c r="I297" s="289">
        <f t="shared" si="48"/>
        <v>244</v>
      </c>
      <c r="J297" s="289">
        <f t="shared" si="49"/>
        <v>240</v>
      </c>
    </row>
    <row r="298" spans="1:10" ht="33.75" customHeight="1">
      <c r="A298" s="417" t="s">
        <v>3542</v>
      </c>
      <c r="B298" s="417" t="s">
        <v>3536</v>
      </c>
      <c r="C298" s="360" t="s">
        <v>2569</v>
      </c>
      <c r="D298" s="116" t="s">
        <v>2570</v>
      </c>
      <c r="E298" s="116">
        <v>1</v>
      </c>
      <c r="F298" s="116">
        <v>1</v>
      </c>
      <c r="G298" s="289"/>
      <c r="H298" s="289"/>
      <c r="I298" s="289">
        <f t="shared" si="48"/>
        <v>1</v>
      </c>
      <c r="J298" s="289">
        <f t="shared" si="49"/>
        <v>1</v>
      </c>
    </row>
    <row r="299" spans="1:10" ht="25.5">
      <c r="A299" s="417" t="s">
        <v>3542</v>
      </c>
      <c r="B299" s="417" t="s">
        <v>3536</v>
      </c>
      <c r="C299" s="360" t="s">
        <v>2571</v>
      </c>
      <c r="D299" s="116" t="s">
        <v>2572</v>
      </c>
      <c r="E299" s="116">
        <v>1</v>
      </c>
      <c r="F299" s="116">
        <v>4</v>
      </c>
      <c r="G299" s="289"/>
      <c r="H299" s="289"/>
      <c r="I299" s="289">
        <f t="shared" si="48"/>
        <v>1</v>
      </c>
      <c r="J299" s="289">
        <f t="shared" si="49"/>
        <v>4</v>
      </c>
    </row>
    <row r="300" spans="1:10" ht="25.5">
      <c r="A300" s="417" t="s">
        <v>3542</v>
      </c>
      <c r="B300" s="417" t="s">
        <v>3536</v>
      </c>
      <c r="C300" s="360" t="s">
        <v>2573</v>
      </c>
      <c r="D300" s="116" t="s">
        <v>2574</v>
      </c>
      <c r="E300" s="116">
        <v>1</v>
      </c>
      <c r="F300" s="116">
        <v>2</v>
      </c>
      <c r="G300" s="289"/>
      <c r="H300" s="289"/>
      <c r="I300" s="289">
        <f t="shared" si="48"/>
        <v>1</v>
      </c>
      <c r="J300" s="289">
        <f t="shared" si="49"/>
        <v>2</v>
      </c>
    </row>
    <row r="301" spans="1:10" ht="25.5">
      <c r="A301" s="417" t="s">
        <v>3542</v>
      </c>
      <c r="B301" s="417" t="s">
        <v>3536</v>
      </c>
      <c r="C301" s="360" t="s">
        <v>2575</v>
      </c>
      <c r="D301" s="116" t="s">
        <v>2576</v>
      </c>
      <c r="E301" s="116">
        <v>2</v>
      </c>
      <c r="F301" s="116">
        <v>5</v>
      </c>
      <c r="G301" s="289"/>
      <c r="H301" s="289"/>
      <c r="I301" s="289">
        <f t="shared" si="48"/>
        <v>2</v>
      </c>
      <c r="J301" s="289">
        <f t="shared" si="49"/>
        <v>5</v>
      </c>
    </row>
    <row r="302" spans="1:10" ht="25.5">
      <c r="A302" s="417" t="s">
        <v>3542</v>
      </c>
      <c r="B302" s="417" t="s">
        <v>3536</v>
      </c>
      <c r="C302" s="360" t="s">
        <v>2577</v>
      </c>
      <c r="D302" s="116" t="s">
        <v>2578</v>
      </c>
      <c r="E302" s="116">
        <v>4</v>
      </c>
      <c r="F302" s="116">
        <v>4</v>
      </c>
      <c r="G302" s="289"/>
      <c r="H302" s="289"/>
      <c r="I302" s="289">
        <f t="shared" si="48"/>
        <v>4</v>
      </c>
      <c r="J302" s="289">
        <f t="shared" si="49"/>
        <v>4</v>
      </c>
    </row>
    <row r="303" spans="1:10" ht="25.5">
      <c r="A303" s="417" t="s">
        <v>3542</v>
      </c>
      <c r="B303" s="417" t="s">
        <v>3536</v>
      </c>
      <c r="C303" s="360" t="s">
        <v>2579</v>
      </c>
      <c r="D303" s="116" t="s">
        <v>2580</v>
      </c>
      <c r="E303" s="116">
        <v>1</v>
      </c>
      <c r="F303" s="116">
        <v>2</v>
      </c>
      <c r="G303" s="289"/>
      <c r="H303" s="289"/>
      <c r="I303" s="289">
        <f t="shared" si="48"/>
        <v>1</v>
      </c>
      <c r="J303" s="289">
        <f t="shared" si="49"/>
        <v>2</v>
      </c>
    </row>
    <row r="304" spans="1:10" ht="25.5">
      <c r="A304" s="417" t="s">
        <v>3542</v>
      </c>
      <c r="B304" s="417" t="s">
        <v>3536</v>
      </c>
      <c r="C304" s="360" t="s">
        <v>2581</v>
      </c>
      <c r="D304" s="116" t="s">
        <v>2582</v>
      </c>
      <c r="E304" s="116"/>
      <c r="F304" s="116"/>
      <c r="G304" s="289"/>
      <c r="H304" s="289"/>
      <c r="I304" s="289">
        <f t="shared" si="48"/>
        <v>0</v>
      </c>
      <c r="J304" s="289">
        <f t="shared" si="49"/>
        <v>0</v>
      </c>
    </row>
    <row r="305" spans="1:10" ht="25.5">
      <c r="A305" s="417" t="s">
        <v>3542</v>
      </c>
      <c r="B305" s="417" t="s">
        <v>3536</v>
      </c>
      <c r="C305" s="360" t="s">
        <v>2583</v>
      </c>
      <c r="D305" s="116" t="s">
        <v>2584</v>
      </c>
      <c r="E305" s="116"/>
      <c r="F305" s="116"/>
      <c r="G305" s="289">
        <v>2</v>
      </c>
      <c r="H305" s="289"/>
      <c r="I305" s="289">
        <f t="shared" si="48"/>
        <v>2</v>
      </c>
      <c r="J305" s="289">
        <f t="shared" si="49"/>
        <v>0</v>
      </c>
    </row>
    <row r="306" spans="1:10" ht="33.75" customHeight="1">
      <c r="A306" s="417" t="s">
        <v>3542</v>
      </c>
      <c r="B306" s="417" t="s">
        <v>3536</v>
      </c>
      <c r="C306" s="360" t="s">
        <v>2585</v>
      </c>
      <c r="D306" s="116" t="s">
        <v>2586</v>
      </c>
      <c r="E306" s="116"/>
      <c r="F306" s="116">
        <v>3</v>
      </c>
      <c r="G306" s="289"/>
      <c r="H306" s="289"/>
      <c r="I306" s="289">
        <f t="shared" si="48"/>
        <v>0</v>
      </c>
      <c r="J306" s="289">
        <f t="shared" si="49"/>
        <v>3</v>
      </c>
    </row>
    <row r="307" spans="1:10" ht="25.5">
      <c r="A307" s="417" t="s">
        <v>3542</v>
      </c>
      <c r="B307" s="417" t="s">
        <v>3536</v>
      </c>
      <c r="C307" s="360" t="s">
        <v>2587</v>
      </c>
      <c r="D307" s="116" t="s">
        <v>2588</v>
      </c>
      <c r="E307" s="116">
        <v>23</v>
      </c>
      <c r="F307" s="116">
        <v>25</v>
      </c>
      <c r="G307" s="289"/>
      <c r="H307" s="289"/>
      <c r="I307" s="289">
        <f t="shared" si="48"/>
        <v>23</v>
      </c>
      <c r="J307" s="289">
        <f t="shared" si="49"/>
        <v>25</v>
      </c>
    </row>
    <row r="308" spans="1:10" ht="25.5">
      <c r="A308" s="417" t="s">
        <v>3542</v>
      </c>
      <c r="B308" s="417" t="s">
        <v>3536</v>
      </c>
      <c r="C308" s="361" t="s">
        <v>2589</v>
      </c>
      <c r="D308" s="116" t="s">
        <v>2590</v>
      </c>
      <c r="E308" s="116">
        <v>120</v>
      </c>
      <c r="F308" s="116">
        <v>150</v>
      </c>
      <c r="G308" s="289"/>
      <c r="H308" s="289"/>
      <c r="I308" s="289">
        <f t="shared" si="48"/>
        <v>120</v>
      </c>
      <c r="J308" s="289">
        <f t="shared" si="49"/>
        <v>150</v>
      </c>
    </row>
    <row r="309" spans="1:10" ht="35.25" customHeight="1">
      <c r="A309" s="417" t="s">
        <v>3542</v>
      </c>
      <c r="B309" s="417" t="s">
        <v>3536</v>
      </c>
      <c r="C309" s="360" t="s">
        <v>2591</v>
      </c>
      <c r="D309" s="116" t="s">
        <v>2592</v>
      </c>
      <c r="E309" s="116">
        <v>21</v>
      </c>
      <c r="F309" s="116">
        <v>30</v>
      </c>
      <c r="G309" s="289"/>
      <c r="H309" s="289"/>
      <c r="I309" s="289">
        <f t="shared" ref="I309:I343" si="51">SUM(E309,G309)</f>
        <v>21</v>
      </c>
      <c r="J309" s="289">
        <f t="shared" ref="J309:J343" si="52">SUM(F309,H309)</f>
        <v>30</v>
      </c>
    </row>
    <row r="310" spans="1:10" ht="25.5">
      <c r="A310" s="417" t="s">
        <v>3542</v>
      </c>
      <c r="B310" s="417" t="s">
        <v>3536</v>
      </c>
      <c r="C310" s="360" t="s">
        <v>2593</v>
      </c>
      <c r="D310" s="116" t="s">
        <v>2594</v>
      </c>
      <c r="E310" s="116">
        <v>29</v>
      </c>
      <c r="F310" s="116">
        <v>30</v>
      </c>
      <c r="G310" s="289"/>
      <c r="H310" s="289"/>
      <c r="I310" s="289">
        <f t="shared" si="51"/>
        <v>29</v>
      </c>
      <c r="J310" s="289">
        <f t="shared" si="52"/>
        <v>30</v>
      </c>
    </row>
    <row r="311" spans="1:10" ht="25.5">
      <c r="A311" s="417" t="s">
        <v>3542</v>
      </c>
      <c r="B311" s="417" t="s">
        <v>3536</v>
      </c>
      <c r="C311" s="360" t="s">
        <v>2595</v>
      </c>
      <c r="D311" s="116" t="s">
        <v>2596</v>
      </c>
      <c r="E311" s="116">
        <v>2</v>
      </c>
      <c r="F311" s="116">
        <v>5</v>
      </c>
      <c r="G311" s="289"/>
      <c r="H311" s="289"/>
      <c r="I311" s="289">
        <f t="shared" si="51"/>
        <v>2</v>
      </c>
      <c r="J311" s="289">
        <f t="shared" si="52"/>
        <v>5</v>
      </c>
    </row>
    <row r="312" spans="1:10" ht="25.5">
      <c r="A312" s="417" t="s">
        <v>3542</v>
      </c>
      <c r="B312" s="417" t="s">
        <v>3536</v>
      </c>
      <c r="C312" s="360" t="s">
        <v>2597</v>
      </c>
      <c r="D312" s="116" t="s">
        <v>2598</v>
      </c>
      <c r="E312" s="116">
        <v>1</v>
      </c>
      <c r="F312" s="116">
        <v>2</v>
      </c>
      <c r="G312" s="289"/>
      <c r="H312" s="289"/>
      <c r="I312" s="289">
        <f t="shared" si="51"/>
        <v>1</v>
      </c>
      <c r="J312" s="289">
        <f t="shared" si="52"/>
        <v>2</v>
      </c>
    </row>
    <row r="313" spans="1:10" ht="25.5">
      <c r="A313" s="417" t="s">
        <v>3542</v>
      </c>
      <c r="B313" s="417" t="s">
        <v>3536</v>
      </c>
      <c r="C313" s="360" t="s">
        <v>2599</v>
      </c>
      <c r="D313" s="116" t="s">
        <v>2600</v>
      </c>
      <c r="E313" s="116"/>
      <c r="F313" s="116"/>
      <c r="G313" s="289">
        <v>11</v>
      </c>
      <c r="H313" s="289"/>
      <c r="I313" s="289">
        <f t="shared" si="51"/>
        <v>11</v>
      </c>
      <c r="J313" s="289">
        <f t="shared" si="52"/>
        <v>0</v>
      </c>
    </row>
    <row r="314" spans="1:10" ht="25.5">
      <c r="A314" s="417" t="s">
        <v>3542</v>
      </c>
      <c r="B314" s="417" t="s">
        <v>3536</v>
      </c>
      <c r="C314" s="360" t="s">
        <v>2601</v>
      </c>
      <c r="D314" s="116" t="s">
        <v>2602</v>
      </c>
      <c r="E314" s="116"/>
      <c r="F314" s="116"/>
      <c r="G314" s="289">
        <v>3</v>
      </c>
      <c r="H314" s="289"/>
      <c r="I314" s="289">
        <f t="shared" si="51"/>
        <v>3</v>
      </c>
      <c r="J314" s="289">
        <f t="shared" si="52"/>
        <v>0</v>
      </c>
    </row>
    <row r="315" spans="1:10" ht="25.5">
      <c r="A315" s="417" t="s">
        <v>3542</v>
      </c>
      <c r="B315" s="417" t="s">
        <v>3536</v>
      </c>
      <c r="C315" s="360" t="s">
        <v>2603</v>
      </c>
      <c r="D315" s="116" t="s">
        <v>2604</v>
      </c>
      <c r="E315" s="116"/>
      <c r="F315" s="116"/>
      <c r="G315" s="289"/>
      <c r="H315" s="289"/>
      <c r="I315" s="289">
        <f t="shared" si="51"/>
        <v>0</v>
      </c>
      <c r="J315" s="289">
        <f t="shared" si="52"/>
        <v>0</v>
      </c>
    </row>
    <row r="316" spans="1:10" ht="25.5">
      <c r="A316" s="417" t="s">
        <v>3542</v>
      </c>
      <c r="B316" s="417" t="s">
        <v>3536</v>
      </c>
      <c r="C316" s="360" t="s">
        <v>2605</v>
      </c>
      <c r="D316" s="116" t="s">
        <v>2606</v>
      </c>
      <c r="E316" s="116"/>
      <c r="F316" s="116"/>
      <c r="G316" s="289">
        <v>3</v>
      </c>
      <c r="H316" s="289"/>
      <c r="I316" s="289">
        <f t="shared" si="51"/>
        <v>3</v>
      </c>
      <c r="J316" s="289">
        <f t="shared" si="52"/>
        <v>0</v>
      </c>
    </row>
    <row r="317" spans="1:10" ht="33" customHeight="1">
      <c r="A317" s="417" t="s">
        <v>3542</v>
      </c>
      <c r="B317" s="417" t="s">
        <v>3536</v>
      </c>
      <c r="C317" s="360" t="s">
        <v>2300</v>
      </c>
      <c r="D317" s="116" t="s">
        <v>2301</v>
      </c>
      <c r="E317" s="116"/>
      <c r="F317" s="116"/>
      <c r="G317" s="289">
        <v>79</v>
      </c>
      <c r="H317" s="289"/>
      <c r="I317" s="289">
        <f t="shared" si="51"/>
        <v>79</v>
      </c>
      <c r="J317" s="289">
        <f t="shared" si="52"/>
        <v>0</v>
      </c>
    </row>
    <row r="318" spans="1:10" ht="25.5">
      <c r="A318" s="417" t="s">
        <v>3542</v>
      </c>
      <c r="B318" s="417" t="s">
        <v>3536</v>
      </c>
      <c r="C318" s="866" t="s">
        <v>2329</v>
      </c>
      <c r="D318" s="867" t="s">
        <v>2607</v>
      </c>
      <c r="E318" s="867">
        <v>590</v>
      </c>
      <c r="F318" s="867">
        <v>760</v>
      </c>
      <c r="G318" s="785">
        <v>138</v>
      </c>
      <c r="H318" s="785"/>
      <c r="I318" s="785">
        <f t="shared" si="51"/>
        <v>728</v>
      </c>
      <c r="J318" s="785">
        <f t="shared" si="52"/>
        <v>760</v>
      </c>
    </row>
    <row r="319" spans="1:10">
      <c r="A319" s="863"/>
      <c r="B319" s="863" t="s">
        <v>87</v>
      </c>
      <c r="C319" s="871"/>
      <c r="D319" s="854"/>
      <c r="E319" s="865">
        <f>SUM(E285:E318)</f>
        <v>1712</v>
      </c>
      <c r="F319" s="865">
        <f t="shared" ref="F319:H319" si="53">SUM(F285:F318)</f>
        <v>2097</v>
      </c>
      <c r="G319" s="865">
        <f t="shared" si="53"/>
        <v>264</v>
      </c>
      <c r="H319" s="865">
        <f t="shared" si="53"/>
        <v>29</v>
      </c>
      <c r="I319" s="852">
        <f t="shared" si="51"/>
        <v>1976</v>
      </c>
      <c r="J319" s="852">
        <f t="shared" si="52"/>
        <v>2126</v>
      </c>
    </row>
    <row r="320" spans="1:10" ht="25.5">
      <c r="A320" s="417" t="s">
        <v>3542</v>
      </c>
      <c r="B320" s="417" t="s">
        <v>3537</v>
      </c>
      <c r="C320" s="868" t="s">
        <v>2608</v>
      </c>
      <c r="D320" s="869" t="s">
        <v>2609</v>
      </c>
      <c r="E320" s="869"/>
      <c r="F320" s="869"/>
      <c r="G320" s="870">
        <v>2190</v>
      </c>
      <c r="H320" s="870">
        <v>2500</v>
      </c>
      <c r="I320" s="870">
        <f t="shared" si="51"/>
        <v>2190</v>
      </c>
      <c r="J320" s="870">
        <f t="shared" si="52"/>
        <v>2500</v>
      </c>
    </row>
    <row r="321" spans="1:10" ht="25.5">
      <c r="A321" s="417" t="s">
        <v>3542</v>
      </c>
      <c r="B321" s="417" t="s">
        <v>3537</v>
      </c>
      <c r="C321" s="361">
        <v>260007</v>
      </c>
      <c r="D321" s="116" t="s">
        <v>2304</v>
      </c>
      <c r="E321" s="116"/>
      <c r="F321" s="116"/>
      <c r="G321" s="289"/>
      <c r="H321" s="289"/>
      <c r="I321" s="289">
        <f t="shared" si="51"/>
        <v>0</v>
      </c>
      <c r="J321" s="289">
        <f t="shared" si="52"/>
        <v>0</v>
      </c>
    </row>
    <row r="322" spans="1:10" ht="31.5" customHeight="1">
      <c r="A322" s="417" t="s">
        <v>3542</v>
      </c>
      <c r="B322" s="417" t="s">
        <v>3537</v>
      </c>
      <c r="C322" s="360" t="s">
        <v>2610</v>
      </c>
      <c r="D322" s="116" t="s">
        <v>2611</v>
      </c>
      <c r="E322" s="116">
        <v>64</v>
      </c>
      <c r="F322" s="116">
        <v>105</v>
      </c>
      <c r="G322" s="289"/>
      <c r="H322" s="289">
        <v>30</v>
      </c>
      <c r="I322" s="289">
        <f t="shared" si="51"/>
        <v>64</v>
      </c>
      <c r="J322" s="289">
        <f t="shared" si="52"/>
        <v>135</v>
      </c>
    </row>
    <row r="323" spans="1:10" ht="25.5">
      <c r="A323" s="417" t="s">
        <v>3542</v>
      </c>
      <c r="B323" s="417" t="s">
        <v>3537</v>
      </c>
      <c r="C323" s="360" t="s">
        <v>2612</v>
      </c>
      <c r="D323" s="116" t="s">
        <v>2613</v>
      </c>
      <c r="E323" s="116"/>
      <c r="F323" s="116"/>
      <c r="G323" s="289"/>
      <c r="H323" s="289">
        <v>2</v>
      </c>
      <c r="I323" s="289">
        <f t="shared" si="51"/>
        <v>0</v>
      </c>
      <c r="J323" s="289">
        <f t="shared" si="52"/>
        <v>2</v>
      </c>
    </row>
    <row r="324" spans="1:10" ht="25.5">
      <c r="A324" s="417" t="s">
        <v>3542</v>
      </c>
      <c r="B324" s="417" t="s">
        <v>3537</v>
      </c>
      <c r="C324" s="360" t="s">
        <v>2614</v>
      </c>
      <c r="D324" s="116" t="s">
        <v>2615</v>
      </c>
      <c r="E324" s="116"/>
      <c r="F324" s="116"/>
      <c r="G324" s="289"/>
      <c r="H324" s="289"/>
      <c r="I324" s="289">
        <f t="shared" si="51"/>
        <v>0</v>
      </c>
      <c r="J324" s="289">
        <f t="shared" si="52"/>
        <v>0</v>
      </c>
    </row>
    <row r="325" spans="1:10" ht="25.5">
      <c r="A325" s="417" t="s">
        <v>3542</v>
      </c>
      <c r="B325" s="417" t="s">
        <v>3537</v>
      </c>
      <c r="C325" s="360" t="s">
        <v>2305</v>
      </c>
      <c r="D325" s="116" t="s">
        <v>2306</v>
      </c>
      <c r="E325" s="116">
        <v>14948</v>
      </c>
      <c r="F325" s="116">
        <v>15330</v>
      </c>
      <c r="G325" s="289">
        <v>2689</v>
      </c>
      <c r="H325" s="289">
        <v>2900</v>
      </c>
      <c r="I325" s="289">
        <f t="shared" si="51"/>
        <v>17637</v>
      </c>
      <c r="J325" s="289">
        <f t="shared" si="52"/>
        <v>18230</v>
      </c>
    </row>
    <row r="326" spans="1:10" ht="25.5">
      <c r="A326" s="417" t="s">
        <v>3542</v>
      </c>
      <c r="B326" s="417" t="s">
        <v>3537</v>
      </c>
      <c r="C326" s="360" t="s">
        <v>2307</v>
      </c>
      <c r="D326" s="116" t="s">
        <v>2308</v>
      </c>
      <c r="E326" s="116">
        <v>289</v>
      </c>
      <c r="F326" s="116">
        <v>300</v>
      </c>
      <c r="G326" s="289">
        <v>249</v>
      </c>
      <c r="H326" s="289">
        <v>250</v>
      </c>
      <c r="I326" s="289">
        <f t="shared" si="51"/>
        <v>538</v>
      </c>
      <c r="J326" s="289">
        <f t="shared" si="52"/>
        <v>550</v>
      </c>
    </row>
    <row r="327" spans="1:10" ht="25.5">
      <c r="A327" s="417" t="s">
        <v>3542</v>
      </c>
      <c r="B327" s="417" t="s">
        <v>3537</v>
      </c>
      <c r="C327" s="360" t="s">
        <v>2311</v>
      </c>
      <c r="D327" s="116" t="s">
        <v>2616</v>
      </c>
      <c r="E327" s="116"/>
      <c r="F327" s="116"/>
      <c r="G327" s="289">
        <v>238</v>
      </c>
      <c r="H327" s="289">
        <v>240</v>
      </c>
      <c r="I327" s="289">
        <f t="shared" si="51"/>
        <v>238</v>
      </c>
      <c r="J327" s="289">
        <f t="shared" si="52"/>
        <v>240</v>
      </c>
    </row>
    <row r="328" spans="1:10" ht="25.5">
      <c r="A328" s="417" t="s">
        <v>3542</v>
      </c>
      <c r="B328" s="417" t="s">
        <v>3537</v>
      </c>
      <c r="C328" s="360" t="s">
        <v>2617</v>
      </c>
      <c r="D328" s="116" t="s">
        <v>2618</v>
      </c>
      <c r="E328" s="116"/>
      <c r="F328" s="116"/>
      <c r="G328" s="289"/>
      <c r="H328" s="289"/>
      <c r="I328" s="289">
        <f t="shared" si="51"/>
        <v>0</v>
      </c>
      <c r="J328" s="289">
        <f t="shared" si="52"/>
        <v>0</v>
      </c>
    </row>
    <row r="329" spans="1:10" ht="25.5">
      <c r="A329" s="417" t="s">
        <v>3542</v>
      </c>
      <c r="B329" s="417" t="s">
        <v>3537</v>
      </c>
      <c r="C329" s="360" t="s">
        <v>2316</v>
      </c>
      <c r="D329" s="116" t="s">
        <v>2317</v>
      </c>
      <c r="E329" s="116"/>
      <c r="F329" s="116"/>
      <c r="G329" s="289">
        <v>78</v>
      </c>
      <c r="H329" s="289">
        <v>95</v>
      </c>
      <c r="I329" s="289">
        <f t="shared" si="51"/>
        <v>78</v>
      </c>
      <c r="J329" s="289">
        <f t="shared" si="52"/>
        <v>95</v>
      </c>
    </row>
    <row r="330" spans="1:10" ht="32.25" customHeight="1">
      <c r="A330" s="417" t="s">
        <v>3542</v>
      </c>
      <c r="B330" s="417" t="s">
        <v>3537</v>
      </c>
      <c r="C330" s="360" t="s">
        <v>2318</v>
      </c>
      <c r="D330" s="116" t="s">
        <v>2319</v>
      </c>
      <c r="E330" s="116"/>
      <c r="F330" s="116"/>
      <c r="G330" s="289">
        <v>8</v>
      </c>
      <c r="H330" s="289">
        <v>15</v>
      </c>
      <c r="I330" s="289">
        <f t="shared" si="51"/>
        <v>8</v>
      </c>
      <c r="J330" s="289">
        <f t="shared" si="52"/>
        <v>15</v>
      </c>
    </row>
    <row r="331" spans="1:10" ht="25.5">
      <c r="A331" s="417" t="s">
        <v>3542</v>
      </c>
      <c r="B331" s="417" t="s">
        <v>3537</v>
      </c>
      <c r="C331" s="360" t="s">
        <v>2320</v>
      </c>
      <c r="D331" s="116" t="s">
        <v>2321</v>
      </c>
      <c r="E331" s="116"/>
      <c r="F331" s="116"/>
      <c r="G331" s="289">
        <v>158</v>
      </c>
      <c r="H331" s="289">
        <v>160</v>
      </c>
      <c r="I331" s="289">
        <f t="shared" si="51"/>
        <v>158</v>
      </c>
      <c r="J331" s="289">
        <f t="shared" si="52"/>
        <v>160</v>
      </c>
    </row>
    <row r="332" spans="1:10" ht="25.5">
      <c r="A332" s="417" t="s">
        <v>3542</v>
      </c>
      <c r="B332" s="417" t="s">
        <v>3537</v>
      </c>
      <c r="C332" s="361" t="s">
        <v>2324</v>
      </c>
      <c r="D332" s="116" t="s">
        <v>2325</v>
      </c>
      <c r="E332" s="116"/>
      <c r="F332" s="116"/>
      <c r="G332" s="289">
        <v>24</v>
      </c>
      <c r="H332" s="289">
        <v>70</v>
      </c>
      <c r="I332" s="289">
        <f t="shared" si="51"/>
        <v>24</v>
      </c>
      <c r="J332" s="289">
        <f t="shared" si="52"/>
        <v>70</v>
      </c>
    </row>
    <row r="333" spans="1:10" ht="32.25" customHeight="1">
      <c r="A333" s="417" t="s">
        <v>3542</v>
      </c>
      <c r="B333" s="417" t="s">
        <v>3537</v>
      </c>
      <c r="C333" s="360" t="s">
        <v>2619</v>
      </c>
      <c r="D333" s="116" t="s">
        <v>2620</v>
      </c>
      <c r="E333" s="116"/>
      <c r="F333" s="116"/>
      <c r="G333" s="289"/>
      <c r="H333" s="289"/>
      <c r="I333" s="289">
        <f t="shared" si="51"/>
        <v>0</v>
      </c>
      <c r="J333" s="289">
        <f t="shared" si="52"/>
        <v>0</v>
      </c>
    </row>
    <row r="334" spans="1:10" ht="25.5">
      <c r="A334" s="417" t="s">
        <v>3542</v>
      </c>
      <c r="B334" s="417" t="s">
        <v>3537</v>
      </c>
      <c r="C334" s="360" t="s">
        <v>2621</v>
      </c>
      <c r="D334" s="116" t="s">
        <v>2622</v>
      </c>
      <c r="E334" s="116"/>
      <c r="F334" s="116"/>
      <c r="G334" s="289"/>
      <c r="H334" s="289">
        <v>1</v>
      </c>
      <c r="I334" s="289">
        <f t="shared" si="51"/>
        <v>0</v>
      </c>
      <c r="J334" s="289">
        <f t="shared" si="52"/>
        <v>1</v>
      </c>
    </row>
    <row r="335" spans="1:10" ht="25.5">
      <c r="A335" s="417" t="s">
        <v>3542</v>
      </c>
      <c r="B335" s="417" t="s">
        <v>3537</v>
      </c>
      <c r="C335" s="360" t="s">
        <v>2623</v>
      </c>
      <c r="D335" s="116" t="s">
        <v>2624</v>
      </c>
      <c r="E335" s="116"/>
      <c r="F335" s="116"/>
      <c r="G335" s="289"/>
      <c r="H335" s="289"/>
      <c r="I335" s="289">
        <f t="shared" si="51"/>
        <v>0</v>
      </c>
      <c r="J335" s="289">
        <f t="shared" si="52"/>
        <v>0</v>
      </c>
    </row>
    <row r="336" spans="1:10" ht="25.5">
      <c r="A336" s="417" t="s">
        <v>3542</v>
      </c>
      <c r="B336" s="417" t="s">
        <v>3537</v>
      </c>
      <c r="C336" s="360" t="s">
        <v>2625</v>
      </c>
      <c r="D336" s="116" t="s">
        <v>2626</v>
      </c>
      <c r="E336" s="116"/>
      <c r="F336" s="116"/>
      <c r="G336" s="289"/>
      <c r="H336" s="289"/>
      <c r="I336" s="289">
        <f t="shared" si="51"/>
        <v>0</v>
      </c>
      <c r="J336" s="289">
        <f t="shared" si="52"/>
        <v>0</v>
      </c>
    </row>
    <row r="337" spans="1:10" ht="25.5">
      <c r="A337" s="417" t="s">
        <v>3542</v>
      </c>
      <c r="B337" s="417" t="s">
        <v>3537</v>
      </c>
      <c r="C337" s="360" t="s">
        <v>2627</v>
      </c>
      <c r="D337" s="116" t="s">
        <v>2628</v>
      </c>
      <c r="E337" s="116">
        <v>24</v>
      </c>
      <c r="F337" s="116">
        <v>25</v>
      </c>
      <c r="G337" s="289">
        <v>106</v>
      </c>
      <c r="H337" s="289">
        <v>110</v>
      </c>
      <c r="I337" s="289">
        <f t="shared" si="51"/>
        <v>130</v>
      </c>
      <c r="J337" s="289">
        <f t="shared" si="52"/>
        <v>135</v>
      </c>
    </row>
    <row r="338" spans="1:10" ht="25.5">
      <c r="A338" s="417" t="s">
        <v>3542</v>
      </c>
      <c r="B338" s="417" t="s">
        <v>3537</v>
      </c>
      <c r="C338" s="360" t="s">
        <v>2629</v>
      </c>
      <c r="D338" s="116" t="s">
        <v>2630</v>
      </c>
      <c r="E338" s="116"/>
      <c r="F338" s="116"/>
      <c r="G338" s="289">
        <v>31</v>
      </c>
      <c r="H338" s="289">
        <v>35</v>
      </c>
      <c r="I338" s="289">
        <f t="shared" si="51"/>
        <v>31</v>
      </c>
      <c r="J338" s="289">
        <f t="shared" si="52"/>
        <v>35</v>
      </c>
    </row>
    <row r="339" spans="1:10" ht="25.5">
      <c r="A339" s="417" t="s">
        <v>3542</v>
      </c>
      <c r="B339" s="417" t="s">
        <v>3537</v>
      </c>
      <c r="C339" s="360" t="s">
        <v>2302</v>
      </c>
      <c r="D339" s="116" t="s">
        <v>2303</v>
      </c>
      <c r="E339" s="116"/>
      <c r="F339" s="116"/>
      <c r="G339" s="289">
        <v>118</v>
      </c>
      <c r="H339" s="289">
        <v>120</v>
      </c>
      <c r="I339" s="289">
        <f t="shared" si="51"/>
        <v>118</v>
      </c>
      <c r="J339" s="289">
        <f t="shared" si="52"/>
        <v>120</v>
      </c>
    </row>
    <row r="340" spans="1:10" ht="25.5">
      <c r="A340" s="417" t="s">
        <v>3542</v>
      </c>
      <c r="B340" s="417" t="s">
        <v>3537</v>
      </c>
      <c r="C340" s="360" t="s">
        <v>2331</v>
      </c>
      <c r="D340" s="116" t="s">
        <v>2631</v>
      </c>
      <c r="E340" s="116">
        <v>498</v>
      </c>
      <c r="F340" s="116">
        <v>500</v>
      </c>
      <c r="G340" s="289"/>
      <c r="H340" s="289"/>
      <c r="I340" s="289">
        <f t="shared" si="51"/>
        <v>498</v>
      </c>
      <c r="J340" s="289">
        <f t="shared" si="52"/>
        <v>500</v>
      </c>
    </row>
    <row r="341" spans="1:10" ht="30" customHeight="1">
      <c r="A341" s="417" t="s">
        <v>3542</v>
      </c>
      <c r="B341" s="417" t="s">
        <v>3537</v>
      </c>
      <c r="C341" s="360" t="s">
        <v>2333</v>
      </c>
      <c r="D341" s="116" t="s">
        <v>2632</v>
      </c>
      <c r="E341" s="116">
        <v>215</v>
      </c>
      <c r="F341" s="116">
        <v>215</v>
      </c>
      <c r="G341" s="289"/>
      <c r="H341" s="289"/>
      <c r="I341" s="289">
        <f t="shared" si="51"/>
        <v>215</v>
      </c>
      <c r="J341" s="289">
        <f t="shared" si="52"/>
        <v>215</v>
      </c>
    </row>
    <row r="342" spans="1:10" ht="25.5">
      <c r="A342" s="417" t="s">
        <v>3542</v>
      </c>
      <c r="B342" s="417" t="s">
        <v>3537</v>
      </c>
      <c r="C342" s="360" t="s">
        <v>2633</v>
      </c>
      <c r="D342" s="116" t="s">
        <v>2634</v>
      </c>
      <c r="E342" s="116"/>
      <c r="F342" s="116"/>
      <c r="G342" s="289"/>
      <c r="H342" s="289"/>
      <c r="I342" s="289">
        <f t="shared" si="51"/>
        <v>0</v>
      </c>
      <c r="J342" s="289">
        <f t="shared" si="52"/>
        <v>0</v>
      </c>
    </row>
    <row r="343" spans="1:10" ht="25.5">
      <c r="A343" s="417" t="s">
        <v>3542</v>
      </c>
      <c r="B343" s="417" t="s">
        <v>3537</v>
      </c>
      <c r="C343" s="361" t="s">
        <v>2635</v>
      </c>
      <c r="D343" s="116" t="s">
        <v>2636</v>
      </c>
      <c r="E343" s="116"/>
      <c r="F343" s="116"/>
      <c r="G343" s="289"/>
      <c r="H343" s="289"/>
      <c r="I343" s="289">
        <f t="shared" si="51"/>
        <v>0</v>
      </c>
      <c r="J343" s="289">
        <f t="shared" si="52"/>
        <v>0</v>
      </c>
    </row>
    <row r="344" spans="1:10" ht="30" customHeight="1">
      <c r="A344" s="417" t="s">
        <v>3542</v>
      </c>
      <c r="B344" s="417" t="s">
        <v>3537</v>
      </c>
      <c r="C344" s="360" t="s">
        <v>2637</v>
      </c>
      <c r="D344" s="116" t="s">
        <v>2638</v>
      </c>
      <c r="E344" s="116"/>
      <c r="F344" s="116"/>
      <c r="G344" s="289"/>
      <c r="H344" s="289"/>
      <c r="I344" s="289">
        <f t="shared" ref="I344:I407" si="54">SUM(E344,G344)</f>
        <v>0</v>
      </c>
      <c r="J344" s="289">
        <f t="shared" ref="J344:J407" si="55">SUM(F344,H344)</f>
        <v>0</v>
      </c>
    </row>
    <row r="345" spans="1:10" ht="25.5">
      <c r="A345" s="417" t="s">
        <v>3542</v>
      </c>
      <c r="B345" s="417" t="s">
        <v>3537</v>
      </c>
      <c r="C345" s="360" t="s">
        <v>2639</v>
      </c>
      <c r="D345" s="116" t="s">
        <v>2640</v>
      </c>
      <c r="E345" s="116"/>
      <c r="F345" s="116"/>
      <c r="G345" s="289"/>
      <c r="H345" s="289"/>
      <c r="I345" s="289">
        <f t="shared" si="54"/>
        <v>0</v>
      </c>
      <c r="J345" s="289">
        <f t="shared" si="55"/>
        <v>0</v>
      </c>
    </row>
    <row r="346" spans="1:10" ht="25.5">
      <c r="A346" s="417" t="s">
        <v>3542</v>
      </c>
      <c r="B346" s="417" t="s">
        <v>3537</v>
      </c>
      <c r="C346" s="360" t="s">
        <v>2641</v>
      </c>
      <c r="D346" s="116" t="s">
        <v>2642</v>
      </c>
      <c r="E346" s="116"/>
      <c r="F346" s="116"/>
      <c r="G346" s="289"/>
      <c r="H346" s="289"/>
      <c r="I346" s="289">
        <f t="shared" si="54"/>
        <v>0</v>
      </c>
      <c r="J346" s="289">
        <f t="shared" si="55"/>
        <v>0</v>
      </c>
    </row>
    <row r="347" spans="1:10" ht="25.5">
      <c r="A347" s="417" t="s">
        <v>3542</v>
      </c>
      <c r="B347" s="417" t="s">
        <v>3537</v>
      </c>
      <c r="C347" s="360" t="s">
        <v>2337</v>
      </c>
      <c r="D347" s="116" t="s">
        <v>2338</v>
      </c>
      <c r="E347" s="116">
        <v>49</v>
      </c>
      <c r="F347" s="116">
        <v>50</v>
      </c>
      <c r="G347" s="289">
        <v>181</v>
      </c>
      <c r="H347" s="289">
        <v>180</v>
      </c>
      <c r="I347" s="289">
        <f t="shared" si="54"/>
        <v>230</v>
      </c>
      <c r="J347" s="289">
        <f t="shared" si="55"/>
        <v>230</v>
      </c>
    </row>
    <row r="348" spans="1:10" ht="25.5">
      <c r="A348" s="417" t="s">
        <v>3542</v>
      </c>
      <c r="B348" s="417" t="s">
        <v>3537</v>
      </c>
      <c r="C348" s="360" t="s">
        <v>2341</v>
      </c>
      <c r="D348" s="116" t="s">
        <v>2342</v>
      </c>
      <c r="E348" s="116">
        <v>19</v>
      </c>
      <c r="F348" s="116">
        <v>20</v>
      </c>
      <c r="G348" s="289">
        <v>821</v>
      </c>
      <c r="H348" s="289">
        <v>825</v>
      </c>
      <c r="I348" s="289">
        <f t="shared" si="54"/>
        <v>840</v>
      </c>
      <c r="J348" s="289">
        <f t="shared" si="55"/>
        <v>845</v>
      </c>
    </row>
    <row r="349" spans="1:10" ht="25.5">
      <c r="A349" s="417" t="s">
        <v>3542</v>
      </c>
      <c r="B349" s="417" t="s">
        <v>3537</v>
      </c>
      <c r="C349" s="360" t="s">
        <v>2343</v>
      </c>
      <c r="D349" s="116" t="s">
        <v>2344</v>
      </c>
      <c r="E349" s="116">
        <v>8</v>
      </c>
      <c r="F349" s="116">
        <v>10</v>
      </c>
      <c r="G349" s="289">
        <v>281</v>
      </c>
      <c r="H349" s="289">
        <v>280</v>
      </c>
      <c r="I349" s="289">
        <f t="shared" si="54"/>
        <v>289</v>
      </c>
      <c r="J349" s="289">
        <f t="shared" si="55"/>
        <v>290</v>
      </c>
    </row>
    <row r="350" spans="1:10" ht="25.5">
      <c r="A350" s="417" t="s">
        <v>3542</v>
      </c>
      <c r="B350" s="417" t="s">
        <v>3537</v>
      </c>
      <c r="C350" s="360" t="s">
        <v>2345</v>
      </c>
      <c r="D350" s="116" t="s">
        <v>2643</v>
      </c>
      <c r="E350" s="116">
        <v>285</v>
      </c>
      <c r="F350" s="116">
        <v>285</v>
      </c>
      <c r="G350" s="289">
        <v>1597</v>
      </c>
      <c r="H350" s="289">
        <v>1600</v>
      </c>
      <c r="I350" s="289">
        <f t="shared" si="54"/>
        <v>1882</v>
      </c>
      <c r="J350" s="289">
        <f t="shared" si="55"/>
        <v>1885</v>
      </c>
    </row>
    <row r="351" spans="1:10" ht="25.5">
      <c r="A351" s="417" t="s">
        <v>3542</v>
      </c>
      <c r="B351" s="417" t="s">
        <v>3537</v>
      </c>
      <c r="C351" s="360" t="s">
        <v>2347</v>
      </c>
      <c r="D351" s="116" t="s">
        <v>2644</v>
      </c>
      <c r="E351" s="116"/>
      <c r="F351" s="116"/>
      <c r="G351" s="289">
        <v>20503</v>
      </c>
      <c r="H351" s="289">
        <v>20505</v>
      </c>
      <c r="I351" s="289">
        <f t="shared" si="54"/>
        <v>20503</v>
      </c>
      <c r="J351" s="289">
        <f t="shared" si="55"/>
        <v>20505</v>
      </c>
    </row>
    <row r="352" spans="1:10" ht="27.75" customHeight="1">
      <c r="A352" s="417" t="s">
        <v>3542</v>
      </c>
      <c r="B352" s="417" t="s">
        <v>3537</v>
      </c>
      <c r="C352" s="360" t="s">
        <v>2349</v>
      </c>
      <c r="D352" s="116" t="s">
        <v>2350</v>
      </c>
      <c r="E352" s="116">
        <v>1</v>
      </c>
      <c r="F352" s="116">
        <v>1</v>
      </c>
      <c r="G352" s="289">
        <v>753</v>
      </c>
      <c r="H352" s="289">
        <v>755</v>
      </c>
      <c r="I352" s="289">
        <f t="shared" si="54"/>
        <v>754</v>
      </c>
      <c r="J352" s="289">
        <f t="shared" si="55"/>
        <v>756</v>
      </c>
    </row>
    <row r="353" spans="1:10" ht="25.5">
      <c r="A353" s="417" t="s">
        <v>3542</v>
      </c>
      <c r="B353" s="417" t="s">
        <v>3537</v>
      </c>
      <c r="C353" s="360" t="s">
        <v>2351</v>
      </c>
      <c r="D353" s="116" t="s">
        <v>2645</v>
      </c>
      <c r="E353" s="116">
        <v>1</v>
      </c>
      <c r="F353" s="116">
        <v>1</v>
      </c>
      <c r="G353" s="289">
        <v>2446</v>
      </c>
      <c r="H353" s="289">
        <v>2450</v>
      </c>
      <c r="I353" s="289">
        <f t="shared" si="54"/>
        <v>2447</v>
      </c>
      <c r="J353" s="289">
        <f t="shared" si="55"/>
        <v>2451</v>
      </c>
    </row>
    <row r="354" spans="1:10" ht="25.5">
      <c r="A354" s="417" t="s">
        <v>3542</v>
      </c>
      <c r="B354" s="417" t="s">
        <v>3537</v>
      </c>
      <c r="C354" s="361" t="s">
        <v>2353</v>
      </c>
      <c r="D354" s="116" t="s">
        <v>2354</v>
      </c>
      <c r="E354" s="116">
        <v>28</v>
      </c>
      <c r="F354" s="116">
        <v>30</v>
      </c>
      <c r="G354" s="289">
        <v>10297</v>
      </c>
      <c r="H354" s="289">
        <v>10300</v>
      </c>
      <c r="I354" s="289">
        <f t="shared" si="54"/>
        <v>10325</v>
      </c>
      <c r="J354" s="289">
        <f t="shared" si="55"/>
        <v>10330</v>
      </c>
    </row>
    <row r="355" spans="1:10" ht="25.5">
      <c r="A355" s="417" t="s">
        <v>3542</v>
      </c>
      <c r="B355" s="417" t="s">
        <v>3537</v>
      </c>
      <c r="C355" s="360" t="s">
        <v>2355</v>
      </c>
      <c r="D355" s="116" t="s">
        <v>2356</v>
      </c>
      <c r="E355" s="116">
        <v>81</v>
      </c>
      <c r="F355" s="116">
        <v>80</v>
      </c>
      <c r="G355" s="289">
        <v>25346</v>
      </c>
      <c r="H355" s="289">
        <v>25350</v>
      </c>
      <c r="I355" s="289">
        <f t="shared" si="54"/>
        <v>25427</v>
      </c>
      <c r="J355" s="289">
        <f t="shared" si="55"/>
        <v>25430</v>
      </c>
    </row>
    <row r="356" spans="1:10" ht="25.5">
      <c r="A356" s="417" t="s">
        <v>3542</v>
      </c>
      <c r="B356" s="417" t="s">
        <v>3537</v>
      </c>
      <c r="C356" s="361" t="s">
        <v>2357</v>
      </c>
      <c r="D356" s="116" t="s">
        <v>2358</v>
      </c>
      <c r="E356" s="116"/>
      <c r="F356" s="116"/>
      <c r="G356" s="289">
        <v>3852</v>
      </c>
      <c r="H356" s="289">
        <v>3855</v>
      </c>
      <c r="I356" s="289">
        <f t="shared" si="54"/>
        <v>3852</v>
      </c>
      <c r="J356" s="289">
        <f t="shared" si="55"/>
        <v>3855</v>
      </c>
    </row>
    <row r="357" spans="1:10" ht="29.25" customHeight="1">
      <c r="A357" s="417" t="s">
        <v>3542</v>
      </c>
      <c r="B357" s="417" t="s">
        <v>3537</v>
      </c>
      <c r="C357" s="360" t="s">
        <v>2646</v>
      </c>
      <c r="D357" s="116" t="s">
        <v>2647</v>
      </c>
      <c r="E357" s="116"/>
      <c r="F357" s="116"/>
      <c r="G357" s="289"/>
      <c r="H357" s="289"/>
      <c r="I357" s="289">
        <f t="shared" si="54"/>
        <v>0</v>
      </c>
      <c r="J357" s="289">
        <f t="shared" si="55"/>
        <v>0</v>
      </c>
    </row>
    <row r="358" spans="1:10" ht="25.5">
      <c r="A358" s="417" t="s">
        <v>3542</v>
      </c>
      <c r="B358" s="417" t="s">
        <v>3537</v>
      </c>
      <c r="C358" s="360" t="s">
        <v>2648</v>
      </c>
      <c r="D358" s="116" t="s">
        <v>2649</v>
      </c>
      <c r="E358" s="116"/>
      <c r="F358" s="116"/>
      <c r="G358" s="289"/>
      <c r="H358" s="289"/>
      <c r="I358" s="289">
        <f t="shared" si="54"/>
        <v>0</v>
      </c>
      <c r="J358" s="289">
        <f t="shared" si="55"/>
        <v>0</v>
      </c>
    </row>
    <row r="359" spans="1:10" ht="25.5">
      <c r="A359" s="417" t="s">
        <v>3542</v>
      </c>
      <c r="B359" s="417" t="s">
        <v>3537</v>
      </c>
      <c r="C359" s="866" t="s">
        <v>2381</v>
      </c>
      <c r="D359" s="867" t="s">
        <v>2650</v>
      </c>
      <c r="E359" s="867"/>
      <c r="F359" s="867"/>
      <c r="G359" s="785"/>
      <c r="H359" s="785"/>
      <c r="I359" s="785">
        <f t="shared" si="54"/>
        <v>0</v>
      </c>
      <c r="J359" s="785">
        <f t="shared" si="55"/>
        <v>0</v>
      </c>
    </row>
    <row r="360" spans="1:10" ht="14.25">
      <c r="A360" s="863"/>
      <c r="B360" s="863" t="s">
        <v>87</v>
      </c>
      <c r="C360" s="864"/>
      <c r="D360" s="854"/>
      <c r="E360" s="865">
        <f>SUM(E320:E359)</f>
        <v>16510</v>
      </c>
      <c r="F360" s="865">
        <f t="shared" ref="F360:H360" si="56">SUM(F320:F359)</f>
        <v>16952</v>
      </c>
      <c r="G360" s="865">
        <f t="shared" si="56"/>
        <v>71966</v>
      </c>
      <c r="H360" s="865">
        <f t="shared" si="56"/>
        <v>72628</v>
      </c>
      <c r="I360" s="852">
        <f t="shared" si="54"/>
        <v>88476</v>
      </c>
      <c r="J360" s="852">
        <f t="shared" si="55"/>
        <v>89580</v>
      </c>
    </row>
    <row r="361" spans="1:10" ht="25.5">
      <c r="A361" s="417" t="s">
        <v>3542</v>
      </c>
      <c r="B361" s="417" t="s">
        <v>3538</v>
      </c>
      <c r="C361" s="868" t="s">
        <v>2361</v>
      </c>
      <c r="D361" s="869" t="s">
        <v>2362</v>
      </c>
      <c r="E361" s="869"/>
      <c r="F361" s="869"/>
      <c r="G361" s="870">
        <v>478</v>
      </c>
      <c r="H361" s="870">
        <v>500</v>
      </c>
      <c r="I361" s="870">
        <f t="shared" si="54"/>
        <v>478</v>
      </c>
      <c r="J361" s="870">
        <f t="shared" si="55"/>
        <v>500</v>
      </c>
    </row>
    <row r="362" spans="1:10" ht="25.5">
      <c r="A362" s="417" t="s">
        <v>3542</v>
      </c>
      <c r="B362" s="417" t="s">
        <v>3538</v>
      </c>
      <c r="C362" s="360" t="s">
        <v>2363</v>
      </c>
      <c r="D362" s="116" t="s">
        <v>2364</v>
      </c>
      <c r="E362" s="116"/>
      <c r="F362" s="116"/>
      <c r="G362" s="289">
        <v>2336</v>
      </c>
      <c r="H362" s="289">
        <v>2000</v>
      </c>
      <c r="I362" s="289">
        <f t="shared" si="54"/>
        <v>2336</v>
      </c>
      <c r="J362" s="289">
        <f t="shared" si="55"/>
        <v>2000</v>
      </c>
    </row>
    <row r="363" spans="1:10" ht="25.5">
      <c r="A363" s="417" t="s">
        <v>3542</v>
      </c>
      <c r="B363" s="417" t="s">
        <v>3538</v>
      </c>
      <c r="C363" s="360" t="s">
        <v>2651</v>
      </c>
      <c r="D363" s="116" t="s">
        <v>2652</v>
      </c>
      <c r="E363" s="116">
        <v>99</v>
      </c>
      <c r="F363" s="116">
        <v>100</v>
      </c>
      <c r="G363" s="289">
        <v>10</v>
      </c>
      <c r="H363" s="289">
        <v>10</v>
      </c>
      <c r="I363" s="289">
        <f t="shared" si="54"/>
        <v>109</v>
      </c>
      <c r="J363" s="289">
        <f t="shared" si="55"/>
        <v>110</v>
      </c>
    </row>
    <row r="364" spans="1:10" ht="25.5">
      <c r="A364" s="417" t="s">
        <v>3542</v>
      </c>
      <c r="B364" s="417" t="s">
        <v>3538</v>
      </c>
      <c r="C364" s="360" t="s">
        <v>2653</v>
      </c>
      <c r="D364" s="116" t="s">
        <v>2654</v>
      </c>
      <c r="E364" s="116">
        <v>3</v>
      </c>
      <c r="F364" s="116">
        <v>5</v>
      </c>
      <c r="G364" s="289">
        <v>2</v>
      </c>
      <c r="H364" s="289">
        <v>2</v>
      </c>
      <c r="I364" s="289">
        <f t="shared" si="54"/>
        <v>5</v>
      </c>
      <c r="J364" s="289">
        <f t="shared" si="55"/>
        <v>7</v>
      </c>
    </row>
    <row r="365" spans="1:10" ht="37.5" customHeight="1">
      <c r="A365" s="417" t="s">
        <v>3542</v>
      </c>
      <c r="B365" s="417" t="s">
        <v>3538</v>
      </c>
      <c r="C365" s="360" t="s">
        <v>2655</v>
      </c>
      <c r="D365" s="116" t="s">
        <v>2656</v>
      </c>
      <c r="E365" s="116">
        <v>6</v>
      </c>
      <c r="F365" s="116">
        <v>10</v>
      </c>
      <c r="G365" s="289">
        <v>2</v>
      </c>
      <c r="H365" s="289">
        <v>2</v>
      </c>
      <c r="I365" s="289">
        <f t="shared" si="54"/>
        <v>8</v>
      </c>
      <c r="J365" s="289">
        <f t="shared" si="55"/>
        <v>12</v>
      </c>
    </row>
    <row r="366" spans="1:10" ht="25.5">
      <c r="A366" s="417" t="s">
        <v>3542</v>
      </c>
      <c r="B366" s="417" t="s">
        <v>3538</v>
      </c>
      <c r="C366" s="360" t="s">
        <v>2657</v>
      </c>
      <c r="D366" s="116" t="s">
        <v>2658</v>
      </c>
      <c r="E366" s="116"/>
      <c r="F366" s="116"/>
      <c r="G366" s="289">
        <v>2</v>
      </c>
      <c r="H366" s="289"/>
      <c r="I366" s="289">
        <f t="shared" si="54"/>
        <v>2</v>
      </c>
      <c r="J366" s="289">
        <f t="shared" si="55"/>
        <v>0</v>
      </c>
    </row>
    <row r="367" spans="1:10" ht="25.5">
      <c r="A367" s="417" t="s">
        <v>3542</v>
      </c>
      <c r="B367" s="417" t="s">
        <v>3538</v>
      </c>
      <c r="C367" s="361" t="s">
        <v>2367</v>
      </c>
      <c r="D367" s="116" t="s">
        <v>2368</v>
      </c>
      <c r="E367" s="116">
        <v>141</v>
      </c>
      <c r="F367" s="116">
        <v>200</v>
      </c>
      <c r="G367" s="289">
        <v>4</v>
      </c>
      <c r="H367" s="289">
        <v>10</v>
      </c>
      <c r="I367" s="289">
        <f t="shared" si="54"/>
        <v>145</v>
      </c>
      <c r="J367" s="289">
        <f t="shared" si="55"/>
        <v>210</v>
      </c>
    </row>
    <row r="368" spans="1:10" ht="38.25" customHeight="1">
      <c r="A368" s="417" t="s">
        <v>3542</v>
      </c>
      <c r="B368" s="417" t="s">
        <v>3538</v>
      </c>
      <c r="C368" s="360" t="s">
        <v>2144</v>
      </c>
      <c r="D368" s="116" t="s">
        <v>2659</v>
      </c>
      <c r="E368" s="116"/>
      <c r="F368" s="116"/>
      <c r="G368" s="289"/>
      <c r="H368" s="289"/>
      <c r="I368" s="289">
        <f t="shared" si="54"/>
        <v>0</v>
      </c>
      <c r="J368" s="289">
        <f t="shared" si="55"/>
        <v>0</v>
      </c>
    </row>
    <row r="369" spans="1:10" ht="25.5">
      <c r="A369" s="417" t="s">
        <v>3542</v>
      </c>
      <c r="B369" s="417" t="s">
        <v>3538</v>
      </c>
      <c r="C369" s="360" t="s">
        <v>2379</v>
      </c>
      <c r="D369" s="116" t="s">
        <v>2380</v>
      </c>
      <c r="E369" s="116"/>
      <c r="F369" s="116"/>
      <c r="G369" s="289">
        <v>106</v>
      </c>
      <c r="H369" s="289">
        <v>165</v>
      </c>
      <c r="I369" s="289">
        <f t="shared" si="54"/>
        <v>106</v>
      </c>
      <c r="J369" s="289">
        <f t="shared" si="55"/>
        <v>165</v>
      </c>
    </row>
    <row r="370" spans="1:10" ht="25.5">
      <c r="A370" s="417" t="s">
        <v>3542</v>
      </c>
      <c r="B370" s="417" t="s">
        <v>3538</v>
      </c>
      <c r="C370" s="866" t="s">
        <v>2383</v>
      </c>
      <c r="D370" s="867" t="s">
        <v>2384</v>
      </c>
      <c r="E370" s="867">
        <v>26</v>
      </c>
      <c r="F370" s="867">
        <v>50</v>
      </c>
      <c r="G370" s="785">
        <v>75</v>
      </c>
      <c r="H370" s="785">
        <v>100</v>
      </c>
      <c r="I370" s="785">
        <f t="shared" si="54"/>
        <v>101</v>
      </c>
      <c r="J370" s="785">
        <f t="shared" si="55"/>
        <v>150</v>
      </c>
    </row>
    <row r="371" spans="1:10" ht="14.25">
      <c r="A371" s="863"/>
      <c r="B371" s="863" t="s">
        <v>87</v>
      </c>
      <c r="C371" s="864"/>
      <c r="D371" s="854"/>
      <c r="E371" s="865">
        <f>SUM(E361:E370)</f>
        <v>275</v>
      </c>
      <c r="F371" s="865">
        <f t="shared" ref="F371:H371" si="57">SUM(F361:F370)</f>
        <v>365</v>
      </c>
      <c r="G371" s="865">
        <f t="shared" si="57"/>
        <v>3015</v>
      </c>
      <c r="H371" s="865">
        <f t="shared" si="57"/>
        <v>2789</v>
      </c>
      <c r="I371" s="852">
        <f t="shared" si="54"/>
        <v>3290</v>
      </c>
      <c r="J371" s="852">
        <f t="shared" si="55"/>
        <v>3154</v>
      </c>
    </row>
    <row r="372" spans="1:10" ht="38.25">
      <c r="A372" s="417" t="s">
        <v>3543</v>
      </c>
      <c r="B372" s="287" t="s">
        <v>216</v>
      </c>
      <c r="C372" s="868" t="s">
        <v>2660</v>
      </c>
      <c r="D372" s="869" t="s">
        <v>2661</v>
      </c>
      <c r="E372" s="869"/>
      <c r="F372" s="869"/>
      <c r="G372" s="870"/>
      <c r="H372" s="870">
        <v>1</v>
      </c>
      <c r="I372" s="870">
        <f t="shared" si="54"/>
        <v>0</v>
      </c>
      <c r="J372" s="870">
        <f t="shared" si="55"/>
        <v>1</v>
      </c>
    </row>
    <row r="373" spans="1:10" ht="38.25">
      <c r="A373" s="417" t="s">
        <v>3543</v>
      </c>
      <c r="B373" s="287" t="s">
        <v>216</v>
      </c>
      <c r="C373" s="360" t="s">
        <v>2662</v>
      </c>
      <c r="D373" s="116" t="s">
        <v>2663</v>
      </c>
      <c r="E373" s="116"/>
      <c r="F373" s="116"/>
      <c r="G373" s="289"/>
      <c r="H373" s="289">
        <v>1</v>
      </c>
      <c r="I373" s="289">
        <f t="shared" si="54"/>
        <v>0</v>
      </c>
      <c r="J373" s="289">
        <f t="shared" si="55"/>
        <v>1</v>
      </c>
    </row>
    <row r="374" spans="1:10" ht="38.25">
      <c r="A374" s="417" t="s">
        <v>3543</v>
      </c>
      <c r="B374" s="287" t="s">
        <v>216</v>
      </c>
      <c r="C374" s="360" t="s">
        <v>2664</v>
      </c>
      <c r="D374" s="116" t="s">
        <v>2665</v>
      </c>
      <c r="E374" s="116"/>
      <c r="F374" s="116"/>
      <c r="G374" s="289"/>
      <c r="H374" s="289"/>
      <c r="I374" s="289">
        <f t="shared" si="54"/>
        <v>0</v>
      </c>
      <c r="J374" s="289">
        <f t="shared" si="55"/>
        <v>0</v>
      </c>
    </row>
    <row r="375" spans="1:10" ht="38.25">
      <c r="A375" s="417" t="s">
        <v>3543</v>
      </c>
      <c r="B375" s="287" t="s">
        <v>216</v>
      </c>
      <c r="C375" s="360" t="s">
        <v>2666</v>
      </c>
      <c r="D375" s="116" t="s">
        <v>2667</v>
      </c>
      <c r="E375" s="116"/>
      <c r="F375" s="116"/>
      <c r="G375" s="289"/>
      <c r="H375" s="289"/>
      <c r="I375" s="289">
        <f t="shared" si="54"/>
        <v>0</v>
      </c>
      <c r="J375" s="289">
        <f t="shared" si="55"/>
        <v>0</v>
      </c>
    </row>
    <row r="376" spans="1:10" ht="48.75" customHeight="1">
      <c r="A376" s="417" t="s">
        <v>3543</v>
      </c>
      <c r="B376" s="287" t="s">
        <v>216</v>
      </c>
      <c r="C376" s="360" t="s">
        <v>2668</v>
      </c>
      <c r="D376" s="116" t="s">
        <v>2669</v>
      </c>
      <c r="E376" s="116"/>
      <c r="F376" s="116"/>
      <c r="G376" s="289"/>
      <c r="H376" s="289"/>
      <c r="I376" s="289">
        <f t="shared" si="54"/>
        <v>0</v>
      </c>
      <c r="J376" s="289">
        <f t="shared" si="55"/>
        <v>0</v>
      </c>
    </row>
    <row r="377" spans="1:10" ht="38.25">
      <c r="A377" s="417" t="s">
        <v>3543</v>
      </c>
      <c r="B377" s="287" t="s">
        <v>216</v>
      </c>
      <c r="C377" s="360" t="s">
        <v>2519</v>
      </c>
      <c r="D377" s="116" t="s">
        <v>2520</v>
      </c>
      <c r="E377" s="116"/>
      <c r="F377" s="116"/>
      <c r="G377" s="289"/>
      <c r="H377" s="289"/>
      <c r="I377" s="289">
        <f t="shared" si="54"/>
        <v>0</v>
      </c>
      <c r="J377" s="289">
        <f t="shared" si="55"/>
        <v>0</v>
      </c>
    </row>
    <row r="378" spans="1:10" ht="38.25">
      <c r="A378" s="417" t="s">
        <v>3543</v>
      </c>
      <c r="B378" s="287" t="s">
        <v>216</v>
      </c>
      <c r="C378" s="361" t="s">
        <v>2521</v>
      </c>
      <c r="D378" s="116" t="s">
        <v>2670</v>
      </c>
      <c r="E378" s="116"/>
      <c r="F378" s="116"/>
      <c r="G378" s="289"/>
      <c r="H378" s="289"/>
      <c r="I378" s="289">
        <f t="shared" si="54"/>
        <v>0</v>
      </c>
      <c r="J378" s="289">
        <f t="shared" si="55"/>
        <v>0</v>
      </c>
    </row>
    <row r="379" spans="1:10" ht="42" customHeight="1">
      <c r="A379" s="417" t="s">
        <v>3543</v>
      </c>
      <c r="B379" s="287" t="s">
        <v>216</v>
      </c>
      <c r="C379" s="360" t="s">
        <v>2671</v>
      </c>
      <c r="D379" s="116" t="s">
        <v>2672</v>
      </c>
      <c r="E379" s="116"/>
      <c r="F379" s="116"/>
      <c r="G379" s="289"/>
      <c r="H379" s="289">
        <v>1</v>
      </c>
      <c r="I379" s="289">
        <f t="shared" si="54"/>
        <v>0</v>
      </c>
      <c r="J379" s="289">
        <f t="shared" si="55"/>
        <v>1</v>
      </c>
    </row>
    <row r="380" spans="1:10" ht="38.25">
      <c r="A380" s="417" t="s">
        <v>3543</v>
      </c>
      <c r="B380" s="287" t="s">
        <v>216</v>
      </c>
      <c r="C380" s="360" t="s">
        <v>2673</v>
      </c>
      <c r="D380" s="116" t="s">
        <v>2674</v>
      </c>
      <c r="E380" s="116"/>
      <c r="F380" s="116"/>
      <c r="G380" s="289"/>
      <c r="H380" s="289"/>
      <c r="I380" s="289">
        <f t="shared" si="54"/>
        <v>0</v>
      </c>
      <c r="J380" s="289">
        <f t="shared" si="55"/>
        <v>0</v>
      </c>
    </row>
    <row r="381" spans="1:10" ht="38.25">
      <c r="A381" s="417" t="s">
        <v>3543</v>
      </c>
      <c r="B381" s="287" t="s">
        <v>216</v>
      </c>
      <c r="C381" s="360" t="s">
        <v>2675</v>
      </c>
      <c r="D381" s="116" t="s">
        <v>2676</v>
      </c>
      <c r="E381" s="116"/>
      <c r="F381" s="116"/>
      <c r="G381" s="289">
        <v>1</v>
      </c>
      <c r="H381" s="289">
        <v>1</v>
      </c>
      <c r="I381" s="289">
        <f t="shared" si="54"/>
        <v>1</v>
      </c>
      <c r="J381" s="289">
        <f t="shared" si="55"/>
        <v>1</v>
      </c>
    </row>
    <row r="382" spans="1:10" ht="38.25">
      <c r="A382" s="417" t="s">
        <v>3543</v>
      </c>
      <c r="B382" s="287" t="s">
        <v>216</v>
      </c>
      <c r="C382" s="360" t="s">
        <v>2677</v>
      </c>
      <c r="D382" s="116" t="s">
        <v>2678</v>
      </c>
      <c r="E382" s="116"/>
      <c r="F382" s="116"/>
      <c r="G382" s="289"/>
      <c r="H382" s="289"/>
      <c r="I382" s="289">
        <f t="shared" si="54"/>
        <v>0</v>
      </c>
      <c r="J382" s="289">
        <f t="shared" si="55"/>
        <v>0</v>
      </c>
    </row>
    <row r="383" spans="1:10" ht="38.25">
      <c r="A383" s="417" t="s">
        <v>3543</v>
      </c>
      <c r="B383" s="287" t="s">
        <v>216</v>
      </c>
      <c r="C383" s="360" t="s">
        <v>2679</v>
      </c>
      <c r="D383" s="116" t="s">
        <v>2680</v>
      </c>
      <c r="E383" s="116"/>
      <c r="F383" s="116"/>
      <c r="G383" s="289">
        <v>2</v>
      </c>
      <c r="H383" s="289">
        <v>2</v>
      </c>
      <c r="I383" s="289">
        <f t="shared" si="54"/>
        <v>2</v>
      </c>
      <c r="J383" s="289">
        <f t="shared" si="55"/>
        <v>2</v>
      </c>
    </row>
    <row r="384" spans="1:10" ht="38.25">
      <c r="A384" s="417" t="s">
        <v>3543</v>
      </c>
      <c r="B384" s="287" t="s">
        <v>216</v>
      </c>
      <c r="C384" s="360" t="s">
        <v>2681</v>
      </c>
      <c r="D384" s="116" t="s">
        <v>2682</v>
      </c>
      <c r="E384" s="116"/>
      <c r="F384" s="116"/>
      <c r="G384" s="289">
        <v>1</v>
      </c>
      <c r="H384" s="289">
        <v>1</v>
      </c>
      <c r="I384" s="289">
        <f t="shared" si="54"/>
        <v>1</v>
      </c>
      <c r="J384" s="289">
        <f t="shared" si="55"/>
        <v>1</v>
      </c>
    </row>
    <row r="385" spans="1:10" ht="38.25">
      <c r="A385" s="417" t="s">
        <v>3543</v>
      </c>
      <c r="B385" s="287" t="s">
        <v>216</v>
      </c>
      <c r="C385" s="360" t="s">
        <v>2683</v>
      </c>
      <c r="D385" s="116" t="s">
        <v>2684</v>
      </c>
      <c r="E385" s="116"/>
      <c r="F385" s="116"/>
      <c r="G385" s="289"/>
      <c r="H385" s="289">
        <v>1</v>
      </c>
      <c r="I385" s="289">
        <f t="shared" si="54"/>
        <v>0</v>
      </c>
      <c r="J385" s="289">
        <f t="shared" si="55"/>
        <v>1</v>
      </c>
    </row>
    <row r="386" spans="1:10" ht="38.25">
      <c r="A386" s="417" t="s">
        <v>3543</v>
      </c>
      <c r="B386" s="287" t="s">
        <v>216</v>
      </c>
      <c r="C386" s="360" t="s">
        <v>2685</v>
      </c>
      <c r="D386" s="116" t="s">
        <v>2686</v>
      </c>
      <c r="E386" s="116"/>
      <c r="F386" s="116"/>
      <c r="G386" s="289">
        <v>1</v>
      </c>
      <c r="H386" s="289">
        <v>1</v>
      </c>
      <c r="I386" s="289">
        <f t="shared" si="54"/>
        <v>1</v>
      </c>
      <c r="J386" s="289">
        <f t="shared" si="55"/>
        <v>1</v>
      </c>
    </row>
    <row r="387" spans="1:10" ht="45.75" customHeight="1">
      <c r="A387" s="417" t="s">
        <v>3543</v>
      </c>
      <c r="B387" s="287" t="s">
        <v>216</v>
      </c>
      <c r="C387" s="360" t="s">
        <v>2687</v>
      </c>
      <c r="D387" s="116" t="s">
        <v>2688</v>
      </c>
      <c r="E387" s="116"/>
      <c r="F387" s="116"/>
      <c r="G387" s="289"/>
      <c r="H387" s="289"/>
      <c r="I387" s="289">
        <f t="shared" si="54"/>
        <v>0</v>
      </c>
      <c r="J387" s="289">
        <f t="shared" si="55"/>
        <v>0</v>
      </c>
    </row>
    <row r="388" spans="1:10" ht="38.25">
      <c r="A388" s="417" t="s">
        <v>3543</v>
      </c>
      <c r="B388" s="287" t="s">
        <v>216</v>
      </c>
      <c r="C388" s="360" t="s">
        <v>2689</v>
      </c>
      <c r="D388" s="116" t="s">
        <v>2690</v>
      </c>
      <c r="E388" s="116"/>
      <c r="F388" s="116"/>
      <c r="G388" s="289"/>
      <c r="H388" s="289"/>
      <c r="I388" s="289">
        <f t="shared" si="54"/>
        <v>0</v>
      </c>
      <c r="J388" s="289">
        <f t="shared" si="55"/>
        <v>0</v>
      </c>
    </row>
    <row r="389" spans="1:10" ht="38.25">
      <c r="A389" s="417" t="s">
        <v>3543</v>
      </c>
      <c r="B389" s="287" t="s">
        <v>216</v>
      </c>
      <c r="C389" s="361" t="s">
        <v>2691</v>
      </c>
      <c r="D389" s="116" t="s">
        <v>2692</v>
      </c>
      <c r="E389" s="116"/>
      <c r="F389" s="116"/>
      <c r="G389" s="289"/>
      <c r="H389" s="289"/>
      <c r="I389" s="289">
        <f t="shared" si="54"/>
        <v>0</v>
      </c>
      <c r="J389" s="289">
        <f t="shared" si="55"/>
        <v>0</v>
      </c>
    </row>
    <row r="390" spans="1:10" ht="38.25">
      <c r="A390" s="417" t="s">
        <v>3543</v>
      </c>
      <c r="B390" s="287" t="s">
        <v>216</v>
      </c>
      <c r="C390" s="360" t="s">
        <v>2693</v>
      </c>
      <c r="D390" s="116" t="s">
        <v>2694</v>
      </c>
      <c r="E390" s="116"/>
      <c r="F390" s="116"/>
      <c r="G390" s="289">
        <v>27</v>
      </c>
      <c r="H390" s="289">
        <v>30</v>
      </c>
      <c r="I390" s="289">
        <f t="shared" si="54"/>
        <v>27</v>
      </c>
      <c r="J390" s="289">
        <f t="shared" si="55"/>
        <v>30</v>
      </c>
    </row>
    <row r="391" spans="1:10" ht="38.25">
      <c r="A391" s="417" t="s">
        <v>3543</v>
      </c>
      <c r="B391" s="287" t="s">
        <v>216</v>
      </c>
      <c r="C391" s="361" t="s">
        <v>2695</v>
      </c>
      <c r="D391" s="116" t="s">
        <v>2696</v>
      </c>
      <c r="E391" s="116"/>
      <c r="F391" s="116"/>
      <c r="G391" s="289"/>
      <c r="H391" s="289">
        <v>1</v>
      </c>
      <c r="I391" s="289">
        <f t="shared" si="54"/>
        <v>0</v>
      </c>
      <c r="J391" s="289">
        <f t="shared" si="55"/>
        <v>1</v>
      </c>
    </row>
    <row r="392" spans="1:10" ht="45" customHeight="1">
      <c r="A392" s="417" t="s">
        <v>3543</v>
      </c>
      <c r="B392" s="287" t="s">
        <v>216</v>
      </c>
      <c r="C392" s="360" t="s">
        <v>2697</v>
      </c>
      <c r="D392" s="116" t="s">
        <v>2698</v>
      </c>
      <c r="E392" s="116"/>
      <c r="F392" s="116"/>
      <c r="G392" s="289"/>
      <c r="H392" s="289">
        <v>1</v>
      </c>
      <c r="I392" s="289">
        <f t="shared" si="54"/>
        <v>0</v>
      </c>
      <c r="J392" s="289">
        <f t="shared" si="55"/>
        <v>1</v>
      </c>
    </row>
    <row r="393" spans="1:10" ht="38.25">
      <c r="A393" s="417" t="s">
        <v>3543</v>
      </c>
      <c r="B393" s="287" t="s">
        <v>216</v>
      </c>
      <c r="C393" s="360" t="s">
        <v>2699</v>
      </c>
      <c r="D393" s="116" t="s">
        <v>2700</v>
      </c>
      <c r="E393" s="116"/>
      <c r="F393" s="116"/>
      <c r="G393" s="289"/>
      <c r="H393" s="289">
        <v>1</v>
      </c>
      <c r="I393" s="289">
        <f t="shared" si="54"/>
        <v>0</v>
      </c>
      <c r="J393" s="289">
        <f t="shared" si="55"/>
        <v>1</v>
      </c>
    </row>
    <row r="394" spans="1:10" ht="38.25">
      <c r="A394" s="417" t="s">
        <v>3543</v>
      </c>
      <c r="B394" s="287" t="s">
        <v>216</v>
      </c>
      <c r="C394" s="360" t="s">
        <v>2701</v>
      </c>
      <c r="D394" s="116" t="s">
        <v>2702</v>
      </c>
      <c r="E394" s="116"/>
      <c r="F394" s="116"/>
      <c r="G394" s="289"/>
      <c r="H394" s="289">
        <v>1</v>
      </c>
      <c r="I394" s="289">
        <f t="shared" si="54"/>
        <v>0</v>
      </c>
      <c r="J394" s="289">
        <f t="shared" si="55"/>
        <v>1</v>
      </c>
    </row>
    <row r="395" spans="1:10" ht="38.25">
      <c r="A395" s="417" t="s">
        <v>3543</v>
      </c>
      <c r="B395" s="287" t="s">
        <v>216</v>
      </c>
      <c r="C395" s="360" t="s">
        <v>2703</v>
      </c>
      <c r="D395" s="116" t="s">
        <v>2704</v>
      </c>
      <c r="E395" s="116"/>
      <c r="F395" s="116"/>
      <c r="G395" s="289">
        <v>6</v>
      </c>
      <c r="H395" s="289">
        <v>6</v>
      </c>
      <c r="I395" s="289">
        <f t="shared" si="54"/>
        <v>6</v>
      </c>
      <c r="J395" s="289">
        <f t="shared" si="55"/>
        <v>6</v>
      </c>
    </row>
    <row r="396" spans="1:10" ht="38.25">
      <c r="A396" s="417" t="s">
        <v>3543</v>
      </c>
      <c r="B396" s="287" t="s">
        <v>216</v>
      </c>
      <c r="C396" s="360" t="s">
        <v>2705</v>
      </c>
      <c r="D396" s="116" t="s">
        <v>2706</v>
      </c>
      <c r="E396" s="116"/>
      <c r="F396" s="116"/>
      <c r="G396" s="289"/>
      <c r="H396" s="289"/>
      <c r="I396" s="289">
        <f t="shared" si="54"/>
        <v>0</v>
      </c>
      <c r="J396" s="289">
        <f t="shared" si="55"/>
        <v>0</v>
      </c>
    </row>
    <row r="397" spans="1:10" ht="38.25">
      <c r="A397" s="417" t="s">
        <v>3543</v>
      </c>
      <c r="B397" s="287" t="s">
        <v>216</v>
      </c>
      <c r="C397" s="360" t="s">
        <v>2707</v>
      </c>
      <c r="D397" s="116" t="s">
        <v>2708</v>
      </c>
      <c r="E397" s="116"/>
      <c r="F397" s="116"/>
      <c r="G397" s="289"/>
      <c r="H397" s="289"/>
      <c r="I397" s="289">
        <f t="shared" si="54"/>
        <v>0</v>
      </c>
      <c r="J397" s="289">
        <f t="shared" si="55"/>
        <v>0</v>
      </c>
    </row>
    <row r="398" spans="1:10" ht="38.25">
      <c r="A398" s="417" t="s">
        <v>3543</v>
      </c>
      <c r="B398" s="287" t="s">
        <v>216</v>
      </c>
      <c r="C398" s="360" t="s">
        <v>2709</v>
      </c>
      <c r="D398" s="116" t="s">
        <v>2710</v>
      </c>
      <c r="E398" s="116"/>
      <c r="F398" s="116"/>
      <c r="G398" s="289">
        <v>2</v>
      </c>
      <c r="H398" s="289">
        <v>2</v>
      </c>
      <c r="I398" s="289">
        <f t="shared" si="54"/>
        <v>2</v>
      </c>
      <c r="J398" s="289">
        <f t="shared" si="55"/>
        <v>2</v>
      </c>
    </row>
    <row r="399" spans="1:10" ht="38.25">
      <c r="A399" s="417" t="s">
        <v>3543</v>
      </c>
      <c r="B399" s="287" t="s">
        <v>216</v>
      </c>
      <c r="C399" s="360" t="s">
        <v>2711</v>
      </c>
      <c r="D399" s="116" t="s">
        <v>2712</v>
      </c>
      <c r="E399" s="116"/>
      <c r="F399" s="116"/>
      <c r="G399" s="289">
        <v>3</v>
      </c>
      <c r="H399" s="289">
        <v>5</v>
      </c>
      <c r="I399" s="289">
        <f t="shared" si="54"/>
        <v>3</v>
      </c>
      <c r="J399" s="289">
        <f t="shared" si="55"/>
        <v>5</v>
      </c>
    </row>
    <row r="400" spans="1:10" ht="42.75" customHeight="1">
      <c r="A400" s="417" t="s">
        <v>3543</v>
      </c>
      <c r="B400" s="287" t="s">
        <v>216</v>
      </c>
      <c r="C400" s="360" t="s">
        <v>2713</v>
      </c>
      <c r="D400" s="116" t="s">
        <v>2714</v>
      </c>
      <c r="E400" s="116"/>
      <c r="F400" s="116"/>
      <c r="G400" s="289">
        <v>5</v>
      </c>
      <c r="H400" s="289">
        <v>5</v>
      </c>
      <c r="I400" s="289">
        <f t="shared" si="54"/>
        <v>5</v>
      </c>
      <c r="J400" s="289">
        <f t="shared" si="55"/>
        <v>5</v>
      </c>
    </row>
    <row r="401" spans="1:10" ht="38.25">
      <c r="A401" s="417" t="s">
        <v>3543</v>
      </c>
      <c r="B401" s="287" t="s">
        <v>216</v>
      </c>
      <c r="C401" s="360" t="s">
        <v>2715</v>
      </c>
      <c r="D401" s="116" t="s">
        <v>2716</v>
      </c>
      <c r="E401" s="116"/>
      <c r="F401" s="116"/>
      <c r="G401" s="289"/>
      <c r="H401" s="289"/>
      <c r="I401" s="289">
        <f t="shared" si="54"/>
        <v>0</v>
      </c>
      <c r="J401" s="289">
        <f t="shared" si="55"/>
        <v>0</v>
      </c>
    </row>
    <row r="402" spans="1:10" ht="38.25">
      <c r="A402" s="417" t="s">
        <v>3543</v>
      </c>
      <c r="B402" s="287" t="s">
        <v>216</v>
      </c>
      <c r="C402" s="361" t="s">
        <v>2717</v>
      </c>
      <c r="D402" s="116" t="s">
        <v>2718</v>
      </c>
      <c r="E402" s="116"/>
      <c r="F402" s="116"/>
      <c r="G402" s="289">
        <v>13</v>
      </c>
      <c r="H402" s="289">
        <v>13</v>
      </c>
      <c r="I402" s="289">
        <f t="shared" si="54"/>
        <v>13</v>
      </c>
      <c r="J402" s="289">
        <f t="shared" si="55"/>
        <v>13</v>
      </c>
    </row>
    <row r="403" spans="1:10" ht="45" customHeight="1">
      <c r="A403" s="417" t="s">
        <v>3543</v>
      </c>
      <c r="B403" s="287" t="s">
        <v>216</v>
      </c>
      <c r="C403" s="360" t="s">
        <v>2719</v>
      </c>
      <c r="D403" s="116" t="s">
        <v>2720</v>
      </c>
      <c r="E403" s="116"/>
      <c r="F403" s="116"/>
      <c r="G403" s="289">
        <v>3</v>
      </c>
      <c r="H403" s="289">
        <v>5</v>
      </c>
      <c r="I403" s="289">
        <f t="shared" si="54"/>
        <v>3</v>
      </c>
      <c r="J403" s="289">
        <f t="shared" si="55"/>
        <v>5</v>
      </c>
    </row>
    <row r="404" spans="1:10" ht="38.25">
      <c r="A404" s="417" t="s">
        <v>3543</v>
      </c>
      <c r="B404" s="287" t="s">
        <v>216</v>
      </c>
      <c r="C404" s="360" t="s">
        <v>2721</v>
      </c>
      <c r="D404" s="116" t="s">
        <v>2722</v>
      </c>
      <c r="E404" s="116"/>
      <c r="F404" s="116"/>
      <c r="G404" s="289"/>
      <c r="H404" s="289">
        <v>1</v>
      </c>
      <c r="I404" s="289">
        <f t="shared" si="54"/>
        <v>0</v>
      </c>
      <c r="J404" s="289">
        <f t="shared" si="55"/>
        <v>1</v>
      </c>
    </row>
    <row r="405" spans="1:10" ht="38.25">
      <c r="A405" s="417" t="s">
        <v>3543</v>
      </c>
      <c r="B405" s="287" t="s">
        <v>216</v>
      </c>
      <c r="C405" s="360" t="s">
        <v>2723</v>
      </c>
      <c r="D405" s="116" t="s">
        <v>2724</v>
      </c>
      <c r="E405" s="116"/>
      <c r="F405" s="116"/>
      <c r="G405" s="289"/>
      <c r="H405" s="289">
        <v>1</v>
      </c>
      <c r="I405" s="289">
        <f t="shared" si="54"/>
        <v>0</v>
      </c>
      <c r="J405" s="289">
        <f t="shared" si="55"/>
        <v>1</v>
      </c>
    </row>
    <row r="406" spans="1:10" ht="38.25">
      <c r="A406" s="417" t="s">
        <v>3543</v>
      </c>
      <c r="B406" s="287" t="s">
        <v>216</v>
      </c>
      <c r="C406" s="360" t="s">
        <v>2725</v>
      </c>
      <c r="D406" s="116" t="s">
        <v>2726</v>
      </c>
      <c r="E406" s="116"/>
      <c r="F406" s="116"/>
      <c r="G406" s="289"/>
      <c r="H406" s="289">
        <v>1</v>
      </c>
      <c r="I406" s="289">
        <f t="shared" si="54"/>
        <v>0</v>
      </c>
      <c r="J406" s="289">
        <f t="shared" si="55"/>
        <v>1</v>
      </c>
    </row>
    <row r="407" spans="1:10" ht="38.25">
      <c r="A407" s="417" t="s">
        <v>3543</v>
      </c>
      <c r="B407" s="287" t="s">
        <v>216</v>
      </c>
      <c r="C407" s="360" t="s">
        <v>2727</v>
      </c>
      <c r="D407" s="116" t="s">
        <v>2728</v>
      </c>
      <c r="E407" s="116"/>
      <c r="F407" s="116"/>
      <c r="G407" s="289"/>
      <c r="H407" s="289">
        <v>1</v>
      </c>
      <c r="I407" s="289">
        <f t="shared" si="54"/>
        <v>0</v>
      </c>
      <c r="J407" s="289">
        <f t="shared" si="55"/>
        <v>1</v>
      </c>
    </row>
    <row r="408" spans="1:10" ht="38.25">
      <c r="A408" s="417" t="s">
        <v>3543</v>
      </c>
      <c r="B408" s="287" t="s">
        <v>216</v>
      </c>
      <c r="C408" s="360" t="s">
        <v>2729</v>
      </c>
      <c r="D408" s="116" t="s">
        <v>2730</v>
      </c>
      <c r="E408" s="116"/>
      <c r="F408" s="116"/>
      <c r="G408" s="289"/>
      <c r="H408" s="289">
        <v>1</v>
      </c>
      <c r="I408" s="289">
        <f t="shared" ref="I408:I439" si="58">SUM(E408,G408)</f>
        <v>0</v>
      </c>
      <c r="J408" s="289">
        <f t="shared" ref="J408:J439" si="59">SUM(F408,H408)</f>
        <v>1</v>
      </c>
    </row>
    <row r="409" spans="1:10" ht="38.25">
      <c r="A409" s="417" t="s">
        <v>3543</v>
      </c>
      <c r="B409" s="287" t="s">
        <v>216</v>
      </c>
      <c r="C409" s="360" t="s">
        <v>2731</v>
      </c>
      <c r="D409" s="116" t="s">
        <v>2732</v>
      </c>
      <c r="E409" s="116"/>
      <c r="F409" s="116"/>
      <c r="G409" s="289"/>
      <c r="H409" s="289">
        <v>1</v>
      </c>
      <c r="I409" s="289">
        <f t="shared" si="58"/>
        <v>0</v>
      </c>
      <c r="J409" s="289">
        <f t="shared" si="59"/>
        <v>1</v>
      </c>
    </row>
    <row r="410" spans="1:10" ht="38.25">
      <c r="A410" s="417" t="s">
        <v>3543</v>
      </c>
      <c r="B410" s="287" t="s">
        <v>216</v>
      </c>
      <c r="C410" s="360" t="s">
        <v>2733</v>
      </c>
      <c r="D410" s="116" t="s">
        <v>2734</v>
      </c>
      <c r="E410" s="116"/>
      <c r="F410" s="116"/>
      <c r="G410" s="289">
        <v>21</v>
      </c>
      <c r="H410" s="289">
        <v>25</v>
      </c>
      <c r="I410" s="289">
        <f t="shared" si="58"/>
        <v>21</v>
      </c>
      <c r="J410" s="289">
        <f t="shared" si="59"/>
        <v>25</v>
      </c>
    </row>
    <row r="411" spans="1:10" ht="50.25" customHeight="1">
      <c r="A411" s="417" t="s">
        <v>3543</v>
      </c>
      <c r="B411" s="287" t="s">
        <v>216</v>
      </c>
      <c r="C411" s="360" t="s">
        <v>2735</v>
      </c>
      <c r="D411" s="116" t="s">
        <v>2736</v>
      </c>
      <c r="E411" s="116"/>
      <c r="F411" s="116"/>
      <c r="G411" s="289">
        <v>174</v>
      </c>
      <c r="H411" s="289">
        <v>200</v>
      </c>
      <c r="I411" s="289">
        <f t="shared" si="58"/>
        <v>174</v>
      </c>
      <c r="J411" s="289">
        <f t="shared" si="59"/>
        <v>200</v>
      </c>
    </row>
    <row r="412" spans="1:10" ht="38.25">
      <c r="A412" s="417" t="s">
        <v>3543</v>
      </c>
      <c r="B412" s="287" t="s">
        <v>216</v>
      </c>
      <c r="C412" s="360" t="s">
        <v>2737</v>
      </c>
      <c r="D412" s="116" t="s">
        <v>2738</v>
      </c>
      <c r="E412" s="116"/>
      <c r="F412" s="116"/>
      <c r="G412" s="289">
        <v>4</v>
      </c>
      <c r="H412" s="289">
        <v>4</v>
      </c>
      <c r="I412" s="289">
        <f t="shared" si="58"/>
        <v>4</v>
      </c>
      <c r="J412" s="289">
        <f t="shared" si="59"/>
        <v>4</v>
      </c>
    </row>
    <row r="413" spans="1:10" ht="38.25">
      <c r="A413" s="417" t="s">
        <v>3543</v>
      </c>
      <c r="B413" s="287" t="s">
        <v>216</v>
      </c>
      <c r="C413" s="361" t="s">
        <v>2739</v>
      </c>
      <c r="D413" s="116" t="s">
        <v>2740</v>
      </c>
      <c r="E413" s="116"/>
      <c r="F413" s="116"/>
      <c r="G413" s="289"/>
      <c r="H413" s="289">
        <v>1</v>
      </c>
      <c r="I413" s="289">
        <f t="shared" si="58"/>
        <v>0</v>
      </c>
      <c r="J413" s="289">
        <f t="shared" si="59"/>
        <v>1</v>
      </c>
    </row>
    <row r="414" spans="1:10" ht="43.5" customHeight="1">
      <c r="A414" s="417" t="s">
        <v>3543</v>
      </c>
      <c r="B414" s="287" t="s">
        <v>216</v>
      </c>
      <c r="C414" s="360" t="s">
        <v>2741</v>
      </c>
      <c r="D414" s="116" t="s">
        <v>2742</v>
      </c>
      <c r="E414" s="116"/>
      <c r="F414" s="116"/>
      <c r="G414" s="289">
        <v>65</v>
      </c>
      <c r="H414" s="289">
        <v>70</v>
      </c>
      <c r="I414" s="289">
        <f t="shared" si="58"/>
        <v>65</v>
      </c>
      <c r="J414" s="289">
        <f t="shared" si="59"/>
        <v>70</v>
      </c>
    </row>
    <row r="415" spans="1:10" ht="38.25">
      <c r="A415" s="417" t="s">
        <v>3543</v>
      </c>
      <c r="B415" s="287" t="s">
        <v>216</v>
      </c>
      <c r="C415" s="360" t="s">
        <v>2743</v>
      </c>
      <c r="D415" s="116" t="s">
        <v>2744</v>
      </c>
      <c r="E415" s="116"/>
      <c r="F415" s="116"/>
      <c r="G415" s="289">
        <v>210</v>
      </c>
      <c r="H415" s="289">
        <v>250</v>
      </c>
      <c r="I415" s="289">
        <f t="shared" si="58"/>
        <v>210</v>
      </c>
      <c r="J415" s="289">
        <f t="shared" si="59"/>
        <v>250</v>
      </c>
    </row>
    <row r="416" spans="1:10" ht="38.25">
      <c r="A416" s="417" t="s">
        <v>3543</v>
      </c>
      <c r="B416" s="287" t="s">
        <v>216</v>
      </c>
      <c r="C416" s="360" t="s">
        <v>2745</v>
      </c>
      <c r="D416" s="116" t="s">
        <v>2746</v>
      </c>
      <c r="E416" s="116"/>
      <c r="F416" s="116"/>
      <c r="G416" s="289"/>
      <c r="H416" s="289">
        <v>1</v>
      </c>
      <c r="I416" s="289">
        <f t="shared" si="58"/>
        <v>0</v>
      </c>
      <c r="J416" s="289">
        <f t="shared" si="59"/>
        <v>1</v>
      </c>
    </row>
    <row r="417" spans="1:10" ht="38.25">
      <c r="A417" s="417" t="s">
        <v>3543</v>
      </c>
      <c r="B417" s="287" t="s">
        <v>216</v>
      </c>
      <c r="C417" s="360" t="s">
        <v>2747</v>
      </c>
      <c r="D417" s="116" t="s">
        <v>2748</v>
      </c>
      <c r="E417" s="116"/>
      <c r="F417" s="116"/>
      <c r="G417" s="289">
        <v>73</v>
      </c>
      <c r="H417" s="289">
        <v>75</v>
      </c>
      <c r="I417" s="289">
        <f t="shared" si="58"/>
        <v>73</v>
      </c>
      <c r="J417" s="289">
        <f t="shared" si="59"/>
        <v>75</v>
      </c>
    </row>
    <row r="418" spans="1:10" ht="38.25">
      <c r="A418" s="417" t="s">
        <v>3543</v>
      </c>
      <c r="B418" s="287" t="s">
        <v>216</v>
      </c>
      <c r="C418" s="360" t="s">
        <v>2749</v>
      </c>
      <c r="D418" s="116" t="s">
        <v>2750</v>
      </c>
      <c r="E418" s="116"/>
      <c r="F418" s="116"/>
      <c r="G418" s="289"/>
      <c r="H418" s="289">
        <v>1</v>
      </c>
      <c r="I418" s="289">
        <f t="shared" si="58"/>
        <v>0</v>
      </c>
      <c r="J418" s="289">
        <f t="shared" si="59"/>
        <v>1</v>
      </c>
    </row>
    <row r="419" spans="1:10" ht="38.25">
      <c r="A419" s="417" t="s">
        <v>3543</v>
      </c>
      <c r="B419" s="287" t="s">
        <v>216</v>
      </c>
      <c r="C419" s="360" t="s">
        <v>2751</v>
      </c>
      <c r="D419" s="116" t="s">
        <v>2752</v>
      </c>
      <c r="E419" s="116"/>
      <c r="F419" s="116"/>
      <c r="G419" s="289"/>
      <c r="H419" s="289">
        <v>1</v>
      </c>
      <c r="I419" s="289">
        <f t="shared" si="58"/>
        <v>0</v>
      </c>
      <c r="J419" s="289">
        <f t="shared" si="59"/>
        <v>1</v>
      </c>
    </row>
    <row r="420" spans="1:10" ht="38.25">
      <c r="A420" s="417" t="s">
        <v>3543</v>
      </c>
      <c r="B420" s="287" t="s">
        <v>216</v>
      </c>
      <c r="C420" s="360" t="s">
        <v>2753</v>
      </c>
      <c r="D420" s="116" t="s">
        <v>2754</v>
      </c>
      <c r="E420" s="116"/>
      <c r="F420" s="116"/>
      <c r="G420" s="289"/>
      <c r="H420" s="289">
        <v>5</v>
      </c>
      <c r="I420" s="289">
        <f t="shared" si="58"/>
        <v>0</v>
      </c>
      <c r="J420" s="289">
        <f t="shared" si="59"/>
        <v>5</v>
      </c>
    </row>
    <row r="421" spans="1:10" ht="38.25">
      <c r="A421" s="417" t="s">
        <v>3543</v>
      </c>
      <c r="B421" s="287" t="s">
        <v>216</v>
      </c>
      <c r="C421" s="360" t="s">
        <v>2755</v>
      </c>
      <c r="D421" s="116" t="s">
        <v>2756</v>
      </c>
      <c r="E421" s="116"/>
      <c r="F421" s="116"/>
      <c r="G421" s="289">
        <v>4</v>
      </c>
      <c r="H421" s="289">
        <v>4</v>
      </c>
      <c r="I421" s="289">
        <f t="shared" si="58"/>
        <v>4</v>
      </c>
      <c r="J421" s="289">
        <f t="shared" si="59"/>
        <v>4</v>
      </c>
    </row>
    <row r="422" spans="1:10" ht="42.75" customHeight="1">
      <c r="A422" s="417" t="s">
        <v>3543</v>
      </c>
      <c r="B422" s="287" t="s">
        <v>216</v>
      </c>
      <c r="C422" s="360" t="s">
        <v>2757</v>
      </c>
      <c r="D422" s="116" t="s">
        <v>2758</v>
      </c>
      <c r="E422" s="116"/>
      <c r="F422" s="116"/>
      <c r="G422" s="289"/>
      <c r="H422" s="289">
        <v>5</v>
      </c>
      <c r="I422" s="289">
        <f t="shared" si="58"/>
        <v>0</v>
      </c>
      <c r="J422" s="289">
        <f t="shared" si="59"/>
        <v>5</v>
      </c>
    </row>
    <row r="423" spans="1:10" ht="38.25">
      <c r="A423" s="417" t="s">
        <v>3543</v>
      </c>
      <c r="B423" s="287" t="s">
        <v>216</v>
      </c>
      <c r="C423" s="360" t="s">
        <v>2759</v>
      </c>
      <c r="D423" s="116" t="s">
        <v>2760</v>
      </c>
      <c r="E423" s="116"/>
      <c r="F423" s="116"/>
      <c r="G423" s="289"/>
      <c r="H423" s="289">
        <v>1</v>
      </c>
      <c r="I423" s="289">
        <f t="shared" si="58"/>
        <v>0</v>
      </c>
      <c r="J423" s="289">
        <f t="shared" si="59"/>
        <v>1</v>
      </c>
    </row>
    <row r="424" spans="1:10" ht="38.25">
      <c r="A424" s="417" t="s">
        <v>3543</v>
      </c>
      <c r="B424" s="287" t="s">
        <v>216</v>
      </c>
      <c r="C424" s="361" t="s">
        <v>2761</v>
      </c>
      <c r="D424" s="116" t="s">
        <v>2762</v>
      </c>
      <c r="E424" s="116"/>
      <c r="F424" s="116"/>
      <c r="G424" s="289"/>
      <c r="H424" s="289">
        <v>1</v>
      </c>
      <c r="I424" s="289">
        <f t="shared" si="58"/>
        <v>0</v>
      </c>
      <c r="J424" s="289">
        <f t="shared" si="59"/>
        <v>1</v>
      </c>
    </row>
    <row r="425" spans="1:10" ht="38.25">
      <c r="A425" s="417" t="s">
        <v>3543</v>
      </c>
      <c r="B425" s="287" t="s">
        <v>216</v>
      </c>
      <c r="C425" s="360" t="s">
        <v>2763</v>
      </c>
      <c r="D425" s="116" t="s">
        <v>2764</v>
      </c>
      <c r="E425" s="116"/>
      <c r="F425" s="116"/>
      <c r="G425" s="289">
        <v>3</v>
      </c>
      <c r="H425" s="289">
        <v>3</v>
      </c>
      <c r="I425" s="289">
        <f t="shared" si="58"/>
        <v>3</v>
      </c>
      <c r="J425" s="289">
        <f t="shared" si="59"/>
        <v>3</v>
      </c>
    </row>
    <row r="426" spans="1:10" ht="38.25">
      <c r="A426" s="417" t="s">
        <v>3543</v>
      </c>
      <c r="B426" s="287" t="s">
        <v>216</v>
      </c>
      <c r="C426" s="360" t="s">
        <v>2765</v>
      </c>
      <c r="D426" s="116" t="s">
        <v>2766</v>
      </c>
      <c r="E426" s="116"/>
      <c r="F426" s="116"/>
      <c r="G426" s="289">
        <v>1</v>
      </c>
      <c r="H426" s="289">
        <v>1</v>
      </c>
      <c r="I426" s="289">
        <f t="shared" si="58"/>
        <v>1</v>
      </c>
      <c r="J426" s="289">
        <f t="shared" si="59"/>
        <v>1</v>
      </c>
    </row>
    <row r="427" spans="1:10" ht="38.25">
      <c r="A427" s="417" t="s">
        <v>3543</v>
      </c>
      <c r="B427" s="287" t="s">
        <v>216</v>
      </c>
      <c r="C427" s="360" t="s">
        <v>2767</v>
      </c>
      <c r="D427" s="116" t="s">
        <v>2768</v>
      </c>
      <c r="E427" s="116"/>
      <c r="F427" s="116"/>
      <c r="G427" s="289"/>
      <c r="H427" s="289"/>
      <c r="I427" s="289">
        <f t="shared" si="58"/>
        <v>0</v>
      </c>
      <c r="J427" s="289">
        <f t="shared" si="59"/>
        <v>0</v>
      </c>
    </row>
    <row r="428" spans="1:10" ht="38.25">
      <c r="A428" s="417" t="s">
        <v>3543</v>
      </c>
      <c r="B428" s="287" t="s">
        <v>216</v>
      </c>
      <c r="C428" s="360" t="s">
        <v>2769</v>
      </c>
      <c r="D428" s="116" t="s">
        <v>2770</v>
      </c>
      <c r="E428" s="116"/>
      <c r="F428" s="116"/>
      <c r="G428" s="289">
        <v>1</v>
      </c>
      <c r="H428" s="289">
        <v>1</v>
      </c>
      <c r="I428" s="289">
        <f t="shared" si="58"/>
        <v>1</v>
      </c>
      <c r="J428" s="289">
        <f t="shared" si="59"/>
        <v>1</v>
      </c>
    </row>
    <row r="429" spans="1:10" ht="38.25">
      <c r="A429" s="417" t="s">
        <v>3543</v>
      </c>
      <c r="B429" s="287" t="s">
        <v>216</v>
      </c>
      <c r="C429" s="360" t="s">
        <v>2771</v>
      </c>
      <c r="D429" s="116" t="s">
        <v>2772</v>
      </c>
      <c r="E429" s="116"/>
      <c r="F429" s="116"/>
      <c r="G429" s="289"/>
      <c r="H429" s="289"/>
      <c r="I429" s="289">
        <f t="shared" si="58"/>
        <v>0</v>
      </c>
      <c r="J429" s="289">
        <f t="shared" si="59"/>
        <v>0</v>
      </c>
    </row>
    <row r="430" spans="1:10" ht="38.25">
      <c r="A430" s="417" t="s">
        <v>3543</v>
      </c>
      <c r="B430" s="287" t="s">
        <v>216</v>
      </c>
      <c r="C430" s="360" t="s">
        <v>2773</v>
      </c>
      <c r="D430" s="116" t="s">
        <v>2774</v>
      </c>
      <c r="E430" s="116"/>
      <c r="F430" s="116"/>
      <c r="G430" s="289">
        <v>5</v>
      </c>
      <c r="H430" s="289">
        <v>5</v>
      </c>
      <c r="I430" s="289">
        <f t="shared" si="58"/>
        <v>5</v>
      </c>
      <c r="J430" s="289">
        <f t="shared" si="59"/>
        <v>5</v>
      </c>
    </row>
    <row r="431" spans="1:10" ht="38.25">
      <c r="A431" s="417" t="s">
        <v>3543</v>
      </c>
      <c r="B431" s="287" t="s">
        <v>216</v>
      </c>
      <c r="C431" s="866" t="s">
        <v>2775</v>
      </c>
      <c r="D431" s="867" t="s">
        <v>2776</v>
      </c>
      <c r="E431" s="867"/>
      <c r="F431" s="867"/>
      <c r="G431" s="785">
        <v>6</v>
      </c>
      <c r="H431" s="785">
        <v>6</v>
      </c>
      <c r="I431" s="785">
        <f t="shared" si="58"/>
        <v>6</v>
      </c>
      <c r="J431" s="785">
        <f t="shared" si="59"/>
        <v>6</v>
      </c>
    </row>
    <row r="432" spans="1:10" ht="14.25" customHeight="1">
      <c r="A432" s="863"/>
      <c r="B432" s="863" t="s">
        <v>87</v>
      </c>
      <c r="C432" s="864"/>
      <c r="D432" s="854"/>
      <c r="E432" s="865">
        <f>SUM(E372:E431)</f>
        <v>0</v>
      </c>
      <c r="F432" s="865">
        <f t="shared" ref="F432:H432" si="60">SUM(F372:F431)</f>
        <v>0</v>
      </c>
      <c r="G432" s="865">
        <f t="shared" si="60"/>
        <v>631</v>
      </c>
      <c r="H432" s="865">
        <f t="shared" si="60"/>
        <v>745</v>
      </c>
      <c r="I432" s="852">
        <f t="shared" si="58"/>
        <v>631</v>
      </c>
      <c r="J432" s="852">
        <f t="shared" si="59"/>
        <v>745</v>
      </c>
    </row>
    <row r="433" spans="1:10" ht="38.25">
      <c r="A433" s="417" t="s">
        <v>3543</v>
      </c>
      <c r="B433" s="417" t="s">
        <v>3536</v>
      </c>
      <c r="C433" s="868" t="s">
        <v>2660</v>
      </c>
      <c r="D433" s="869" t="s">
        <v>2661</v>
      </c>
      <c r="E433" s="869">
        <v>9</v>
      </c>
      <c r="F433" s="869">
        <v>10</v>
      </c>
      <c r="G433" s="870">
        <v>4</v>
      </c>
      <c r="H433" s="870">
        <v>5</v>
      </c>
      <c r="I433" s="870">
        <f t="shared" si="58"/>
        <v>13</v>
      </c>
      <c r="J433" s="870">
        <f t="shared" si="59"/>
        <v>15</v>
      </c>
    </row>
    <row r="434" spans="1:10" ht="38.25">
      <c r="A434" s="417" t="s">
        <v>3543</v>
      </c>
      <c r="B434" s="417" t="s">
        <v>3536</v>
      </c>
      <c r="C434" s="361" t="s">
        <v>2546</v>
      </c>
      <c r="D434" s="116" t="s">
        <v>2547</v>
      </c>
      <c r="E434" s="116">
        <v>168</v>
      </c>
      <c r="F434" s="116">
        <v>170</v>
      </c>
      <c r="G434" s="289">
        <v>2</v>
      </c>
      <c r="H434" s="289">
        <v>2</v>
      </c>
      <c r="I434" s="289">
        <f t="shared" si="58"/>
        <v>170</v>
      </c>
      <c r="J434" s="289">
        <f t="shared" si="59"/>
        <v>172</v>
      </c>
    </row>
    <row r="435" spans="1:10" ht="53.25" customHeight="1">
      <c r="A435" s="417" t="s">
        <v>3543</v>
      </c>
      <c r="B435" s="417" t="s">
        <v>3536</v>
      </c>
      <c r="C435" s="360" t="s">
        <v>2548</v>
      </c>
      <c r="D435" s="116" t="s">
        <v>2777</v>
      </c>
      <c r="E435" s="116"/>
      <c r="F435" s="116"/>
      <c r="G435" s="289"/>
      <c r="H435" s="289"/>
      <c r="I435" s="289">
        <f t="shared" si="58"/>
        <v>0</v>
      </c>
      <c r="J435" s="289">
        <f t="shared" si="59"/>
        <v>0</v>
      </c>
    </row>
    <row r="436" spans="1:10" ht="38.25">
      <c r="A436" s="417" t="s">
        <v>3543</v>
      </c>
      <c r="B436" s="417" t="s">
        <v>3536</v>
      </c>
      <c r="C436" s="360" t="s">
        <v>2550</v>
      </c>
      <c r="D436" s="116" t="s">
        <v>2551</v>
      </c>
      <c r="E436" s="116">
        <v>3</v>
      </c>
      <c r="F436" s="116">
        <v>5</v>
      </c>
      <c r="G436" s="289"/>
      <c r="H436" s="289"/>
      <c r="I436" s="289">
        <f t="shared" si="58"/>
        <v>3</v>
      </c>
      <c r="J436" s="289">
        <f t="shared" si="59"/>
        <v>5</v>
      </c>
    </row>
    <row r="437" spans="1:10" ht="38.25">
      <c r="A437" s="417" t="s">
        <v>3543</v>
      </c>
      <c r="B437" s="417" t="s">
        <v>3536</v>
      </c>
      <c r="C437" s="360" t="s">
        <v>2561</v>
      </c>
      <c r="D437" s="116" t="s">
        <v>2562</v>
      </c>
      <c r="E437" s="116">
        <v>1</v>
      </c>
      <c r="F437" s="116">
        <v>1</v>
      </c>
      <c r="G437" s="289">
        <v>6</v>
      </c>
      <c r="H437" s="289">
        <v>6</v>
      </c>
      <c r="I437" s="289">
        <f t="shared" si="58"/>
        <v>7</v>
      </c>
      <c r="J437" s="289">
        <f t="shared" si="59"/>
        <v>7</v>
      </c>
    </row>
    <row r="438" spans="1:10" ht="38.25">
      <c r="A438" s="417" t="s">
        <v>3543</v>
      </c>
      <c r="B438" s="417" t="s">
        <v>3536</v>
      </c>
      <c r="C438" s="360" t="s">
        <v>2565</v>
      </c>
      <c r="D438" s="116" t="s">
        <v>2566</v>
      </c>
      <c r="E438" s="116"/>
      <c r="F438" s="116"/>
      <c r="G438" s="289">
        <v>424</v>
      </c>
      <c r="H438" s="289">
        <v>430</v>
      </c>
      <c r="I438" s="289">
        <f t="shared" si="58"/>
        <v>424</v>
      </c>
      <c r="J438" s="289">
        <f t="shared" si="59"/>
        <v>430</v>
      </c>
    </row>
    <row r="439" spans="1:10" ht="38.25">
      <c r="A439" s="417" t="s">
        <v>3543</v>
      </c>
      <c r="B439" s="417" t="s">
        <v>3536</v>
      </c>
      <c r="C439" s="360" t="s">
        <v>2664</v>
      </c>
      <c r="D439" s="116" t="s">
        <v>2665</v>
      </c>
      <c r="E439" s="116"/>
      <c r="F439" s="116"/>
      <c r="G439" s="289"/>
      <c r="H439" s="289"/>
      <c r="I439" s="289">
        <f t="shared" si="58"/>
        <v>0</v>
      </c>
      <c r="J439" s="289">
        <f t="shared" si="59"/>
        <v>0</v>
      </c>
    </row>
    <row r="440" spans="1:10" ht="38.25">
      <c r="A440" s="417" t="s">
        <v>3543</v>
      </c>
      <c r="B440" s="417" t="s">
        <v>3536</v>
      </c>
      <c r="C440" s="360" t="s">
        <v>2666</v>
      </c>
      <c r="D440" s="116" t="s">
        <v>2667</v>
      </c>
      <c r="E440" s="116"/>
      <c r="F440" s="116"/>
      <c r="G440" s="289"/>
      <c r="H440" s="289"/>
      <c r="I440" s="289">
        <f t="shared" ref="I440:I462" si="61">SUM(E440,G440)</f>
        <v>0</v>
      </c>
      <c r="J440" s="289">
        <f t="shared" ref="J440:J462" si="62">SUM(F440,H440)</f>
        <v>0</v>
      </c>
    </row>
    <row r="441" spans="1:10" ht="38.25">
      <c r="A441" s="417" t="s">
        <v>3543</v>
      </c>
      <c r="B441" s="417" t="s">
        <v>3536</v>
      </c>
      <c r="C441" s="360" t="s">
        <v>2778</v>
      </c>
      <c r="D441" s="116" t="s">
        <v>2779</v>
      </c>
      <c r="E441" s="116"/>
      <c r="F441" s="116">
        <v>1</v>
      </c>
      <c r="G441" s="289">
        <v>1</v>
      </c>
      <c r="H441" s="289">
        <v>1</v>
      </c>
      <c r="I441" s="289">
        <f t="shared" si="61"/>
        <v>1</v>
      </c>
      <c r="J441" s="289">
        <f t="shared" si="62"/>
        <v>2</v>
      </c>
    </row>
    <row r="442" spans="1:10" ht="38.25">
      <c r="A442" s="417" t="s">
        <v>3543</v>
      </c>
      <c r="B442" s="417" t="s">
        <v>3536</v>
      </c>
      <c r="C442" s="360" t="s">
        <v>2541</v>
      </c>
      <c r="D442" s="116" t="s">
        <v>2780</v>
      </c>
      <c r="E442" s="116"/>
      <c r="F442" s="116">
        <v>1</v>
      </c>
      <c r="G442" s="289"/>
      <c r="H442" s="289"/>
      <c r="I442" s="289">
        <f t="shared" si="61"/>
        <v>0</v>
      </c>
      <c r="J442" s="289">
        <f t="shared" si="62"/>
        <v>1</v>
      </c>
    </row>
    <row r="443" spans="1:10" ht="48" customHeight="1">
      <c r="A443" s="417" t="s">
        <v>3543</v>
      </c>
      <c r="B443" s="417" t="s">
        <v>3536</v>
      </c>
      <c r="C443" s="360" t="s">
        <v>2781</v>
      </c>
      <c r="D443" s="116" t="s">
        <v>2782</v>
      </c>
      <c r="E443" s="116"/>
      <c r="F443" s="116">
        <v>1</v>
      </c>
      <c r="G443" s="289"/>
      <c r="H443" s="289"/>
      <c r="I443" s="289">
        <f t="shared" si="61"/>
        <v>0</v>
      </c>
      <c r="J443" s="289">
        <f t="shared" si="62"/>
        <v>1</v>
      </c>
    </row>
    <row r="444" spans="1:10" ht="38.25">
      <c r="A444" s="417" t="s">
        <v>3543</v>
      </c>
      <c r="B444" s="417" t="s">
        <v>3536</v>
      </c>
      <c r="C444" s="360" t="s">
        <v>2587</v>
      </c>
      <c r="D444" s="116" t="s">
        <v>2783</v>
      </c>
      <c r="E444" s="116">
        <v>69</v>
      </c>
      <c r="F444" s="116">
        <v>70</v>
      </c>
      <c r="G444" s="289"/>
      <c r="H444" s="289"/>
      <c r="I444" s="289">
        <f t="shared" si="61"/>
        <v>69</v>
      </c>
      <c r="J444" s="289">
        <f t="shared" si="62"/>
        <v>70</v>
      </c>
    </row>
    <row r="445" spans="1:10" ht="38.25">
      <c r="A445" s="417" t="s">
        <v>3543</v>
      </c>
      <c r="B445" s="417" t="s">
        <v>3536</v>
      </c>
      <c r="C445" s="361" t="s">
        <v>2784</v>
      </c>
      <c r="D445" s="116" t="s">
        <v>2785</v>
      </c>
      <c r="E445" s="116"/>
      <c r="F445" s="116"/>
      <c r="G445" s="289"/>
      <c r="H445" s="289"/>
      <c r="I445" s="289">
        <f t="shared" si="61"/>
        <v>0</v>
      </c>
      <c r="J445" s="289">
        <f t="shared" si="62"/>
        <v>0</v>
      </c>
    </row>
    <row r="446" spans="1:10" ht="48.75" customHeight="1">
      <c r="A446" s="417" t="s">
        <v>3543</v>
      </c>
      <c r="B446" s="417" t="s">
        <v>3536</v>
      </c>
      <c r="C446" s="360" t="s">
        <v>2786</v>
      </c>
      <c r="D446" s="116" t="s">
        <v>2787</v>
      </c>
      <c r="E446" s="116"/>
      <c r="F446" s="116"/>
      <c r="G446" s="289"/>
      <c r="H446" s="289"/>
      <c r="I446" s="289">
        <f t="shared" si="61"/>
        <v>0</v>
      </c>
      <c r="J446" s="289">
        <f t="shared" si="62"/>
        <v>0</v>
      </c>
    </row>
    <row r="447" spans="1:10" ht="38.25">
      <c r="A447" s="417" t="s">
        <v>3543</v>
      </c>
      <c r="B447" s="417" t="s">
        <v>3536</v>
      </c>
      <c r="C447" s="360" t="s">
        <v>2788</v>
      </c>
      <c r="D447" s="116" t="s">
        <v>2789</v>
      </c>
      <c r="E447" s="116"/>
      <c r="F447" s="116">
        <v>1</v>
      </c>
      <c r="G447" s="289"/>
      <c r="H447" s="289"/>
      <c r="I447" s="289">
        <f t="shared" si="61"/>
        <v>0</v>
      </c>
      <c r="J447" s="289">
        <f t="shared" si="62"/>
        <v>1</v>
      </c>
    </row>
    <row r="448" spans="1:10" ht="38.25">
      <c r="A448" s="417" t="s">
        <v>3543</v>
      </c>
      <c r="B448" s="417" t="s">
        <v>3536</v>
      </c>
      <c r="C448" s="360" t="s">
        <v>2790</v>
      </c>
      <c r="D448" s="116" t="s">
        <v>2791</v>
      </c>
      <c r="E448" s="116">
        <v>2</v>
      </c>
      <c r="F448" s="116">
        <v>2</v>
      </c>
      <c r="G448" s="289">
        <v>1</v>
      </c>
      <c r="H448" s="289">
        <v>1</v>
      </c>
      <c r="I448" s="289">
        <f t="shared" si="61"/>
        <v>3</v>
      </c>
      <c r="J448" s="289">
        <f t="shared" si="62"/>
        <v>3</v>
      </c>
    </row>
    <row r="449" spans="1:10" ht="38.25">
      <c r="A449" s="417" t="s">
        <v>3543</v>
      </c>
      <c r="B449" s="417" t="s">
        <v>3536</v>
      </c>
      <c r="C449" s="360" t="s">
        <v>2792</v>
      </c>
      <c r="D449" s="116" t="s">
        <v>2793</v>
      </c>
      <c r="E449" s="116"/>
      <c r="F449" s="116"/>
      <c r="G449" s="289"/>
      <c r="H449" s="289"/>
      <c r="I449" s="289">
        <f t="shared" si="61"/>
        <v>0</v>
      </c>
      <c r="J449" s="289">
        <f t="shared" si="62"/>
        <v>0</v>
      </c>
    </row>
    <row r="450" spans="1:10" ht="38.25">
      <c r="A450" s="417" t="s">
        <v>3543</v>
      </c>
      <c r="B450" s="417" t="s">
        <v>3536</v>
      </c>
      <c r="C450" s="360" t="s">
        <v>2794</v>
      </c>
      <c r="D450" s="116" t="s">
        <v>2795</v>
      </c>
      <c r="E450" s="116"/>
      <c r="F450" s="116">
        <v>1</v>
      </c>
      <c r="G450" s="289"/>
      <c r="H450" s="289"/>
      <c r="I450" s="289">
        <f t="shared" si="61"/>
        <v>0</v>
      </c>
      <c r="J450" s="289">
        <f t="shared" si="62"/>
        <v>1</v>
      </c>
    </row>
    <row r="451" spans="1:10" ht="38.25">
      <c r="A451" s="417" t="s">
        <v>3543</v>
      </c>
      <c r="B451" s="417" t="s">
        <v>3536</v>
      </c>
      <c r="C451" s="360" t="s">
        <v>2796</v>
      </c>
      <c r="D451" s="116" t="s">
        <v>2797</v>
      </c>
      <c r="E451" s="116"/>
      <c r="F451" s="116">
        <v>1</v>
      </c>
      <c r="G451" s="289"/>
      <c r="H451" s="289"/>
      <c r="I451" s="289">
        <f t="shared" si="61"/>
        <v>0</v>
      </c>
      <c r="J451" s="289">
        <f t="shared" si="62"/>
        <v>1</v>
      </c>
    </row>
    <row r="452" spans="1:10" ht="38.25">
      <c r="A452" s="417" t="s">
        <v>3543</v>
      </c>
      <c r="B452" s="417" t="s">
        <v>3536</v>
      </c>
      <c r="C452" s="360" t="s">
        <v>2798</v>
      </c>
      <c r="D452" s="116" t="s">
        <v>2799</v>
      </c>
      <c r="E452" s="116"/>
      <c r="F452" s="116">
        <v>1</v>
      </c>
      <c r="G452" s="289"/>
      <c r="H452" s="289"/>
      <c r="I452" s="289">
        <f t="shared" si="61"/>
        <v>0</v>
      </c>
      <c r="J452" s="289">
        <f t="shared" si="62"/>
        <v>1</v>
      </c>
    </row>
    <row r="453" spans="1:10" ht="38.25">
      <c r="A453" s="417" t="s">
        <v>3543</v>
      </c>
      <c r="B453" s="417" t="s">
        <v>3536</v>
      </c>
      <c r="C453" s="360" t="s">
        <v>2800</v>
      </c>
      <c r="D453" s="116" t="s">
        <v>2801</v>
      </c>
      <c r="E453" s="116"/>
      <c r="F453" s="116">
        <v>1</v>
      </c>
      <c r="G453" s="289"/>
      <c r="H453" s="289"/>
      <c r="I453" s="289">
        <f t="shared" si="61"/>
        <v>0</v>
      </c>
      <c r="J453" s="289">
        <f t="shared" si="62"/>
        <v>1</v>
      </c>
    </row>
    <row r="454" spans="1:10" ht="42.75" customHeight="1">
      <c r="A454" s="417" t="s">
        <v>3543</v>
      </c>
      <c r="B454" s="417" t="s">
        <v>3536</v>
      </c>
      <c r="C454" s="360" t="s">
        <v>2802</v>
      </c>
      <c r="D454" s="116" t="s">
        <v>2803</v>
      </c>
      <c r="E454" s="116"/>
      <c r="F454" s="116">
        <v>1</v>
      </c>
      <c r="G454" s="289"/>
      <c r="H454" s="289"/>
      <c r="I454" s="289">
        <f t="shared" si="61"/>
        <v>0</v>
      </c>
      <c r="J454" s="289">
        <f t="shared" si="62"/>
        <v>1</v>
      </c>
    </row>
    <row r="455" spans="1:10" ht="38.25">
      <c r="A455" s="417" t="s">
        <v>3543</v>
      </c>
      <c r="B455" s="417" t="s">
        <v>3536</v>
      </c>
      <c r="C455" s="360" t="s">
        <v>2589</v>
      </c>
      <c r="D455" s="116" t="s">
        <v>2804</v>
      </c>
      <c r="E455" s="116">
        <v>282</v>
      </c>
      <c r="F455" s="116">
        <v>290</v>
      </c>
      <c r="G455" s="289"/>
      <c r="H455" s="289"/>
      <c r="I455" s="289">
        <f t="shared" si="61"/>
        <v>282</v>
      </c>
      <c r="J455" s="289">
        <f t="shared" si="62"/>
        <v>290</v>
      </c>
    </row>
    <row r="456" spans="1:10" ht="38.25">
      <c r="A456" s="417" t="s">
        <v>3543</v>
      </c>
      <c r="B456" s="417" t="s">
        <v>3536</v>
      </c>
      <c r="C456" s="361" t="s">
        <v>2805</v>
      </c>
      <c r="D456" s="116" t="s">
        <v>2806</v>
      </c>
      <c r="E456" s="116">
        <v>31</v>
      </c>
      <c r="F456" s="116">
        <v>31</v>
      </c>
      <c r="G456" s="289"/>
      <c r="H456" s="289"/>
      <c r="I456" s="289">
        <f t="shared" si="61"/>
        <v>31</v>
      </c>
      <c r="J456" s="289">
        <f t="shared" si="62"/>
        <v>31</v>
      </c>
    </row>
    <row r="457" spans="1:10" ht="38.25">
      <c r="A457" s="417" t="s">
        <v>3543</v>
      </c>
      <c r="B457" s="417" t="s">
        <v>3536</v>
      </c>
      <c r="C457" s="361" t="s">
        <v>2591</v>
      </c>
      <c r="D457" s="116" t="s">
        <v>2807</v>
      </c>
      <c r="E457" s="116">
        <v>96</v>
      </c>
      <c r="F457" s="116">
        <v>96</v>
      </c>
      <c r="G457" s="289"/>
      <c r="H457" s="289"/>
      <c r="I457" s="289">
        <f t="shared" si="61"/>
        <v>96</v>
      </c>
      <c r="J457" s="289">
        <f t="shared" si="62"/>
        <v>96</v>
      </c>
    </row>
    <row r="458" spans="1:10" ht="48" customHeight="1">
      <c r="A458" s="417" t="s">
        <v>3543</v>
      </c>
      <c r="B458" s="417" t="s">
        <v>3536</v>
      </c>
      <c r="C458" s="360" t="s">
        <v>2808</v>
      </c>
      <c r="D458" s="116" t="s">
        <v>2809</v>
      </c>
      <c r="E458" s="116"/>
      <c r="F458" s="116"/>
      <c r="G458" s="289"/>
      <c r="H458" s="289">
        <v>1</v>
      </c>
      <c r="I458" s="289">
        <f t="shared" si="61"/>
        <v>0</v>
      </c>
      <c r="J458" s="289">
        <f t="shared" si="62"/>
        <v>1</v>
      </c>
    </row>
    <row r="459" spans="1:10" ht="38.25">
      <c r="A459" s="417" t="s">
        <v>3543</v>
      </c>
      <c r="B459" s="417" t="s">
        <v>3536</v>
      </c>
      <c r="C459" s="360" t="s">
        <v>2810</v>
      </c>
      <c r="D459" s="116" t="s">
        <v>2811</v>
      </c>
      <c r="E459" s="116"/>
      <c r="F459" s="116"/>
      <c r="G459" s="289"/>
      <c r="H459" s="289"/>
      <c r="I459" s="289">
        <f t="shared" si="61"/>
        <v>0</v>
      </c>
      <c r="J459" s="289">
        <f t="shared" si="62"/>
        <v>0</v>
      </c>
    </row>
    <row r="460" spans="1:10" ht="38.25">
      <c r="A460" s="417" t="s">
        <v>3543</v>
      </c>
      <c r="B460" s="417" t="s">
        <v>3536</v>
      </c>
      <c r="C460" s="360" t="s">
        <v>2812</v>
      </c>
      <c r="D460" s="116" t="s">
        <v>2813</v>
      </c>
      <c r="E460" s="116">
        <v>35</v>
      </c>
      <c r="F460" s="116">
        <v>35</v>
      </c>
      <c r="G460" s="289"/>
      <c r="H460" s="289"/>
      <c r="I460" s="289">
        <f t="shared" si="61"/>
        <v>35</v>
      </c>
      <c r="J460" s="289">
        <f t="shared" si="62"/>
        <v>35</v>
      </c>
    </row>
    <row r="461" spans="1:10" ht="38.25">
      <c r="A461" s="417" t="s">
        <v>3543</v>
      </c>
      <c r="B461" s="417" t="s">
        <v>3536</v>
      </c>
      <c r="C461" s="360" t="s">
        <v>2814</v>
      </c>
      <c r="D461" s="116" t="s">
        <v>2815</v>
      </c>
      <c r="E461" s="116">
        <v>10</v>
      </c>
      <c r="F461" s="116">
        <v>10</v>
      </c>
      <c r="G461" s="289"/>
      <c r="H461" s="289"/>
      <c r="I461" s="289">
        <f t="shared" si="61"/>
        <v>10</v>
      </c>
      <c r="J461" s="289">
        <f t="shared" si="62"/>
        <v>10</v>
      </c>
    </row>
    <row r="462" spans="1:10" ht="38.25">
      <c r="A462" s="417" t="s">
        <v>3543</v>
      </c>
      <c r="B462" s="417" t="s">
        <v>3536</v>
      </c>
      <c r="C462" s="360" t="s">
        <v>2816</v>
      </c>
      <c r="D462" s="116" t="s">
        <v>2817</v>
      </c>
      <c r="E462" s="116">
        <v>4</v>
      </c>
      <c r="F462" s="116">
        <v>4</v>
      </c>
      <c r="G462" s="289"/>
      <c r="H462" s="289"/>
      <c r="I462" s="289">
        <f t="shared" si="61"/>
        <v>4</v>
      </c>
      <c r="J462" s="289">
        <f t="shared" si="62"/>
        <v>4</v>
      </c>
    </row>
    <row r="463" spans="1:10" ht="38.25">
      <c r="A463" s="417" t="s">
        <v>3543</v>
      </c>
      <c r="B463" s="417" t="s">
        <v>3536</v>
      </c>
      <c r="C463" s="360" t="s">
        <v>2818</v>
      </c>
      <c r="D463" s="116" t="s">
        <v>2819</v>
      </c>
      <c r="E463" s="116"/>
      <c r="F463" s="116"/>
      <c r="G463" s="289"/>
      <c r="H463" s="289"/>
      <c r="I463" s="289">
        <f t="shared" ref="I463:I508" si="63">SUM(E463,G463)</f>
        <v>0</v>
      </c>
      <c r="J463" s="289">
        <f t="shared" ref="J463:J508" si="64">SUM(F463,H463)</f>
        <v>0</v>
      </c>
    </row>
    <row r="464" spans="1:10" ht="38.25">
      <c r="A464" s="417" t="s">
        <v>3543</v>
      </c>
      <c r="B464" s="417" t="s">
        <v>3536</v>
      </c>
      <c r="C464" s="360" t="s">
        <v>2820</v>
      </c>
      <c r="D464" s="116" t="s">
        <v>2821</v>
      </c>
      <c r="E464" s="116">
        <v>16</v>
      </c>
      <c r="F464" s="116">
        <v>16</v>
      </c>
      <c r="G464" s="289"/>
      <c r="H464" s="289"/>
      <c r="I464" s="289">
        <f t="shared" si="63"/>
        <v>16</v>
      </c>
      <c r="J464" s="289">
        <f t="shared" si="64"/>
        <v>16</v>
      </c>
    </row>
    <row r="465" spans="1:10" ht="38.25">
      <c r="A465" s="417" t="s">
        <v>3543</v>
      </c>
      <c r="B465" s="417" t="s">
        <v>3536</v>
      </c>
      <c r="C465" s="360" t="s">
        <v>2822</v>
      </c>
      <c r="D465" s="116" t="s">
        <v>2823</v>
      </c>
      <c r="E465" s="116">
        <v>6</v>
      </c>
      <c r="F465" s="116">
        <v>6</v>
      </c>
      <c r="G465" s="289"/>
      <c r="H465" s="289"/>
      <c r="I465" s="289">
        <f t="shared" si="63"/>
        <v>6</v>
      </c>
      <c r="J465" s="289">
        <f t="shared" si="64"/>
        <v>6</v>
      </c>
    </row>
    <row r="466" spans="1:10" ht="49.5" customHeight="1">
      <c r="A466" s="417" t="s">
        <v>3543</v>
      </c>
      <c r="B466" s="417" t="s">
        <v>3536</v>
      </c>
      <c r="C466" s="360" t="s">
        <v>2824</v>
      </c>
      <c r="D466" s="116" t="s">
        <v>2825</v>
      </c>
      <c r="E466" s="116">
        <v>2</v>
      </c>
      <c r="F466" s="116">
        <v>2</v>
      </c>
      <c r="G466" s="289"/>
      <c r="H466" s="289"/>
      <c r="I466" s="289">
        <f t="shared" si="63"/>
        <v>2</v>
      </c>
      <c r="J466" s="289">
        <f t="shared" si="64"/>
        <v>2</v>
      </c>
    </row>
    <row r="467" spans="1:10" ht="38.25">
      <c r="A467" s="417" t="s">
        <v>3543</v>
      </c>
      <c r="B467" s="417" t="s">
        <v>3536</v>
      </c>
      <c r="C467" s="360" t="s">
        <v>2826</v>
      </c>
      <c r="D467" s="116" t="s">
        <v>2827</v>
      </c>
      <c r="E467" s="116">
        <v>8</v>
      </c>
      <c r="F467" s="116">
        <v>10</v>
      </c>
      <c r="G467" s="289"/>
      <c r="H467" s="289"/>
      <c r="I467" s="289">
        <f t="shared" si="63"/>
        <v>8</v>
      </c>
      <c r="J467" s="289">
        <f t="shared" si="64"/>
        <v>10</v>
      </c>
    </row>
    <row r="468" spans="1:10" ht="38.25">
      <c r="A468" s="417" t="s">
        <v>3543</v>
      </c>
      <c r="B468" s="417" t="s">
        <v>3536</v>
      </c>
      <c r="C468" s="361" t="s">
        <v>2828</v>
      </c>
      <c r="D468" s="116" t="s">
        <v>2829</v>
      </c>
      <c r="E468" s="116">
        <v>4</v>
      </c>
      <c r="F468" s="116">
        <v>5</v>
      </c>
      <c r="G468" s="289"/>
      <c r="H468" s="289"/>
      <c r="I468" s="289">
        <f t="shared" si="63"/>
        <v>4</v>
      </c>
      <c r="J468" s="289">
        <f t="shared" si="64"/>
        <v>5</v>
      </c>
    </row>
    <row r="469" spans="1:10" ht="54" customHeight="1">
      <c r="A469" s="417" t="s">
        <v>3543</v>
      </c>
      <c r="B469" s="417" t="s">
        <v>3536</v>
      </c>
      <c r="C469" s="360" t="s">
        <v>2830</v>
      </c>
      <c r="D469" s="116" t="s">
        <v>2831</v>
      </c>
      <c r="E469" s="116"/>
      <c r="F469" s="116">
        <v>1</v>
      </c>
      <c r="G469" s="289"/>
      <c r="H469" s="289"/>
      <c r="I469" s="289">
        <f t="shared" si="63"/>
        <v>0</v>
      </c>
      <c r="J469" s="289">
        <f t="shared" si="64"/>
        <v>1</v>
      </c>
    </row>
    <row r="470" spans="1:10" ht="38.25">
      <c r="A470" s="417" t="s">
        <v>3543</v>
      </c>
      <c r="B470" s="417" t="s">
        <v>3536</v>
      </c>
      <c r="C470" s="360" t="s">
        <v>2832</v>
      </c>
      <c r="D470" s="116" t="s">
        <v>2833</v>
      </c>
      <c r="E470" s="116">
        <v>2</v>
      </c>
      <c r="F470" s="116">
        <v>2</v>
      </c>
      <c r="G470" s="289"/>
      <c r="H470" s="289"/>
      <c r="I470" s="289">
        <f t="shared" si="63"/>
        <v>2</v>
      </c>
      <c r="J470" s="289">
        <f t="shared" si="64"/>
        <v>2</v>
      </c>
    </row>
    <row r="471" spans="1:10" ht="38.25">
      <c r="A471" s="417" t="s">
        <v>3543</v>
      </c>
      <c r="B471" s="417" t="s">
        <v>3536</v>
      </c>
      <c r="C471" s="360" t="s">
        <v>2834</v>
      </c>
      <c r="D471" s="116" t="s">
        <v>2835</v>
      </c>
      <c r="E471" s="116">
        <v>27</v>
      </c>
      <c r="F471" s="116">
        <v>27</v>
      </c>
      <c r="G471" s="289"/>
      <c r="H471" s="289"/>
      <c r="I471" s="289">
        <f t="shared" si="63"/>
        <v>27</v>
      </c>
      <c r="J471" s="289">
        <f t="shared" si="64"/>
        <v>27</v>
      </c>
    </row>
    <row r="472" spans="1:10" ht="38.25">
      <c r="A472" s="417" t="s">
        <v>3543</v>
      </c>
      <c r="B472" s="417" t="s">
        <v>3536</v>
      </c>
      <c r="C472" s="360" t="s">
        <v>2836</v>
      </c>
      <c r="D472" s="116" t="s">
        <v>2837</v>
      </c>
      <c r="E472" s="116"/>
      <c r="F472" s="116"/>
      <c r="G472" s="289"/>
      <c r="H472" s="289">
        <v>1</v>
      </c>
      <c r="I472" s="289">
        <f t="shared" si="63"/>
        <v>0</v>
      </c>
      <c r="J472" s="289">
        <f t="shared" si="64"/>
        <v>1</v>
      </c>
    </row>
    <row r="473" spans="1:10" ht="38.25">
      <c r="A473" s="417" t="s">
        <v>3543</v>
      </c>
      <c r="B473" s="417" t="s">
        <v>3536</v>
      </c>
      <c r="C473" s="360" t="s">
        <v>2838</v>
      </c>
      <c r="D473" s="116" t="s">
        <v>2839</v>
      </c>
      <c r="E473" s="116"/>
      <c r="F473" s="116"/>
      <c r="G473" s="289"/>
      <c r="H473" s="289"/>
      <c r="I473" s="289">
        <f t="shared" si="63"/>
        <v>0</v>
      </c>
      <c r="J473" s="289">
        <f t="shared" si="64"/>
        <v>0</v>
      </c>
    </row>
    <row r="474" spans="1:10" ht="38.25">
      <c r="A474" s="417" t="s">
        <v>3543</v>
      </c>
      <c r="B474" s="417" t="s">
        <v>3536</v>
      </c>
      <c r="C474" s="360" t="s">
        <v>2840</v>
      </c>
      <c r="D474" s="116" t="s">
        <v>2841</v>
      </c>
      <c r="E474" s="116">
        <v>1</v>
      </c>
      <c r="F474" s="116">
        <v>1</v>
      </c>
      <c r="G474" s="289"/>
      <c r="H474" s="289"/>
      <c r="I474" s="289">
        <f t="shared" si="63"/>
        <v>1</v>
      </c>
      <c r="J474" s="289">
        <f t="shared" si="64"/>
        <v>1</v>
      </c>
    </row>
    <row r="475" spans="1:10" ht="38.25">
      <c r="A475" s="417" t="s">
        <v>3543</v>
      </c>
      <c r="B475" s="417" t="s">
        <v>3536</v>
      </c>
      <c r="C475" s="360" t="s">
        <v>2842</v>
      </c>
      <c r="D475" s="116" t="s">
        <v>2843</v>
      </c>
      <c r="E475" s="116"/>
      <c r="F475" s="116">
        <v>1</v>
      </c>
      <c r="G475" s="289"/>
      <c r="H475" s="289"/>
      <c r="I475" s="289">
        <f t="shared" si="63"/>
        <v>0</v>
      </c>
      <c r="J475" s="289">
        <f t="shared" si="64"/>
        <v>1</v>
      </c>
    </row>
    <row r="476" spans="1:10" ht="38.25">
      <c r="A476" s="417" t="s">
        <v>3543</v>
      </c>
      <c r="B476" s="417" t="s">
        <v>3536</v>
      </c>
      <c r="C476" s="360" t="s">
        <v>2844</v>
      </c>
      <c r="D476" s="116" t="s">
        <v>2845</v>
      </c>
      <c r="E476" s="116"/>
      <c r="F476" s="116">
        <v>1</v>
      </c>
      <c r="G476" s="289"/>
      <c r="H476" s="289"/>
      <c r="I476" s="289">
        <f t="shared" si="63"/>
        <v>0</v>
      </c>
      <c r="J476" s="289">
        <f t="shared" si="64"/>
        <v>1</v>
      </c>
    </row>
    <row r="477" spans="1:10" ht="48" customHeight="1">
      <c r="A477" s="417" t="s">
        <v>3543</v>
      </c>
      <c r="B477" s="417" t="s">
        <v>3536</v>
      </c>
      <c r="C477" s="360" t="s">
        <v>2846</v>
      </c>
      <c r="D477" s="116" t="s">
        <v>2847</v>
      </c>
      <c r="E477" s="116"/>
      <c r="F477" s="116"/>
      <c r="G477" s="289"/>
      <c r="H477" s="289"/>
      <c r="I477" s="289">
        <f t="shared" si="63"/>
        <v>0</v>
      </c>
      <c r="J477" s="289">
        <f t="shared" si="64"/>
        <v>0</v>
      </c>
    </row>
    <row r="478" spans="1:10" ht="38.25">
      <c r="A478" s="417" t="s">
        <v>3543</v>
      </c>
      <c r="B478" s="417" t="s">
        <v>3536</v>
      </c>
      <c r="C478" s="360" t="s">
        <v>2848</v>
      </c>
      <c r="D478" s="116" t="s">
        <v>2849</v>
      </c>
      <c r="E478" s="116"/>
      <c r="F478" s="116"/>
      <c r="G478" s="289"/>
      <c r="H478" s="289"/>
      <c r="I478" s="289">
        <f t="shared" si="63"/>
        <v>0</v>
      </c>
      <c r="J478" s="289">
        <f t="shared" si="64"/>
        <v>0</v>
      </c>
    </row>
    <row r="479" spans="1:10" ht="38.25">
      <c r="A479" s="417" t="s">
        <v>3543</v>
      </c>
      <c r="B479" s="417" t="s">
        <v>3536</v>
      </c>
      <c r="C479" s="361" t="s">
        <v>2850</v>
      </c>
      <c r="D479" s="116" t="s">
        <v>2851</v>
      </c>
      <c r="E479" s="116"/>
      <c r="F479" s="116"/>
      <c r="G479" s="289"/>
      <c r="H479" s="289"/>
      <c r="I479" s="289">
        <f t="shared" si="63"/>
        <v>0</v>
      </c>
      <c r="J479" s="289">
        <f t="shared" si="64"/>
        <v>0</v>
      </c>
    </row>
    <row r="480" spans="1:10" ht="38.25">
      <c r="A480" s="417" t="s">
        <v>3543</v>
      </c>
      <c r="B480" s="417" t="s">
        <v>3536</v>
      </c>
      <c r="C480" s="361" t="s">
        <v>2852</v>
      </c>
      <c r="D480" s="116" t="s">
        <v>2853</v>
      </c>
      <c r="E480" s="116">
        <v>11</v>
      </c>
      <c r="F480" s="116">
        <v>11</v>
      </c>
      <c r="G480" s="289"/>
      <c r="H480" s="289"/>
      <c r="I480" s="289">
        <f t="shared" si="63"/>
        <v>11</v>
      </c>
      <c r="J480" s="289">
        <f t="shared" si="64"/>
        <v>11</v>
      </c>
    </row>
    <row r="481" spans="1:10" ht="44.25" customHeight="1">
      <c r="A481" s="417" t="s">
        <v>3543</v>
      </c>
      <c r="B481" s="417" t="s">
        <v>3536</v>
      </c>
      <c r="C481" s="360" t="s">
        <v>2854</v>
      </c>
      <c r="D481" s="116" t="s">
        <v>2855</v>
      </c>
      <c r="E481" s="116">
        <v>74</v>
      </c>
      <c r="F481" s="116">
        <v>75</v>
      </c>
      <c r="G481" s="289"/>
      <c r="H481" s="289"/>
      <c r="I481" s="289">
        <f t="shared" si="63"/>
        <v>74</v>
      </c>
      <c r="J481" s="289">
        <f t="shared" si="64"/>
        <v>75</v>
      </c>
    </row>
    <row r="482" spans="1:10" ht="38.25">
      <c r="A482" s="417" t="s">
        <v>3543</v>
      </c>
      <c r="B482" s="417" t="s">
        <v>3536</v>
      </c>
      <c r="C482" s="360" t="s">
        <v>2856</v>
      </c>
      <c r="D482" s="116" t="s">
        <v>2857</v>
      </c>
      <c r="E482" s="116">
        <v>235</v>
      </c>
      <c r="F482" s="116">
        <v>240</v>
      </c>
      <c r="G482" s="289"/>
      <c r="H482" s="289"/>
      <c r="I482" s="289">
        <f t="shared" si="63"/>
        <v>235</v>
      </c>
      <c r="J482" s="289">
        <f t="shared" si="64"/>
        <v>240</v>
      </c>
    </row>
    <row r="483" spans="1:10" ht="38.25">
      <c r="A483" s="417" t="s">
        <v>3543</v>
      </c>
      <c r="B483" s="417" t="s">
        <v>3536</v>
      </c>
      <c r="C483" s="360" t="s">
        <v>2858</v>
      </c>
      <c r="D483" s="116" t="s">
        <v>2859</v>
      </c>
      <c r="E483" s="116">
        <v>22</v>
      </c>
      <c r="F483" s="116">
        <v>25</v>
      </c>
      <c r="G483" s="289"/>
      <c r="H483" s="289"/>
      <c r="I483" s="289">
        <f t="shared" si="63"/>
        <v>22</v>
      </c>
      <c r="J483" s="289">
        <f t="shared" si="64"/>
        <v>25</v>
      </c>
    </row>
    <row r="484" spans="1:10" ht="38.25">
      <c r="A484" s="417" t="s">
        <v>3543</v>
      </c>
      <c r="B484" s="417" t="s">
        <v>3536</v>
      </c>
      <c r="C484" s="360" t="s">
        <v>2860</v>
      </c>
      <c r="D484" s="116" t="s">
        <v>2861</v>
      </c>
      <c r="E484" s="116"/>
      <c r="F484" s="116"/>
      <c r="G484" s="289"/>
      <c r="H484" s="289"/>
      <c r="I484" s="289">
        <f t="shared" si="63"/>
        <v>0</v>
      </c>
      <c r="J484" s="289">
        <f t="shared" si="64"/>
        <v>0</v>
      </c>
    </row>
    <row r="485" spans="1:10" ht="38.25">
      <c r="A485" s="417" t="s">
        <v>3543</v>
      </c>
      <c r="B485" s="417" t="s">
        <v>3536</v>
      </c>
      <c r="C485" s="360" t="s">
        <v>2862</v>
      </c>
      <c r="D485" s="116" t="s">
        <v>2863</v>
      </c>
      <c r="E485" s="116">
        <v>6</v>
      </c>
      <c r="F485" s="116">
        <v>6</v>
      </c>
      <c r="G485" s="289"/>
      <c r="H485" s="289"/>
      <c r="I485" s="289">
        <f t="shared" si="63"/>
        <v>6</v>
      </c>
      <c r="J485" s="289">
        <f t="shared" si="64"/>
        <v>6</v>
      </c>
    </row>
    <row r="486" spans="1:10" ht="38.25">
      <c r="A486" s="417" t="s">
        <v>3543</v>
      </c>
      <c r="B486" s="417" t="s">
        <v>3536</v>
      </c>
      <c r="C486" s="360" t="s">
        <v>2864</v>
      </c>
      <c r="D486" s="116" t="s">
        <v>2865</v>
      </c>
      <c r="E486" s="116"/>
      <c r="F486" s="116"/>
      <c r="G486" s="289"/>
      <c r="H486" s="289"/>
      <c r="I486" s="289">
        <f t="shared" si="63"/>
        <v>0</v>
      </c>
      <c r="J486" s="289">
        <f t="shared" si="64"/>
        <v>0</v>
      </c>
    </row>
    <row r="487" spans="1:10" ht="38.25">
      <c r="A487" s="417" t="s">
        <v>3543</v>
      </c>
      <c r="B487" s="417" t="s">
        <v>3536</v>
      </c>
      <c r="C487" s="360" t="s">
        <v>2866</v>
      </c>
      <c r="D487" s="116" t="s">
        <v>2867</v>
      </c>
      <c r="E487" s="116"/>
      <c r="F487" s="116">
        <v>1</v>
      </c>
      <c r="G487" s="289"/>
      <c r="H487" s="289"/>
      <c r="I487" s="289">
        <f t="shared" si="63"/>
        <v>0</v>
      </c>
      <c r="J487" s="289">
        <f t="shared" si="64"/>
        <v>1</v>
      </c>
    </row>
    <row r="488" spans="1:10" ht="38.25">
      <c r="A488" s="417" t="s">
        <v>3543</v>
      </c>
      <c r="B488" s="417" t="s">
        <v>3536</v>
      </c>
      <c r="C488" s="360" t="s">
        <v>2868</v>
      </c>
      <c r="D488" s="116" t="s">
        <v>2869</v>
      </c>
      <c r="E488" s="116"/>
      <c r="F488" s="116"/>
      <c r="G488" s="289"/>
      <c r="H488" s="289"/>
      <c r="I488" s="289">
        <f t="shared" si="63"/>
        <v>0</v>
      </c>
      <c r="J488" s="289">
        <f t="shared" si="64"/>
        <v>0</v>
      </c>
    </row>
    <row r="489" spans="1:10" ht="51" customHeight="1">
      <c r="A489" s="417" t="s">
        <v>3543</v>
      </c>
      <c r="B489" s="417" t="s">
        <v>3536</v>
      </c>
      <c r="C489" s="360" t="s">
        <v>2870</v>
      </c>
      <c r="D489" s="116" t="s">
        <v>2871</v>
      </c>
      <c r="E489" s="116"/>
      <c r="F489" s="116">
        <v>1</v>
      </c>
      <c r="G489" s="289"/>
      <c r="H489" s="289"/>
      <c r="I489" s="289">
        <f t="shared" si="63"/>
        <v>0</v>
      </c>
      <c r="J489" s="289">
        <f t="shared" si="64"/>
        <v>1</v>
      </c>
    </row>
    <row r="490" spans="1:10" ht="38.25">
      <c r="A490" s="417" t="s">
        <v>3543</v>
      </c>
      <c r="B490" s="417" t="s">
        <v>3536</v>
      </c>
      <c r="C490" s="360" t="s">
        <v>2872</v>
      </c>
      <c r="D490" s="116" t="s">
        <v>2873</v>
      </c>
      <c r="E490" s="116">
        <v>35</v>
      </c>
      <c r="F490" s="116">
        <v>35</v>
      </c>
      <c r="G490" s="289"/>
      <c r="H490" s="289"/>
      <c r="I490" s="289">
        <f t="shared" si="63"/>
        <v>35</v>
      </c>
      <c r="J490" s="289">
        <f t="shared" si="64"/>
        <v>35</v>
      </c>
    </row>
    <row r="491" spans="1:10" ht="38.25">
      <c r="A491" s="417" t="s">
        <v>3543</v>
      </c>
      <c r="B491" s="417" t="s">
        <v>3536</v>
      </c>
      <c r="C491" s="361" t="s">
        <v>2874</v>
      </c>
      <c r="D491" s="116" t="s">
        <v>2875</v>
      </c>
      <c r="E491" s="116">
        <v>1</v>
      </c>
      <c r="F491" s="116">
        <v>1</v>
      </c>
      <c r="G491" s="289"/>
      <c r="H491" s="289"/>
      <c r="I491" s="289">
        <f t="shared" si="63"/>
        <v>1</v>
      </c>
      <c r="J491" s="289">
        <f t="shared" si="64"/>
        <v>1</v>
      </c>
    </row>
    <row r="492" spans="1:10" ht="48" customHeight="1">
      <c r="A492" s="417" t="s">
        <v>3543</v>
      </c>
      <c r="B492" s="417" t="s">
        <v>3536</v>
      </c>
      <c r="C492" s="360" t="s">
        <v>2876</v>
      </c>
      <c r="D492" s="116" t="s">
        <v>2877</v>
      </c>
      <c r="E492" s="116">
        <v>2</v>
      </c>
      <c r="F492" s="116">
        <v>2</v>
      </c>
      <c r="G492" s="289"/>
      <c r="H492" s="289"/>
      <c r="I492" s="289">
        <f t="shared" si="63"/>
        <v>2</v>
      </c>
      <c r="J492" s="289">
        <f t="shared" si="64"/>
        <v>2</v>
      </c>
    </row>
    <row r="493" spans="1:10" ht="38.25">
      <c r="A493" s="417" t="s">
        <v>3543</v>
      </c>
      <c r="B493" s="417" t="s">
        <v>3536</v>
      </c>
      <c r="C493" s="360" t="s">
        <v>2593</v>
      </c>
      <c r="D493" s="116" t="s">
        <v>2594</v>
      </c>
      <c r="E493" s="116">
        <v>1</v>
      </c>
      <c r="F493" s="116">
        <v>1</v>
      </c>
      <c r="G493" s="289"/>
      <c r="H493" s="289"/>
      <c r="I493" s="289">
        <f t="shared" si="63"/>
        <v>1</v>
      </c>
      <c r="J493" s="289">
        <f t="shared" si="64"/>
        <v>1</v>
      </c>
    </row>
    <row r="494" spans="1:10" ht="38.25">
      <c r="A494" s="417" t="s">
        <v>3543</v>
      </c>
      <c r="B494" s="417" t="s">
        <v>3536</v>
      </c>
      <c r="C494" s="360" t="s">
        <v>2878</v>
      </c>
      <c r="D494" s="116" t="s">
        <v>2879</v>
      </c>
      <c r="E494" s="116">
        <v>768</v>
      </c>
      <c r="F494" s="116">
        <v>770</v>
      </c>
      <c r="G494" s="289"/>
      <c r="H494" s="289">
        <v>1</v>
      </c>
      <c r="I494" s="289">
        <f t="shared" si="63"/>
        <v>768</v>
      </c>
      <c r="J494" s="289">
        <f t="shared" si="64"/>
        <v>771</v>
      </c>
    </row>
    <row r="495" spans="1:10" ht="38.25">
      <c r="A495" s="417" t="s">
        <v>3543</v>
      </c>
      <c r="B495" s="417" t="s">
        <v>3536</v>
      </c>
      <c r="C495" s="360" t="s">
        <v>2880</v>
      </c>
      <c r="D495" s="116" t="s">
        <v>2881</v>
      </c>
      <c r="E495" s="116">
        <v>11</v>
      </c>
      <c r="F495" s="116">
        <v>11</v>
      </c>
      <c r="G495" s="289"/>
      <c r="H495" s="289">
        <v>1</v>
      </c>
      <c r="I495" s="289">
        <f t="shared" si="63"/>
        <v>11</v>
      </c>
      <c r="J495" s="289">
        <f t="shared" si="64"/>
        <v>12</v>
      </c>
    </row>
    <row r="496" spans="1:10" ht="38.25">
      <c r="A496" s="417" t="s">
        <v>3543</v>
      </c>
      <c r="B496" s="417" t="s">
        <v>3536</v>
      </c>
      <c r="C496" s="360" t="s">
        <v>2882</v>
      </c>
      <c r="D496" s="116" t="s">
        <v>2883</v>
      </c>
      <c r="E496" s="116">
        <v>59</v>
      </c>
      <c r="F496" s="116">
        <v>60</v>
      </c>
      <c r="G496" s="289">
        <v>2</v>
      </c>
      <c r="H496" s="289">
        <v>2</v>
      </c>
      <c r="I496" s="289">
        <f t="shared" si="63"/>
        <v>61</v>
      </c>
      <c r="J496" s="289">
        <f t="shared" si="64"/>
        <v>62</v>
      </c>
    </row>
    <row r="497" spans="1:10" ht="38.25">
      <c r="A497" s="417" t="s">
        <v>3543</v>
      </c>
      <c r="B497" s="417" t="s">
        <v>3536</v>
      </c>
      <c r="C497" s="360" t="s">
        <v>2884</v>
      </c>
      <c r="D497" s="116" t="s">
        <v>2885</v>
      </c>
      <c r="E497" s="116"/>
      <c r="F497" s="116"/>
      <c r="G497" s="289"/>
      <c r="H497" s="289">
        <v>1</v>
      </c>
      <c r="I497" s="289">
        <f t="shared" si="63"/>
        <v>0</v>
      </c>
      <c r="J497" s="289">
        <f t="shared" si="64"/>
        <v>1</v>
      </c>
    </row>
    <row r="498" spans="1:10" ht="38.25">
      <c r="A498" s="417" t="s">
        <v>3543</v>
      </c>
      <c r="B498" s="417" t="s">
        <v>3536</v>
      </c>
      <c r="C498" s="360" t="s">
        <v>2886</v>
      </c>
      <c r="D498" s="116" t="s">
        <v>2887</v>
      </c>
      <c r="E498" s="116"/>
      <c r="F498" s="116"/>
      <c r="G498" s="289"/>
      <c r="H498" s="289"/>
      <c r="I498" s="289">
        <f t="shared" si="63"/>
        <v>0</v>
      </c>
      <c r="J498" s="289">
        <f t="shared" si="64"/>
        <v>0</v>
      </c>
    </row>
    <row r="499" spans="1:10" ht="38.25">
      <c r="A499" s="417" t="s">
        <v>3543</v>
      </c>
      <c r="B499" s="417" t="s">
        <v>3536</v>
      </c>
      <c r="C499" s="866" t="s">
        <v>2888</v>
      </c>
      <c r="D499" s="867" t="s">
        <v>2889</v>
      </c>
      <c r="E499" s="867"/>
      <c r="F499" s="867"/>
      <c r="G499" s="785"/>
      <c r="H499" s="785"/>
      <c r="I499" s="785">
        <f t="shared" si="63"/>
        <v>0</v>
      </c>
      <c r="J499" s="785">
        <f t="shared" si="64"/>
        <v>0</v>
      </c>
    </row>
    <row r="500" spans="1:10" ht="14.25" customHeight="1">
      <c r="A500" s="863"/>
      <c r="B500" s="863" t="s">
        <v>87</v>
      </c>
      <c r="C500" s="864"/>
      <c r="D500" s="854"/>
      <c r="E500" s="865">
        <f>SUM(E433:E499)</f>
        <v>2001</v>
      </c>
      <c r="F500" s="865">
        <f t="shared" ref="F500:H500" si="65">SUM(F433:F499)</f>
        <v>2044</v>
      </c>
      <c r="G500" s="865">
        <f t="shared" si="65"/>
        <v>440</v>
      </c>
      <c r="H500" s="865">
        <f t="shared" si="65"/>
        <v>452</v>
      </c>
      <c r="I500" s="852">
        <f t="shared" si="63"/>
        <v>2441</v>
      </c>
      <c r="J500" s="852">
        <f t="shared" si="64"/>
        <v>2496</v>
      </c>
    </row>
    <row r="501" spans="1:10" ht="38.25">
      <c r="A501" s="417" t="s">
        <v>3543</v>
      </c>
      <c r="B501" s="417" t="s">
        <v>3537</v>
      </c>
      <c r="C501" s="868">
        <v>260007</v>
      </c>
      <c r="D501" s="869" t="s">
        <v>2304</v>
      </c>
      <c r="E501" s="869"/>
      <c r="F501" s="869"/>
      <c r="G501" s="870"/>
      <c r="H501" s="870"/>
      <c r="I501" s="870">
        <f t="shared" si="63"/>
        <v>0</v>
      </c>
      <c r="J501" s="870">
        <f t="shared" si="64"/>
        <v>0</v>
      </c>
    </row>
    <row r="502" spans="1:10" ht="38.25">
      <c r="A502" s="417" t="s">
        <v>3543</v>
      </c>
      <c r="B502" s="417" t="s">
        <v>3537</v>
      </c>
      <c r="C502" s="361" t="s">
        <v>2890</v>
      </c>
      <c r="D502" s="116" t="s">
        <v>2891</v>
      </c>
      <c r="E502" s="116">
        <v>20</v>
      </c>
      <c r="F502" s="116">
        <v>20</v>
      </c>
      <c r="G502" s="289"/>
      <c r="H502" s="289"/>
      <c r="I502" s="289">
        <f t="shared" si="63"/>
        <v>20</v>
      </c>
      <c r="J502" s="289">
        <f t="shared" si="64"/>
        <v>20</v>
      </c>
    </row>
    <row r="503" spans="1:10" ht="38.25">
      <c r="A503" s="417" t="s">
        <v>3543</v>
      </c>
      <c r="B503" s="417" t="s">
        <v>3537</v>
      </c>
      <c r="C503" s="361" t="s">
        <v>2305</v>
      </c>
      <c r="D503" s="116" t="s">
        <v>2306</v>
      </c>
      <c r="E503" s="116">
        <v>4013</v>
      </c>
      <c r="F503" s="116">
        <v>4015</v>
      </c>
      <c r="G503" s="289">
        <v>2155</v>
      </c>
      <c r="H503" s="289">
        <v>2155</v>
      </c>
      <c r="I503" s="289">
        <f t="shared" si="63"/>
        <v>6168</v>
      </c>
      <c r="J503" s="289">
        <f t="shared" si="64"/>
        <v>6170</v>
      </c>
    </row>
    <row r="504" spans="1:10" ht="43.5" customHeight="1">
      <c r="A504" s="417" t="s">
        <v>3543</v>
      </c>
      <c r="B504" s="417" t="s">
        <v>3537</v>
      </c>
      <c r="C504" s="360" t="s">
        <v>2311</v>
      </c>
      <c r="D504" s="116" t="s">
        <v>2312</v>
      </c>
      <c r="E504" s="116"/>
      <c r="F504" s="116"/>
      <c r="G504" s="289">
        <v>238</v>
      </c>
      <c r="H504" s="289"/>
      <c r="I504" s="289">
        <f t="shared" si="63"/>
        <v>238</v>
      </c>
      <c r="J504" s="289">
        <f t="shared" si="64"/>
        <v>0</v>
      </c>
    </row>
    <row r="505" spans="1:10" ht="38.25">
      <c r="A505" s="417" t="s">
        <v>3543</v>
      </c>
      <c r="B505" s="417" t="s">
        <v>3537</v>
      </c>
      <c r="C505" s="360" t="s">
        <v>2892</v>
      </c>
      <c r="D505" s="116" t="s">
        <v>2893</v>
      </c>
      <c r="E505" s="116">
        <v>348</v>
      </c>
      <c r="F505" s="116">
        <v>350</v>
      </c>
      <c r="G505" s="289">
        <v>69</v>
      </c>
      <c r="H505" s="289">
        <v>70</v>
      </c>
      <c r="I505" s="289">
        <f t="shared" si="63"/>
        <v>417</v>
      </c>
      <c r="J505" s="289">
        <f t="shared" si="64"/>
        <v>420</v>
      </c>
    </row>
    <row r="506" spans="1:10" ht="38.25">
      <c r="A506" s="417" t="s">
        <v>3543</v>
      </c>
      <c r="B506" s="417" t="s">
        <v>3537</v>
      </c>
      <c r="C506" s="360" t="s">
        <v>2894</v>
      </c>
      <c r="D506" s="116" t="s">
        <v>2895</v>
      </c>
      <c r="E506" s="116"/>
      <c r="F506" s="116"/>
      <c r="G506" s="289"/>
      <c r="H506" s="289"/>
      <c r="I506" s="289">
        <f t="shared" si="63"/>
        <v>0</v>
      </c>
      <c r="J506" s="289">
        <f t="shared" si="64"/>
        <v>0</v>
      </c>
    </row>
    <row r="507" spans="1:10" ht="38.25">
      <c r="A507" s="417" t="s">
        <v>3543</v>
      </c>
      <c r="B507" s="417" t="s">
        <v>3537</v>
      </c>
      <c r="C507" s="360" t="s">
        <v>2322</v>
      </c>
      <c r="D507" s="116" t="s">
        <v>2896</v>
      </c>
      <c r="E507" s="116">
        <v>1</v>
      </c>
      <c r="F507" s="116">
        <v>1</v>
      </c>
      <c r="G507" s="289">
        <v>6</v>
      </c>
      <c r="H507" s="289">
        <v>6</v>
      </c>
      <c r="I507" s="289">
        <f t="shared" si="63"/>
        <v>7</v>
      </c>
      <c r="J507" s="289">
        <f t="shared" si="64"/>
        <v>7</v>
      </c>
    </row>
    <row r="508" spans="1:10" ht="38.25">
      <c r="A508" s="417" t="s">
        <v>3543</v>
      </c>
      <c r="B508" s="417" t="s">
        <v>3537</v>
      </c>
      <c r="C508" s="360" t="s">
        <v>2324</v>
      </c>
      <c r="D508" s="116" t="s">
        <v>2325</v>
      </c>
      <c r="E508" s="116"/>
      <c r="F508" s="116"/>
      <c r="G508" s="289">
        <v>4</v>
      </c>
      <c r="H508" s="289">
        <v>5</v>
      </c>
      <c r="I508" s="289">
        <f t="shared" si="63"/>
        <v>4</v>
      </c>
      <c r="J508" s="289">
        <f t="shared" si="64"/>
        <v>5</v>
      </c>
    </row>
    <row r="509" spans="1:10" ht="38.25">
      <c r="A509" s="417" t="s">
        <v>3543</v>
      </c>
      <c r="B509" s="417" t="s">
        <v>3537</v>
      </c>
      <c r="C509" s="360" t="s">
        <v>2897</v>
      </c>
      <c r="D509" s="116" t="s">
        <v>2630</v>
      </c>
      <c r="E509" s="116">
        <v>1</v>
      </c>
      <c r="F509" s="116">
        <v>1</v>
      </c>
      <c r="G509" s="289">
        <v>22</v>
      </c>
      <c r="H509" s="289">
        <v>25</v>
      </c>
      <c r="I509" s="289">
        <f t="shared" ref="I509:I554" si="66">SUM(E509,G509)</f>
        <v>23</v>
      </c>
      <c r="J509" s="289">
        <f t="shared" ref="J509:J554" si="67">SUM(F509,H509)</f>
        <v>26</v>
      </c>
    </row>
    <row r="510" spans="1:10" ht="38.25">
      <c r="A510" s="417" t="s">
        <v>3543</v>
      </c>
      <c r="B510" s="417" t="s">
        <v>3537</v>
      </c>
      <c r="C510" s="360" t="s">
        <v>2329</v>
      </c>
      <c r="D510" s="116" t="s">
        <v>2607</v>
      </c>
      <c r="E510" s="116">
        <v>209</v>
      </c>
      <c r="F510" s="116">
        <v>210</v>
      </c>
      <c r="G510" s="289">
        <v>423</v>
      </c>
      <c r="H510" s="289">
        <v>425</v>
      </c>
      <c r="I510" s="289">
        <f t="shared" si="66"/>
        <v>632</v>
      </c>
      <c r="J510" s="289">
        <f t="shared" si="67"/>
        <v>635</v>
      </c>
    </row>
    <row r="511" spans="1:10" ht="38.25">
      <c r="A511" s="417" t="s">
        <v>3543</v>
      </c>
      <c r="B511" s="417" t="s">
        <v>3537</v>
      </c>
      <c r="C511" s="360" t="s">
        <v>2331</v>
      </c>
      <c r="D511" s="116" t="s">
        <v>2898</v>
      </c>
      <c r="E511" s="116">
        <v>166</v>
      </c>
      <c r="F511" s="116">
        <v>170</v>
      </c>
      <c r="G511" s="289"/>
      <c r="H511" s="289"/>
      <c r="I511" s="289">
        <f t="shared" si="66"/>
        <v>166</v>
      </c>
      <c r="J511" s="289">
        <f t="shared" si="67"/>
        <v>170</v>
      </c>
    </row>
    <row r="512" spans="1:10" ht="39.75" customHeight="1">
      <c r="A512" s="417" t="s">
        <v>3543</v>
      </c>
      <c r="B512" s="417" t="s">
        <v>3537</v>
      </c>
      <c r="C512" s="360" t="s">
        <v>2333</v>
      </c>
      <c r="D512" s="116" t="s">
        <v>2899</v>
      </c>
      <c r="E512" s="116">
        <v>7</v>
      </c>
      <c r="F512" s="116">
        <v>10</v>
      </c>
      <c r="G512" s="289"/>
      <c r="H512" s="289"/>
      <c r="I512" s="289">
        <f t="shared" si="66"/>
        <v>7</v>
      </c>
      <c r="J512" s="289">
        <f t="shared" si="67"/>
        <v>10</v>
      </c>
    </row>
    <row r="513" spans="1:10" ht="38.25">
      <c r="A513" s="417" t="s">
        <v>3543</v>
      </c>
      <c r="B513" s="417" t="s">
        <v>3537</v>
      </c>
      <c r="C513" s="360" t="s">
        <v>2641</v>
      </c>
      <c r="D513" s="116" t="s">
        <v>2642</v>
      </c>
      <c r="E513" s="116">
        <v>11</v>
      </c>
      <c r="F513" s="116">
        <v>15</v>
      </c>
      <c r="G513" s="289">
        <v>68</v>
      </c>
      <c r="H513" s="289">
        <v>70</v>
      </c>
      <c r="I513" s="289">
        <f t="shared" si="66"/>
        <v>79</v>
      </c>
      <c r="J513" s="289">
        <f t="shared" si="67"/>
        <v>85</v>
      </c>
    </row>
    <row r="514" spans="1:10" ht="38.25">
      <c r="A514" s="417" t="s">
        <v>3543</v>
      </c>
      <c r="B514" s="417" t="s">
        <v>3537</v>
      </c>
      <c r="C514" s="361" t="s">
        <v>2337</v>
      </c>
      <c r="D514" s="116" t="s">
        <v>2338</v>
      </c>
      <c r="E514" s="116">
        <v>20</v>
      </c>
      <c r="F514" s="116">
        <v>20</v>
      </c>
      <c r="G514" s="289">
        <v>105</v>
      </c>
      <c r="H514" s="289">
        <v>110</v>
      </c>
      <c r="I514" s="289">
        <f t="shared" si="66"/>
        <v>125</v>
      </c>
      <c r="J514" s="289">
        <f t="shared" si="67"/>
        <v>130</v>
      </c>
    </row>
    <row r="515" spans="1:10" ht="55.5" customHeight="1">
      <c r="A515" s="417" t="s">
        <v>3543</v>
      </c>
      <c r="B515" s="417" t="s">
        <v>3537</v>
      </c>
      <c r="C515" s="360" t="s">
        <v>2341</v>
      </c>
      <c r="D515" s="116" t="s">
        <v>2342</v>
      </c>
      <c r="E515" s="116">
        <v>14</v>
      </c>
      <c r="F515" s="116">
        <v>15</v>
      </c>
      <c r="G515" s="289">
        <v>338</v>
      </c>
      <c r="H515" s="289">
        <v>340</v>
      </c>
      <c r="I515" s="289">
        <f t="shared" si="66"/>
        <v>352</v>
      </c>
      <c r="J515" s="289">
        <f t="shared" si="67"/>
        <v>355</v>
      </c>
    </row>
    <row r="516" spans="1:10" ht="38.25">
      <c r="A516" s="417" t="s">
        <v>3543</v>
      </c>
      <c r="B516" s="417" t="s">
        <v>3537</v>
      </c>
      <c r="C516" s="360" t="s">
        <v>2343</v>
      </c>
      <c r="D516" s="116" t="s">
        <v>2900</v>
      </c>
      <c r="E516" s="116">
        <v>34</v>
      </c>
      <c r="F516" s="116">
        <v>35</v>
      </c>
      <c r="G516" s="289">
        <v>69</v>
      </c>
      <c r="H516" s="289">
        <v>70</v>
      </c>
      <c r="I516" s="289">
        <f t="shared" si="66"/>
        <v>103</v>
      </c>
      <c r="J516" s="289">
        <f t="shared" si="67"/>
        <v>105</v>
      </c>
    </row>
    <row r="517" spans="1:10" ht="38.25">
      <c r="A517" s="417" t="s">
        <v>3543</v>
      </c>
      <c r="B517" s="417" t="s">
        <v>3537</v>
      </c>
      <c r="C517" s="360" t="s">
        <v>2345</v>
      </c>
      <c r="D517" s="116" t="s">
        <v>2901</v>
      </c>
      <c r="E517" s="116">
        <v>465</v>
      </c>
      <c r="F517" s="116">
        <v>465</v>
      </c>
      <c r="G517" s="289">
        <v>2062</v>
      </c>
      <c r="H517" s="289">
        <v>2065</v>
      </c>
      <c r="I517" s="289">
        <f t="shared" si="66"/>
        <v>2527</v>
      </c>
      <c r="J517" s="289">
        <f t="shared" si="67"/>
        <v>2530</v>
      </c>
    </row>
    <row r="518" spans="1:10" ht="38.25">
      <c r="A518" s="417" t="s">
        <v>3543</v>
      </c>
      <c r="B518" s="417" t="s">
        <v>3537</v>
      </c>
      <c r="C518" s="360" t="s">
        <v>2347</v>
      </c>
      <c r="D518" s="116" t="s">
        <v>2902</v>
      </c>
      <c r="E518" s="116">
        <v>2</v>
      </c>
      <c r="F518" s="116">
        <v>2</v>
      </c>
      <c r="G518" s="289">
        <v>6864</v>
      </c>
      <c r="H518" s="289">
        <v>6870</v>
      </c>
      <c r="I518" s="289">
        <f t="shared" si="66"/>
        <v>6866</v>
      </c>
      <c r="J518" s="289">
        <f t="shared" si="67"/>
        <v>6872</v>
      </c>
    </row>
    <row r="519" spans="1:10" ht="38.25">
      <c r="A519" s="417" t="s">
        <v>3543</v>
      </c>
      <c r="B519" s="417" t="s">
        <v>3537</v>
      </c>
      <c r="C519" s="360" t="s">
        <v>2349</v>
      </c>
      <c r="D519" s="116" t="s">
        <v>2903</v>
      </c>
      <c r="E519" s="116"/>
      <c r="F519" s="116"/>
      <c r="G519" s="289">
        <v>228</v>
      </c>
      <c r="H519" s="289">
        <v>230</v>
      </c>
      <c r="I519" s="289">
        <f t="shared" si="66"/>
        <v>228</v>
      </c>
      <c r="J519" s="289">
        <f t="shared" si="67"/>
        <v>230</v>
      </c>
    </row>
    <row r="520" spans="1:10" ht="38.25">
      <c r="A520" s="417" t="s">
        <v>3543</v>
      </c>
      <c r="B520" s="417" t="s">
        <v>3537</v>
      </c>
      <c r="C520" s="360" t="s">
        <v>2351</v>
      </c>
      <c r="D520" s="116" t="s">
        <v>2904</v>
      </c>
      <c r="E520" s="116"/>
      <c r="F520" s="116"/>
      <c r="G520" s="289">
        <v>880</v>
      </c>
      <c r="H520" s="289">
        <v>880</v>
      </c>
      <c r="I520" s="289">
        <f t="shared" si="66"/>
        <v>880</v>
      </c>
      <c r="J520" s="289">
        <f t="shared" si="67"/>
        <v>880</v>
      </c>
    </row>
    <row r="521" spans="1:10" ht="38.25">
      <c r="A521" s="417" t="s">
        <v>3543</v>
      </c>
      <c r="B521" s="417" t="s">
        <v>3537</v>
      </c>
      <c r="C521" s="360" t="s">
        <v>2353</v>
      </c>
      <c r="D521" s="116" t="s">
        <v>2905</v>
      </c>
      <c r="E521" s="116">
        <v>10</v>
      </c>
      <c r="F521" s="116">
        <v>10</v>
      </c>
      <c r="G521" s="289">
        <v>4870</v>
      </c>
      <c r="H521" s="289">
        <v>4870</v>
      </c>
      <c r="I521" s="289">
        <f t="shared" si="66"/>
        <v>4880</v>
      </c>
      <c r="J521" s="289">
        <f t="shared" si="67"/>
        <v>4880</v>
      </c>
    </row>
    <row r="522" spans="1:10" ht="38.25">
      <c r="A522" s="417" t="s">
        <v>3543</v>
      </c>
      <c r="B522" s="417" t="s">
        <v>3537</v>
      </c>
      <c r="C522" s="360" t="s">
        <v>2355</v>
      </c>
      <c r="D522" s="116" t="s">
        <v>2906</v>
      </c>
      <c r="E522" s="116">
        <v>10</v>
      </c>
      <c r="F522" s="116">
        <v>10</v>
      </c>
      <c r="G522" s="289">
        <v>10055</v>
      </c>
      <c r="H522" s="289">
        <v>10055</v>
      </c>
      <c r="I522" s="289">
        <f t="shared" si="66"/>
        <v>10065</v>
      </c>
      <c r="J522" s="289">
        <f t="shared" si="67"/>
        <v>10065</v>
      </c>
    </row>
    <row r="523" spans="1:10" ht="50.25" customHeight="1">
      <c r="A523" s="417" t="s">
        <v>3543</v>
      </c>
      <c r="B523" s="417" t="s">
        <v>3537</v>
      </c>
      <c r="C523" s="866" t="s">
        <v>2357</v>
      </c>
      <c r="D523" s="867" t="s">
        <v>2358</v>
      </c>
      <c r="E523" s="867"/>
      <c r="F523" s="867"/>
      <c r="G523" s="785">
        <v>5044</v>
      </c>
      <c r="H523" s="785">
        <v>5045</v>
      </c>
      <c r="I523" s="785">
        <f t="shared" si="66"/>
        <v>5044</v>
      </c>
      <c r="J523" s="785">
        <f t="shared" si="67"/>
        <v>5045</v>
      </c>
    </row>
    <row r="524" spans="1:10" ht="14.25">
      <c r="A524" s="863"/>
      <c r="B524" s="863" t="s">
        <v>87</v>
      </c>
      <c r="C524" s="864"/>
      <c r="D524" s="854"/>
      <c r="E524" s="865">
        <f>SUM(E501:E523)</f>
        <v>5331</v>
      </c>
      <c r="F524" s="865">
        <f t="shared" ref="F524:H524" si="68">SUM(F501:F523)</f>
        <v>5349</v>
      </c>
      <c r="G524" s="865">
        <f t="shared" si="68"/>
        <v>33500</v>
      </c>
      <c r="H524" s="865">
        <f t="shared" si="68"/>
        <v>33291</v>
      </c>
      <c r="I524" s="852">
        <f t="shared" si="66"/>
        <v>38831</v>
      </c>
      <c r="J524" s="852">
        <f t="shared" si="67"/>
        <v>38640</v>
      </c>
    </row>
    <row r="525" spans="1:10" ht="38.25">
      <c r="A525" s="417" t="s">
        <v>3543</v>
      </c>
      <c r="B525" s="417" t="s">
        <v>3538</v>
      </c>
      <c r="C525" s="872" t="s">
        <v>2608</v>
      </c>
      <c r="D525" s="869" t="s">
        <v>2907</v>
      </c>
      <c r="E525" s="869"/>
      <c r="F525" s="869"/>
      <c r="G525" s="870">
        <v>2686</v>
      </c>
      <c r="H525" s="870">
        <v>2700</v>
      </c>
      <c r="I525" s="870">
        <f t="shared" si="66"/>
        <v>2686</v>
      </c>
      <c r="J525" s="870">
        <f t="shared" si="67"/>
        <v>2700</v>
      </c>
    </row>
    <row r="526" spans="1:10" ht="38.25">
      <c r="A526" s="417" t="s">
        <v>3543</v>
      </c>
      <c r="B526" s="417" t="s">
        <v>3538</v>
      </c>
      <c r="C526" s="361" t="s">
        <v>2361</v>
      </c>
      <c r="D526" s="116" t="s">
        <v>2362</v>
      </c>
      <c r="E526" s="116"/>
      <c r="F526" s="116"/>
      <c r="G526" s="289">
        <v>251</v>
      </c>
      <c r="H526" s="289">
        <v>255</v>
      </c>
      <c r="I526" s="289">
        <f t="shared" si="66"/>
        <v>251</v>
      </c>
      <c r="J526" s="289">
        <f t="shared" si="67"/>
        <v>255</v>
      </c>
    </row>
    <row r="527" spans="1:10" ht="39.75" customHeight="1">
      <c r="A527" s="417" t="s">
        <v>3543</v>
      </c>
      <c r="B527" s="417" t="s">
        <v>3538</v>
      </c>
      <c r="C527" s="360" t="s">
        <v>2363</v>
      </c>
      <c r="D527" s="116" t="s">
        <v>2364</v>
      </c>
      <c r="E527" s="116"/>
      <c r="F527" s="116"/>
      <c r="G527" s="289">
        <v>1750</v>
      </c>
      <c r="H527" s="289">
        <v>1750</v>
      </c>
      <c r="I527" s="289">
        <f t="shared" si="66"/>
        <v>1750</v>
      </c>
      <c r="J527" s="289">
        <f t="shared" si="67"/>
        <v>1750</v>
      </c>
    </row>
    <row r="528" spans="1:10" ht="38.25">
      <c r="A528" s="417" t="s">
        <v>3543</v>
      </c>
      <c r="B528" s="417" t="s">
        <v>3538</v>
      </c>
      <c r="C528" s="360" t="s">
        <v>2307</v>
      </c>
      <c r="D528" s="116" t="s">
        <v>2908</v>
      </c>
      <c r="E528" s="116">
        <v>81</v>
      </c>
      <c r="F528" s="116">
        <v>85</v>
      </c>
      <c r="G528" s="289">
        <v>525</v>
      </c>
      <c r="H528" s="289">
        <v>525</v>
      </c>
      <c r="I528" s="289">
        <f t="shared" si="66"/>
        <v>606</v>
      </c>
      <c r="J528" s="289">
        <f t="shared" si="67"/>
        <v>610</v>
      </c>
    </row>
    <row r="529" spans="1:10" ht="38.25">
      <c r="A529" s="417" t="s">
        <v>3543</v>
      </c>
      <c r="B529" s="417" t="s">
        <v>3538</v>
      </c>
      <c r="C529" s="360" t="s">
        <v>2379</v>
      </c>
      <c r="D529" s="116" t="s">
        <v>2380</v>
      </c>
      <c r="E529" s="116"/>
      <c r="F529" s="116"/>
      <c r="G529" s="289">
        <v>14</v>
      </c>
      <c r="H529" s="289">
        <v>15</v>
      </c>
      <c r="I529" s="289">
        <f t="shared" si="66"/>
        <v>14</v>
      </c>
      <c r="J529" s="289">
        <f t="shared" si="67"/>
        <v>15</v>
      </c>
    </row>
    <row r="530" spans="1:10" ht="38.25">
      <c r="A530" s="417" t="s">
        <v>3543</v>
      </c>
      <c r="B530" s="417" t="s">
        <v>3538</v>
      </c>
      <c r="C530" s="360" t="s">
        <v>2381</v>
      </c>
      <c r="D530" s="116" t="s">
        <v>2909</v>
      </c>
      <c r="E530" s="116"/>
      <c r="F530" s="116"/>
      <c r="G530" s="289">
        <v>2800</v>
      </c>
      <c r="H530" s="289">
        <v>2800</v>
      </c>
      <c r="I530" s="289">
        <f t="shared" si="66"/>
        <v>2800</v>
      </c>
      <c r="J530" s="289">
        <f t="shared" si="67"/>
        <v>2800</v>
      </c>
    </row>
    <row r="531" spans="1:10" ht="38.25">
      <c r="A531" s="417" t="s">
        <v>3543</v>
      </c>
      <c r="B531" s="417" t="s">
        <v>3538</v>
      </c>
      <c r="C531" s="866" t="s">
        <v>2383</v>
      </c>
      <c r="D531" s="867" t="s">
        <v>2384</v>
      </c>
      <c r="E531" s="867">
        <v>5</v>
      </c>
      <c r="F531" s="867">
        <v>5</v>
      </c>
      <c r="G531" s="785">
        <v>17</v>
      </c>
      <c r="H531" s="785">
        <v>20</v>
      </c>
      <c r="I531" s="785">
        <f t="shared" si="66"/>
        <v>22</v>
      </c>
      <c r="J531" s="785">
        <f t="shared" si="67"/>
        <v>25</v>
      </c>
    </row>
    <row r="532" spans="1:10" ht="14.25">
      <c r="A532" s="863"/>
      <c r="B532" s="863" t="s">
        <v>87</v>
      </c>
      <c r="C532" s="864"/>
      <c r="D532" s="854"/>
      <c r="E532" s="865">
        <f>SUM(E525:E531)</f>
        <v>86</v>
      </c>
      <c r="F532" s="865">
        <f t="shared" ref="F532:H532" si="69">SUM(F525:F531)</f>
        <v>90</v>
      </c>
      <c r="G532" s="865">
        <f t="shared" si="69"/>
        <v>8043</v>
      </c>
      <c r="H532" s="865">
        <f t="shared" si="69"/>
        <v>8065</v>
      </c>
      <c r="I532" s="852">
        <f t="shared" si="66"/>
        <v>8129</v>
      </c>
      <c r="J532" s="852">
        <f t="shared" si="67"/>
        <v>8155</v>
      </c>
    </row>
    <row r="533" spans="1:10" ht="38.25">
      <c r="A533" s="417" t="s">
        <v>3553</v>
      </c>
      <c r="B533" s="287" t="s">
        <v>216</v>
      </c>
      <c r="C533" s="868" t="s">
        <v>2910</v>
      </c>
      <c r="D533" s="869" t="s">
        <v>2911</v>
      </c>
      <c r="E533" s="869"/>
      <c r="F533" s="869"/>
      <c r="G533" s="870">
        <v>0</v>
      </c>
      <c r="H533" s="870">
        <v>1</v>
      </c>
      <c r="I533" s="870">
        <f t="shared" si="66"/>
        <v>0</v>
      </c>
      <c r="J533" s="870">
        <f t="shared" si="67"/>
        <v>1</v>
      </c>
    </row>
    <row r="534" spans="1:10" ht="38.25">
      <c r="A534" s="417" t="s">
        <v>3553</v>
      </c>
      <c r="B534" s="287" t="s">
        <v>216</v>
      </c>
      <c r="C534" s="360" t="s">
        <v>2912</v>
      </c>
      <c r="D534" s="116" t="s">
        <v>2913</v>
      </c>
      <c r="E534" s="116"/>
      <c r="F534" s="116"/>
      <c r="G534" s="289">
        <v>0</v>
      </c>
      <c r="H534" s="289">
        <v>1</v>
      </c>
      <c r="I534" s="289">
        <f t="shared" si="66"/>
        <v>0</v>
      </c>
      <c r="J534" s="289">
        <f t="shared" si="67"/>
        <v>1</v>
      </c>
    </row>
    <row r="535" spans="1:10" ht="44.25" customHeight="1">
      <c r="A535" s="417" t="s">
        <v>3553</v>
      </c>
      <c r="B535" s="287" t="s">
        <v>216</v>
      </c>
      <c r="C535" s="360" t="s">
        <v>2914</v>
      </c>
      <c r="D535" s="116" t="s">
        <v>2915</v>
      </c>
      <c r="E535" s="116"/>
      <c r="F535" s="116"/>
      <c r="G535" s="289">
        <v>12</v>
      </c>
      <c r="H535" s="289">
        <v>40</v>
      </c>
      <c r="I535" s="289">
        <f t="shared" si="66"/>
        <v>12</v>
      </c>
      <c r="J535" s="289">
        <f t="shared" si="67"/>
        <v>40</v>
      </c>
    </row>
    <row r="536" spans="1:10" ht="38.25">
      <c r="A536" s="417" t="s">
        <v>3553</v>
      </c>
      <c r="B536" s="287" t="s">
        <v>216</v>
      </c>
      <c r="C536" s="360" t="s">
        <v>2916</v>
      </c>
      <c r="D536" s="116" t="s">
        <v>2917</v>
      </c>
      <c r="E536" s="116"/>
      <c r="F536" s="116"/>
      <c r="G536" s="289">
        <v>41</v>
      </c>
      <c r="H536" s="289">
        <v>50</v>
      </c>
      <c r="I536" s="289">
        <f t="shared" si="66"/>
        <v>41</v>
      </c>
      <c r="J536" s="289">
        <f t="shared" si="67"/>
        <v>50</v>
      </c>
    </row>
    <row r="537" spans="1:10" ht="38.25">
      <c r="A537" s="417" t="s">
        <v>3553</v>
      </c>
      <c r="B537" s="287" t="s">
        <v>216</v>
      </c>
      <c r="C537" s="361" t="s">
        <v>2918</v>
      </c>
      <c r="D537" s="116" t="s">
        <v>2919</v>
      </c>
      <c r="E537" s="116"/>
      <c r="F537" s="116"/>
      <c r="G537" s="289">
        <v>33</v>
      </c>
      <c r="H537" s="289">
        <v>30</v>
      </c>
      <c r="I537" s="289">
        <f t="shared" si="66"/>
        <v>33</v>
      </c>
      <c r="J537" s="289">
        <f t="shared" si="67"/>
        <v>30</v>
      </c>
    </row>
    <row r="538" spans="1:10" ht="39.75" customHeight="1">
      <c r="A538" s="417" t="s">
        <v>3553</v>
      </c>
      <c r="B538" s="287" t="s">
        <v>216</v>
      </c>
      <c r="C538" s="360" t="s">
        <v>2920</v>
      </c>
      <c r="D538" s="116" t="s">
        <v>2921</v>
      </c>
      <c r="E538" s="116"/>
      <c r="F538" s="116"/>
      <c r="G538" s="289">
        <v>2</v>
      </c>
      <c r="H538" s="289">
        <v>1</v>
      </c>
      <c r="I538" s="289">
        <f t="shared" si="66"/>
        <v>2</v>
      </c>
      <c r="J538" s="289">
        <f t="shared" si="67"/>
        <v>1</v>
      </c>
    </row>
    <row r="539" spans="1:10" ht="38.25">
      <c r="A539" s="417" t="s">
        <v>3553</v>
      </c>
      <c r="B539" s="287" t="s">
        <v>216</v>
      </c>
      <c r="C539" s="360" t="s">
        <v>2411</v>
      </c>
      <c r="D539" s="116" t="s">
        <v>2922</v>
      </c>
      <c r="E539" s="116"/>
      <c r="F539" s="116"/>
      <c r="G539" s="289">
        <v>34</v>
      </c>
      <c r="H539" s="289">
        <v>30</v>
      </c>
      <c r="I539" s="289">
        <f t="shared" si="66"/>
        <v>34</v>
      </c>
      <c r="J539" s="289">
        <f t="shared" si="67"/>
        <v>30</v>
      </c>
    </row>
    <row r="540" spans="1:10" ht="38.25">
      <c r="A540" s="417" t="s">
        <v>3553</v>
      </c>
      <c r="B540" s="287" t="s">
        <v>216</v>
      </c>
      <c r="C540" s="360" t="s">
        <v>2923</v>
      </c>
      <c r="D540" s="116" t="s">
        <v>2924</v>
      </c>
      <c r="E540" s="116"/>
      <c r="F540" s="116"/>
      <c r="G540" s="289">
        <v>34</v>
      </c>
      <c r="H540" s="289">
        <v>23</v>
      </c>
      <c r="I540" s="289">
        <f t="shared" si="66"/>
        <v>34</v>
      </c>
      <c r="J540" s="289">
        <f t="shared" si="67"/>
        <v>23</v>
      </c>
    </row>
    <row r="541" spans="1:10" ht="38.25">
      <c r="A541" s="417" t="s">
        <v>3553</v>
      </c>
      <c r="B541" s="287" t="s">
        <v>216</v>
      </c>
      <c r="C541" s="360" t="s">
        <v>2925</v>
      </c>
      <c r="D541" s="116" t="s">
        <v>2414</v>
      </c>
      <c r="E541" s="116"/>
      <c r="F541" s="116"/>
      <c r="G541" s="289">
        <v>2</v>
      </c>
      <c r="H541" s="289">
        <v>2</v>
      </c>
      <c r="I541" s="289">
        <f t="shared" si="66"/>
        <v>2</v>
      </c>
      <c r="J541" s="289">
        <f t="shared" si="67"/>
        <v>2</v>
      </c>
    </row>
    <row r="542" spans="1:10" ht="38.25">
      <c r="A542" s="417" t="s">
        <v>3553</v>
      </c>
      <c r="B542" s="287" t="s">
        <v>216</v>
      </c>
      <c r="C542" s="360" t="s">
        <v>2164</v>
      </c>
      <c r="D542" s="116" t="s">
        <v>2165</v>
      </c>
      <c r="E542" s="116"/>
      <c r="F542" s="116"/>
      <c r="G542" s="289">
        <v>16</v>
      </c>
      <c r="H542" s="289">
        <v>5</v>
      </c>
      <c r="I542" s="289">
        <f t="shared" si="66"/>
        <v>16</v>
      </c>
      <c r="J542" s="289">
        <f t="shared" si="67"/>
        <v>5</v>
      </c>
    </row>
    <row r="543" spans="1:10" ht="38.25">
      <c r="A543" s="417" t="s">
        <v>3553</v>
      </c>
      <c r="B543" s="287" t="s">
        <v>216</v>
      </c>
      <c r="C543" s="360" t="s">
        <v>2166</v>
      </c>
      <c r="D543" s="116" t="s">
        <v>2926</v>
      </c>
      <c r="E543" s="116"/>
      <c r="F543" s="116"/>
      <c r="G543" s="289">
        <v>16</v>
      </c>
      <c r="H543" s="289">
        <v>5</v>
      </c>
      <c r="I543" s="289">
        <f t="shared" si="66"/>
        <v>16</v>
      </c>
      <c r="J543" s="289">
        <f t="shared" si="67"/>
        <v>5</v>
      </c>
    </row>
    <row r="544" spans="1:10" ht="38.25">
      <c r="A544" s="417" t="s">
        <v>3553</v>
      </c>
      <c r="B544" s="287" t="s">
        <v>216</v>
      </c>
      <c r="C544" s="360" t="s">
        <v>2927</v>
      </c>
      <c r="D544" s="116" t="s">
        <v>2928</v>
      </c>
      <c r="E544" s="116"/>
      <c r="F544" s="116"/>
      <c r="G544" s="289">
        <v>4</v>
      </c>
      <c r="H544" s="289">
        <v>8</v>
      </c>
      <c r="I544" s="289">
        <f t="shared" si="66"/>
        <v>4</v>
      </c>
      <c r="J544" s="289">
        <f t="shared" si="67"/>
        <v>8</v>
      </c>
    </row>
    <row r="545" spans="1:10" ht="38.25">
      <c r="A545" s="417" t="s">
        <v>3553</v>
      </c>
      <c r="B545" s="287" t="s">
        <v>216</v>
      </c>
      <c r="C545" s="360" t="s">
        <v>2929</v>
      </c>
      <c r="D545" s="116" t="s">
        <v>2930</v>
      </c>
      <c r="E545" s="116"/>
      <c r="F545" s="116"/>
      <c r="G545" s="289">
        <v>1</v>
      </c>
      <c r="H545" s="289">
        <v>1</v>
      </c>
      <c r="I545" s="289">
        <f t="shared" si="66"/>
        <v>1</v>
      </c>
      <c r="J545" s="289">
        <f t="shared" si="67"/>
        <v>1</v>
      </c>
    </row>
    <row r="546" spans="1:10" ht="45" customHeight="1">
      <c r="A546" s="417" t="s">
        <v>3553</v>
      </c>
      <c r="B546" s="287" t="s">
        <v>216</v>
      </c>
      <c r="C546" s="360" t="s">
        <v>2931</v>
      </c>
      <c r="D546" s="116" t="s">
        <v>2932</v>
      </c>
      <c r="E546" s="116"/>
      <c r="F546" s="116"/>
      <c r="G546" s="289">
        <v>1</v>
      </c>
      <c r="H546" s="289">
        <v>1</v>
      </c>
      <c r="I546" s="289">
        <f t="shared" si="66"/>
        <v>1</v>
      </c>
      <c r="J546" s="289">
        <f t="shared" si="67"/>
        <v>1</v>
      </c>
    </row>
    <row r="547" spans="1:10" ht="38.25">
      <c r="A547" s="417" t="s">
        <v>3553</v>
      </c>
      <c r="B547" s="287" t="s">
        <v>216</v>
      </c>
      <c r="C547" s="360" t="s">
        <v>2933</v>
      </c>
      <c r="D547" s="116" t="s">
        <v>2934</v>
      </c>
      <c r="E547" s="116"/>
      <c r="F547" s="116"/>
      <c r="G547" s="289">
        <v>0</v>
      </c>
      <c r="H547" s="289">
        <v>1</v>
      </c>
      <c r="I547" s="289">
        <f t="shared" si="66"/>
        <v>0</v>
      </c>
      <c r="J547" s="289">
        <f t="shared" si="67"/>
        <v>1</v>
      </c>
    </row>
    <row r="548" spans="1:10" ht="38.25">
      <c r="A548" s="417" t="s">
        <v>3553</v>
      </c>
      <c r="B548" s="287" t="s">
        <v>216</v>
      </c>
      <c r="C548" s="361" t="s">
        <v>2935</v>
      </c>
      <c r="D548" s="116" t="s">
        <v>2936</v>
      </c>
      <c r="E548" s="116"/>
      <c r="F548" s="116"/>
      <c r="G548" s="289">
        <v>1</v>
      </c>
      <c r="H548" s="289">
        <v>2</v>
      </c>
      <c r="I548" s="289">
        <f t="shared" si="66"/>
        <v>1</v>
      </c>
      <c r="J548" s="289">
        <f t="shared" si="67"/>
        <v>2</v>
      </c>
    </row>
    <row r="549" spans="1:10" ht="38.25">
      <c r="A549" s="417" t="s">
        <v>3553</v>
      </c>
      <c r="B549" s="287" t="s">
        <v>216</v>
      </c>
      <c r="C549" s="361" t="s">
        <v>2937</v>
      </c>
      <c r="D549" s="116" t="s">
        <v>2938</v>
      </c>
      <c r="E549" s="116"/>
      <c r="F549" s="116"/>
      <c r="G549" s="289">
        <v>7</v>
      </c>
      <c r="H549" s="289">
        <v>15</v>
      </c>
      <c r="I549" s="289">
        <f t="shared" si="66"/>
        <v>7</v>
      </c>
      <c r="J549" s="289">
        <f t="shared" si="67"/>
        <v>15</v>
      </c>
    </row>
    <row r="550" spans="1:10" ht="42.75" customHeight="1">
      <c r="A550" s="417" t="s">
        <v>3553</v>
      </c>
      <c r="B550" s="287" t="s">
        <v>216</v>
      </c>
      <c r="C550" s="360" t="s">
        <v>2939</v>
      </c>
      <c r="D550" s="116" t="s">
        <v>2940</v>
      </c>
      <c r="E550" s="116"/>
      <c r="F550" s="116"/>
      <c r="G550" s="289">
        <v>0</v>
      </c>
      <c r="H550" s="289">
        <v>3</v>
      </c>
      <c r="I550" s="289">
        <f t="shared" si="66"/>
        <v>0</v>
      </c>
      <c r="J550" s="289">
        <f t="shared" si="67"/>
        <v>3</v>
      </c>
    </row>
    <row r="551" spans="1:10" ht="38.25">
      <c r="A551" s="417" t="s">
        <v>3553</v>
      </c>
      <c r="B551" s="287" t="s">
        <v>216</v>
      </c>
      <c r="C551" s="360" t="s">
        <v>2941</v>
      </c>
      <c r="D551" s="116" t="s">
        <v>2942</v>
      </c>
      <c r="E551" s="116"/>
      <c r="F551" s="116"/>
      <c r="G551" s="289">
        <v>1</v>
      </c>
      <c r="H551" s="289">
        <v>1</v>
      </c>
      <c r="I551" s="289">
        <f t="shared" si="66"/>
        <v>1</v>
      </c>
      <c r="J551" s="289">
        <f t="shared" si="67"/>
        <v>1</v>
      </c>
    </row>
    <row r="552" spans="1:10" ht="38.25">
      <c r="A552" s="417" t="s">
        <v>3553</v>
      </c>
      <c r="B552" s="287" t="s">
        <v>216</v>
      </c>
      <c r="C552" s="360" t="s">
        <v>2178</v>
      </c>
      <c r="D552" s="116" t="s">
        <v>2943</v>
      </c>
      <c r="E552" s="116"/>
      <c r="F552" s="116"/>
      <c r="G552" s="289">
        <v>0</v>
      </c>
      <c r="H552" s="289">
        <v>0</v>
      </c>
      <c r="I552" s="289">
        <f t="shared" si="66"/>
        <v>0</v>
      </c>
      <c r="J552" s="289">
        <f t="shared" si="67"/>
        <v>0</v>
      </c>
    </row>
    <row r="553" spans="1:10" ht="38.25">
      <c r="A553" s="417" t="s">
        <v>3553</v>
      </c>
      <c r="B553" s="287" t="s">
        <v>216</v>
      </c>
      <c r="C553" s="360" t="s">
        <v>2944</v>
      </c>
      <c r="D553" s="116" t="s">
        <v>2945</v>
      </c>
      <c r="E553" s="116"/>
      <c r="F553" s="116"/>
      <c r="G553" s="289">
        <v>0</v>
      </c>
      <c r="H553" s="289">
        <v>2</v>
      </c>
      <c r="I553" s="289">
        <f t="shared" si="66"/>
        <v>0</v>
      </c>
      <c r="J553" s="289">
        <f t="shared" si="67"/>
        <v>2</v>
      </c>
    </row>
    <row r="554" spans="1:10" ht="38.25">
      <c r="A554" s="417" t="s">
        <v>3553</v>
      </c>
      <c r="B554" s="287" t="s">
        <v>216</v>
      </c>
      <c r="C554" s="360" t="s">
        <v>2946</v>
      </c>
      <c r="D554" s="116" t="s">
        <v>2947</v>
      </c>
      <c r="E554" s="116"/>
      <c r="F554" s="116"/>
      <c r="G554" s="289">
        <v>2</v>
      </c>
      <c r="H554" s="289">
        <v>5</v>
      </c>
      <c r="I554" s="289">
        <f t="shared" si="66"/>
        <v>2</v>
      </c>
      <c r="J554" s="289">
        <f t="shared" si="67"/>
        <v>5</v>
      </c>
    </row>
    <row r="555" spans="1:10" ht="38.25">
      <c r="A555" s="417" t="s">
        <v>3553</v>
      </c>
      <c r="B555" s="287" t="s">
        <v>216</v>
      </c>
      <c r="C555" s="360" t="s">
        <v>2948</v>
      </c>
      <c r="D555" s="116" t="s">
        <v>2949</v>
      </c>
      <c r="E555" s="116"/>
      <c r="F555" s="116"/>
      <c r="G555" s="289">
        <v>1</v>
      </c>
      <c r="H555" s="289">
        <v>1</v>
      </c>
      <c r="I555" s="289">
        <f t="shared" ref="I555:I571" si="70">SUM(E555,G555)</f>
        <v>1</v>
      </c>
      <c r="J555" s="289">
        <f t="shared" ref="J555:J571" si="71">SUM(F555,H555)</f>
        <v>1</v>
      </c>
    </row>
    <row r="556" spans="1:10" ht="38.25">
      <c r="A556" s="417" t="s">
        <v>3553</v>
      </c>
      <c r="B556" s="287" t="s">
        <v>216</v>
      </c>
      <c r="C556" s="360" t="s">
        <v>2950</v>
      </c>
      <c r="D556" s="116" t="s">
        <v>2951</v>
      </c>
      <c r="E556" s="116"/>
      <c r="F556" s="116"/>
      <c r="G556" s="289">
        <v>0</v>
      </c>
      <c r="H556" s="289">
        <v>1</v>
      </c>
      <c r="I556" s="289">
        <f t="shared" si="70"/>
        <v>0</v>
      </c>
      <c r="J556" s="289">
        <f t="shared" si="71"/>
        <v>1</v>
      </c>
    </row>
    <row r="557" spans="1:10" ht="38.25">
      <c r="A557" s="417" t="s">
        <v>3553</v>
      </c>
      <c r="B557" s="287" t="s">
        <v>216</v>
      </c>
      <c r="C557" s="360" t="s">
        <v>2952</v>
      </c>
      <c r="D557" s="116" t="s">
        <v>2953</v>
      </c>
      <c r="E557" s="116"/>
      <c r="F557" s="116"/>
      <c r="G557" s="289">
        <v>2</v>
      </c>
      <c r="H557" s="289">
        <v>1</v>
      </c>
      <c r="I557" s="289">
        <f t="shared" si="70"/>
        <v>2</v>
      </c>
      <c r="J557" s="289">
        <f t="shared" si="71"/>
        <v>1</v>
      </c>
    </row>
    <row r="558" spans="1:10" ht="45.75" customHeight="1">
      <c r="A558" s="417" t="s">
        <v>3553</v>
      </c>
      <c r="B558" s="287" t="s">
        <v>216</v>
      </c>
      <c r="C558" s="360" t="s">
        <v>2954</v>
      </c>
      <c r="D558" s="116" t="s">
        <v>2955</v>
      </c>
      <c r="E558" s="116"/>
      <c r="F558" s="116"/>
      <c r="G558" s="289">
        <v>0</v>
      </c>
      <c r="H558" s="289">
        <v>0</v>
      </c>
      <c r="I558" s="289">
        <f t="shared" si="70"/>
        <v>0</v>
      </c>
      <c r="J558" s="289">
        <f t="shared" si="71"/>
        <v>0</v>
      </c>
    </row>
    <row r="559" spans="1:10" ht="38.25">
      <c r="A559" s="417" t="s">
        <v>3553</v>
      </c>
      <c r="B559" s="287" t="s">
        <v>216</v>
      </c>
      <c r="C559" s="360" t="s">
        <v>2956</v>
      </c>
      <c r="D559" s="116" t="s">
        <v>2957</v>
      </c>
      <c r="E559" s="116"/>
      <c r="F559" s="116"/>
      <c r="G559" s="289">
        <v>0</v>
      </c>
      <c r="H559" s="289">
        <v>2</v>
      </c>
      <c r="I559" s="289">
        <f t="shared" si="70"/>
        <v>0</v>
      </c>
      <c r="J559" s="289">
        <f t="shared" si="71"/>
        <v>2</v>
      </c>
    </row>
    <row r="560" spans="1:10" ht="38.25">
      <c r="A560" s="417" t="s">
        <v>3553</v>
      </c>
      <c r="B560" s="287" t="s">
        <v>216</v>
      </c>
      <c r="C560" s="873" t="s">
        <v>2958</v>
      </c>
      <c r="D560" s="867" t="s">
        <v>2959</v>
      </c>
      <c r="E560" s="867"/>
      <c r="F560" s="867"/>
      <c r="G560" s="785">
        <v>0</v>
      </c>
      <c r="H560" s="785">
        <v>3</v>
      </c>
      <c r="I560" s="785">
        <f t="shared" si="70"/>
        <v>0</v>
      </c>
      <c r="J560" s="785">
        <f t="shared" si="71"/>
        <v>3</v>
      </c>
    </row>
    <row r="561" spans="1:10" ht="14.25" customHeight="1">
      <c r="A561" s="874"/>
      <c r="B561" s="863" t="s">
        <v>87</v>
      </c>
      <c r="C561" s="864"/>
      <c r="D561" s="854"/>
      <c r="E561" s="865">
        <f>SUM(E533:E560)</f>
        <v>0</v>
      </c>
      <c r="F561" s="865">
        <f t="shared" ref="F561:H561" si="72">SUM(F533:F560)</f>
        <v>0</v>
      </c>
      <c r="G561" s="865">
        <f t="shared" si="72"/>
        <v>210</v>
      </c>
      <c r="H561" s="865">
        <f t="shared" si="72"/>
        <v>235</v>
      </c>
      <c r="I561" s="852">
        <f t="shared" si="70"/>
        <v>210</v>
      </c>
      <c r="J561" s="852">
        <f t="shared" si="71"/>
        <v>235</v>
      </c>
    </row>
    <row r="562" spans="1:10" ht="38.25">
      <c r="A562" s="417" t="s">
        <v>3553</v>
      </c>
      <c r="B562" s="417" t="s">
        <v>3536</v>
      </c>
      <c r="C562" s="868" t="s">
        <v>2960</v>
      </c>
      <c r="D562" s="869" t="s">
        <v>2961</v>
      </c>
      <c r="E562" s="869">
        <v>0</v>
      </c>
      <c r="F562" s="869">
        <v>0</v>
      </c>
      <c r="G562" s="870">
        <v>0</v>
      </c>
      <c r="H562" s="870">
        <v>2</v>
      </c>
      <c r="I562" s="870">
        <f t="shared" si="70"/>
        <v>0</v>
      </c>
      <c r="J562" s="870">
        <f t="shared" si="71"/>
        <v>2</v>
      </c>
    </row>
    <row r="563" spans="1:10" ht="38.25">
      <c r="A563" s="417" t="s">
        <v>3553</v>
      </c>
      <c r="B563" s="417" t="s">
        <v>3536</v>
      </c>
      <c r="C563" s="360" t="s">
        <v>2962</v>
      </c>
      <c r="D563" s="116" t="s">
        <v>2963</v>
      </c>
      <c r="E563" s="116">
        <v>0</v>
      </c>
      <c r="F563" s="116">
        <v>0</v>
      </c>
      <c r="G563" s="289">
        <v>10</v>
      </c>
      <c r="H563" s="289">
        <v>15</v>
      </c>
      <c r="I563" s="289">
        <f t="shared" si="70"/>
        <v>10</v>
      </c>
      <c r="J563" s="289">
        <f t="shared" si="71"/>
        <v>15</v>
      </c>
    </row>
    <row r="564" spans="1:10" ht="38.25">
      <c r="A564" s="417" t="s">
        <v>3553</v>
      </c>
      <c r="B564" s="417" t="s">
        <v>3536</v>
      </c>
      <c r="C564" s="360" t="s">
        <v>2964</v>
      </c>
      <c r="D564" s="116" t="s">
        <v>2965</v>
      </c>
      <c r="E564" s="116">
        <v>0</v>
      </c>
      <c r="F564" s="116">
        <v>0</v>
      </c>
      <c r="G564" s="289">
        <v>1</v>
      </c>
      <c r="H564" s="289">
        <v>10</v>
      </c>
      <c r="I564" s="289">
        <f t="shared" si="70"/>
        <v>1</v>
      </c>
      <c r="J564" s="289">
        <f t="shared" si="71"/>
        <v>10</v>
      </c>
    </row>
    <row r="565" spans="1:10" ht="38.25">
      <c r="A565" s="417" t="s">
        <v>3553</v>
      </c>
      <c r="B565" s="417" t="s">
        <v>3536</v>
      </c>
      <c r="C565" s="360" t="s">
        <v>2966</v>
      </c>
      <c r="D565" s="116" t="s">
        <v>2967</v>
      </c>
      <c r="E565" s="116">
        <v>1</v>
      </c>
      <c r="F565" s="116">
        <v>0</v>
      </c>
      <c r="G565" s="289">
        <v>0</v>
      </c>
      <c r="H565" s="289">
        <v>1</v>
      </c>
      <c r="I565" s="289">
        <f t="shared" si="70"/>
        <v>1</v>
      </c>
      <c r="J565" s="289">
        <f t="shared" si="71"/>
        <v>1</v>
      </c>
    </row>
    <row r="566" spans="1:10" ht="38.25">
      <c r="A566" s="417" t="s">
        <v>3553</v>
      </c>
      <c r="B566" s="417" t="s">
        <v>3536</v>
      </c>
      <c r="C566" s="360" t="s">
        <v>2968</v>
      </c>
      <c r="D566" s="116" t="s">
        <v>2969</v>
      </c>
      <c r="E566" s="116">
        <v>2</v>
      </c>
      <c r="F566" s="116">
        <v>0</v>
      </c>
      <c r="G566" s="289">
        <v>0</v>
      </c>
      <c r="H566" s="289">
        <v>1</v>
      </c>
      <c r="I566" s="289">
        <f t="shared" si="70"/>
        <v>2</v>
      </c>
      <c r="J566" s="289">
        <f t="shared" si="71"/>
        <v>1</v>
      </c>
    </row>
    <row r="567" spans="1:10" ht="38.25">
      <c r="A567" s="417" t="s">
        <v>3553</v>
      </c>
      <c r="B567" s="417" t="s">
        <v>3536</v>
      </c>
      <c r="C567" s="360" t="s">
        <v>2970</v>
      </c>
      <c r="D567" s="116" t="s">
        <v>2971</v>
      </c>
      <c r="E567" s="116">
        <v>2</v>
      </c>
      <c r="F567" s="116">
        <v>0</v>
      </c>
      <c r="G567" s="289">
        <v>1</v>
      </c>
      <c r="H567" s="289">
        <v>1</v>
      </c>
      <c r="I567" s="289">
        <f t="shared" si="70"/>
        <v>3</v>
      </c>
      <c r="J567" s="289">
        <f t="shared" si="71"/>
        <v>1</v>
      </c>
    </row>
    <row r="568" spans="1:10" ht="38.25">
      <c r="A568" s="417" t="s">
        <v>3553</v>
      </c>
      <c r="B568" s="417" t="s">
        <v>3536</v>
      </c>
      <c r="C568" s="360" t="s">
        <v>2972</v>
      </c>
      <c r="D568" s="116" t="s">
        <v>2973</v>
      </c>
      <c r="E568" s="116">
        <v>8</v>
      </c>
      <c r="F568" s="116">
        <v>1</v>
      </c>
      <c r="G568" s="289">
        <v>2</v>
      </c>
      <c r="H568" s="289">
        <v>3</v>
      </c>
      <c r="I568" s="289">
        <f t="shared" si="70"/>
        <v>10</v>
      </c>
      <c r="J568" s="289">
        <f t="shared" si="71"/>
        <v>4</v>
      </c>
    </row>
    <row r="569" spans="1:10" ht="40.5" customHeight="1">
      <c r="A569" s="417" t="s">
        <v>3553</v>
      </c>
      <c r="B569" s="417" t="s">
        <v>3536</v>
      </c>
      <c r="C569" s="360" t="s">
        <v>2974</v>
      </c>
      <c r="D569" s="116" t="s">
        <v>2975</v>
      </c>
      <c r="E569" s="116">
        <v>0</v>
      </c>
      <c r="F569" s="116">
        <v>1</v>
      </c>
      <c r="G569" s="289">
        <v>0</v>
      </c>
      <c r="H569" s="289">
        <v>5</v>
      </c>
      <c r="I569" s="289">
        <f t="shared" si="70"/>
        <v>0</v>
      </c>
      <c r="J569" s="289">
        <f t="shared" si="71"/>
        <v>6</v>
      </c>
    </row>
    <row r="570" spans="1:10" ht="38.25">
      <c r="A570" s="417" t="s">
        <v>3553</v>
      </c>
      <c r="B570" s="417" t="s">
        <v>3536</v>
      </c>
      <c r="C570" s="360" t="s">
        <v>2976</v>
      </c>
      <c r="D570" s="116" t="s">
        <v>2977</v>
      </c>
      <c r="E570" s="116">
        <v>0</v>
      </c>
      <c r="F570" s="116">
        <v>1</v>
      </c>
      <c r="G570" s="289">
        <v>1</v>
      </c>
      <c r="H570" s="289">
        <v>1</v>
      </c>
      <c r="I570" s="289">
        <f t="shared" si="70"/>
        <v>1</v>
      </c>
      <c r="J570" s="289">
        <f t="shared" si="71"/>
        <v>2</v>
      </c>
    </row>
    <row r="571" spans="1:10" ht="38.25">
      <c r="A571" s="417" t="s">
        <v>3553</v>
      </c>
      <c r="B571" s="417" t="s">
        <v>3536</v>
      </c>
      <c r="C571" s="361" t="s">
        <v>142</v>
      </c>
      <c r="D571" s="116" t="s">
        <v>2978</v>
      </c>
      <c r="E571" s="116">
        <v>15</v>
      </c>
      <c r="F571" s="116">
        <v>20</v>
      </c>
      <c r="G571" s="289">
        <v>12</v>
      </c>
      <c r="H571" s="289">
        <v>40</v>
      </c>
      <c r="I571" s="289">
        <f t="shared" si="70"/>
        <v>27</v>
      </c>
      <c r="J571" s="289">
        <f t="shared" si="71"/>
        <v>60</v>
      </c>
    </row>
    <row r="572" spans="1:10" ht="38.25">
      <c r="A572" s="417" t="s">
        <v>3553</v>
      </c>
      <c r="B572" s="417" t="s">
        <v>3536</v>
      </c>
      <c r="C572" s="360" t="s">
        <v>2979</v>
      </c>
      <c r="D572" s="116" t="s">
        <v>2980</v>
      </c>
      <c r="E572" s="116">
        <v>3</v>
      </c>
      <c r="F572" s="116">
        <v>4</v>
      </c>
      <c r="G572" s="289">
        <v>11</v>
      </c>
      <c r="H572" s="289">
        <v>20</v>
      </c>
      <c r="I572" s="289">
        <f t="shared" ref="I572:I581" si="73">SUM(E572,G572)</f>
        <v>14</v>
      </c>
      <c r="J572" s="289">
        <f t="shared" ref="J572:J581" si="74">SUM(F572,H572)</f>
        <v>24</v>
      </c>
    </row>
    <row r="573" spans="1:10" ht="38.25">
      <c r="A573" s="417" t="s">
        <v>3553</v>
      </c>
      <c r="B573" s="417" t="s">
        <v>3536</v>
      </c>
      <c r="C573" s="360" t="s">
        <v>2981</v>
      </c>
      <c r="D573" s="116" t="s">
        <v>2982</v>
      </c>
      <c r="E573" s="116">
        <v>0</v>
      </c>
      <c r="F573" s="116">
        <v>0</v>
      </c>
      <c r="G573" s="289">
        <v>0</v>
      </c>
      <c r="H573" s="289">
        <v>2</v>
      </c>
      <c r="I573" s="289">
        <f t="shared" si="73"/>
        <v>0</v>
      </c>
      <c r="J573" s="289">
        <f t="shared" si="74"/>
        <v>2</v>
      </c>
    </row>
    <row r="574" spans="1:10" ht="38.25">
      <c r="A574" s="417" t="s">
        <v>3553</v>
      </c>
      <c r="B574" s="417" t="s">
        <v>3536</v>
      </c>
      <c r="C574" s="360" t="s">
        <v>2983</v>
      </c>
      <c r="D574" s="116" t="s">
        <v>2984</v>
      </c>
      <c r="E574" s="116">
        <v>2</v>
      </c>
      <c r="F574" s="116">
        <v>1</v>
      </c>
      <c r="G574" s="289">
        <v>12</v>
      </c>
      <c r="H574" s="289">
        <v>3</v>
      </c>
      <c r="I574" s="289">
        <f t="shared" si="73"/>
        <v>14</v>
      </c>
      <c r="J574" s="289">
        <f t="shared" si="74"/>
        <v>4</v>
      </c>
    </row>
    <row r="575" spans="1:10" ht="38.25">
      <c r="A575" s="417" t="s">
        <v>3553</v>
      </c>
      <c r="B575" s="417" t="s">
        <v>3536</v>
      </c>
      <c r="C575" s="360" t="s">
        <v>2985</v>
      </c>
      <c r="D575" s="116" t="s">
        <v>2986</v>
      </c>
      <c r="E575" s="116">
        <v>16</v>
      </c>
      <c r="F575" s="116">
        <v>5</v>
      </c>
      <c r="G575" s="289">
        <v>51</v>
      </c>
      <c r="H575" s="289">
        <v>110</v>
      </c>
      <c r="I575" s="289">
        <f t="shared" si="73"/>
        <v>67</v>
      </c>
      <c r="J575" s="289">
        <f t="shared" si="74"/>
        <v>115</v>
      </c>
    </row>
    <row r="576" spans="1:10" ht="38.25">
      <c r="A576" s="417" t="s">
        <v>3553</v>
      </c>
      <c r="B576" s="417" t="s">
        <v>3536</v>
      </c>
      <c r="C576" s="360" t="s">
        <v>2987</v>
      </c>
      <c r="D576" s="116" t="s">
        <v>2988</v>
      </c>
      <c r="E576" s="116">
        <v>7</v>
      </c>
      <c r="F576" s="116">
        <v>4</v>
      </c>
      <c r="G576" s="289">
        <v>15</v>
      </c>
      <c r="H576" s="289">
        <v>40</v>
      </c>
      <c r="I576" s="289">
        <f t="shared" si="73"/>
        <v>22</v>
      </c>
      <c r="J576" s="289">
        <f t="shared" si="74"/>
        <v>44</v>
      </c>
    </row>
    <row r="577" spans="1:10" ht="38.25">
      <c r="A577" s="417" t="s">
        <v>3553</v>
      </c>
      <c r="B577" s="417" t="s">
        <v>3536</v>
      </c>
      <c r="C577" s="360" t="s">
        <v>2989</v>
      </c>
      <c r="D577" s="116" t="s">
        <v>2990</v>
      </c>
      <c r="E577" s="116">
        <v>1</v>
      </c>
      <c r="F577" s="116">
        <v>0</v>
      </c>
      <c r="G577" s="289">
        <v>1</v>
      </c>
      <c r="H577" s="289">
        <v>1</v>
      </c>
      <c r="I577" s="289">
        <f t="shared" si="73"/>
        <v>2</v>
      </c>
      <c r="J577" s="289">
        <f t="shared" si="74"/>
        <v>1</v>
      </c>
    </row>
    <row r="578" spans="1:10" ht="38.25">
      <c r="A578" s="417" t="s">
        <v>3553</v>
      </c>
      <c r="B578" s="417" t="s">
        <v>3536</v>
      </c>
      <c r="C578" s="360" t="s">
        <v>2991</v>
      </c>
      <c r="D578" s="116" t="s">
        <v>2992</v>
      </c>
      <c r="E578" s="116">
        <v>0</v>
      </c>
      <c r="F578" s="116">
        <v>1</v>
      </c>
      <c r="G578" s="289">
        <v>0</v>
      </c>
      <c r="H578" s="289">
        <v>1</v>
      </c>
      <c r="I578" s="289">
        <f t="shared" si="73"/>
        <v>0</v>
      </c>
      <c r="J578" s="289">
        <f t="shared" si="74"/>
        <v>2</v>
      </c>
    </row>
    <row r="579" spans="1:10" ht="37.5" customHeight="1">
      <c r="A579" s="417" t="s">
        <v>3553</v>
      </c>
      <c r="B579" s="417" t="s">
        <v>3536</v>
      </c>
      <c r="C579" s="360" t="s">
        <v>2993</v>
      </c>
      <c r="D579" s="116" t="s">
        <v>2994</v>
      </c>
      <c r="E579" s="116">
        <v>0</v>
      </c>
      <c r="F579" s="116">
        <v>0</v>
      </c>
      <c r="G579" s="289">
        <v>1</v>
      </c>
      <c r="H579" s="289">
        <v>60</v>
      </c>
      <c r="I579" s="289">
        <f t="shared" si="73"/>
        <v>1</v>
      </c>
      <c r="J579" s="289">
        <f t="shared" si="74"/>
        <v>60</v>
      </c>
    </row>
    <row r="580" spans="1:10" ht="38.25">
      <c r="A580" s="417" t="s">
        <v>3553</v>
      </c>
      <c r="B580" s="417" t="s">
        <v>3536</v>
      </c>
      <c r="C580" s="360" t="s">
        <v>2995</v>
      </c>
      <c r="D580" s="116" t="s">
        <v>2996</v>
      </c>
      <c r="E580" s="116">
        <v>0</v>
      </c>
      <c r="F580" s="116">
        <v>0</v>
      </c>
      <c r="G580" s="289">
        <v>2</v>
      </c>
      <c r="H580" s="289">
        <v>10</v>
      </c>
      <c r="I580" s="289">
        <f t="shared" si="73"/>
        <v>2</v>
      </c>
      <c r="J580" s="289">
        <f t="shared" si="74"/>
        <v>10</v>
      </c>
    </row>
    <row r="581" spans="1:10" ht="38.25">
      <c r="A581" s="417" t="s">
        <v>3553</v>
      </c>
      <c r="B581" s="417" t="s">
        <v>3536</v>
      </c>
      <c r="C581" s="361" t="s">
        <v>2997</v>
      </c>
      <c r="D581" s="116" t="s">
        <v>2998</v>
      </c>
      <c r="E581" s="116">
        <v>0</v>
      </c>
      <c r="F581" s="116">
        <v>0</v>
      </c>
      <c r="G581" s="289">
        <v>90</v>
      </c>
      <c r="H581" s="289">
        <v>210</v>
      </c>
      <c r="I581" s="289">
        <f t="shared" si="73"/>
        <v>90</v>
      </c>
      <c r="J581" s="289">
        <f t="shared" si="74"/>
        <v>210</v>
      </c>
    </row>
    <row r="582" spans="1:10" ht="38.25">
      <c r="A582" s="417" t="s">
        <v>3553</v>
      </c>
      <c r="B582" s="417" t="s">
        <v>3536</v>
      </c>
      <c r="C582" s="360" t="s">
        <v>2999</v>
      </c>
      <c r="D582" s="116" t="s">
        <v>3000</v>
      </c>
      <c r="E582" s="116">
        <v>0</v>
      </c>
      <c r="F582" s="116">
        <v>0</v>
      </c>
      <c r="G582" s="289">
        <v>5</v>
      </c>
      <c r="H582" s="289">
        <v>5</v>
      </c>
      <c r="I582" s="289">
        <f t="shared" ref="I582:I591" si="75">SUM(E582,G582)</f>
        <v>5</v>
      </c>
      <c r="J582" s="289">
        <f t="shared" ref="J582:J591" si="76">SUM(F582,H582)</f>
        <v>5</v>
      </c>
    </row>
    <row r="583" spans="1:10" ht="38.25">
      <c r="A583" s="417" t="s">
        <v>3553</v>
      </c>
      <c r="B583" s="417" t="s">
        <v>3536</v>
      </c>
      <c r="C583" s="360" t="s">
        <v>3001</v>
      </c>
      <c r="D583" s="116" t="s">
        <v>3002</v>
      </c>
      <c r="E583" s="116">
        <v>0</v>
      </c>
      <c r="F583" s="116">
        <v>0</v>
      </c>
      <c r="G583" s="289">
        <v>0</v>
      </c>
      <c r="H583" s="289">
        <v>1</v>
      </c>
      <c r="I583" s="289">
        <f t="shared" si="75"/>
        <v>0</v>
      </c>
      <c r="J583" s="289">
        <f t="shared" si="76"/>
        <v>1</v>
      </c>
    </row>
    <row r="584" spans="1:10" ht="38.25">
      <c r="A584" s="417" t="s">
        <v>3553</v>
      </c>
      <c r="B584" s="417" t="s">
        <v>3536</v>
      </c>
      <c r="C584" s="360" t="s">
        <v>3003</v>
      </c>
      <c r="D584" s="116" t="s">
        <v>3004</v>
      </c>
      <c r="E584" s="116">
        <v>0</v>
      </c>
      <c r="F584" s="116">
        <v>0</v>
      </c>
      <c r="G584" s="289">
        <v>0</v>
      </c>
      <c r="H584" s="289">
        <v>3</v>
      </c>
      <c r="I584" s="289">
        <f t="shared" si="75"/>
        <v>0</v>
      </c>
      <c r="J584" s="289">
        <f t="shared" si="76"/>
        <v>3</v>
      </c>
    </row>
    <row r="585" spans="1:10" ht="38.25">
      <c r="A585" s="417" t="s">
        <v>3553</v>
      </c>
      <c r="B585" s="417" t="s">
        <v>3536</v>
      </c>
      <c r="C585" s="360" t="s">
        <v>3005</v>
      </c>
      <c r="D585" s="116" t="s">
        <v>3006</v>
      </c>
      <c r="E585" s="116">
        <v>0</v>
      </c>
      <c r="F585" s="116">
        <v>0</v>
      </c>
      <c r="G585" s="289">
        <v>28</v>
      </c>
      <c r="H585" s="289">
        <v>100</v>
      </c>
      <c r="I585" s="289">
        <f t="shared" si="75"/>
        <v>28</v>
      </c>
      <c r="J585" s="289">
        <f t="shared" si="76"/>
        <v>100</v>
      </c>
    </row>
    <row r="586" spans="1:10" ht="38.25">
      <c r="A586" s="417" t="s">
        <v>3553</v>
      </c>
      <c r="B586" s="417" t="s">
        <v>3536</v>
      </c>
      <c r="C586" s="360" t="s">
        <v>3007</v>
      </c>
      <c r="D586" s="116" t="s">
        <v>3008</v>
      </c>
      <c r="E586" s="116">
        <v>0</v>
      </c>
      <c r="F586" s="116">
        <v>0</v>
      </c>
      <c r="G586" s="289">
        <v>3</v>
      </c>
      <c r="H586" s="289">
        <v>5</v>
      </c>
      <c r="I586" s="289">
        <f t="shared" si="75"/>
        <v>3</v>
      </c>
      <c r="J586" s="289">
        <f t="shared" si="76"/>
        <v>5</v>
      </c>
    </row>
    <row r="587" spans="1:10" ht="38.25">
      <c r="A587" s="417" t="s">
        <v>3553</v>
      </c>
      <c r="B587" s="417" t="s">
        <v>3536</v>
      </c>
      <c r="C587" s="360" t="s">
        <v>3009</v>
      </c>
      <c r="D587" s="116" t="s">
        <v>3010</v>
      </c>
      <c r="E587" s="116">
        <v>0</v>
      </c>
      <c r="F587" s="116">
        <v>0</v>
      </c>
      <c r="G587" s="289">
        <v>23</v>
      </c>
      <c r="H587" s="289">
        <v>50</v>
      </c>
      <c r="I587" s="289">
        <f t="shared" si="75"/>
        <v>23</v>
      </c>
      <c r="J587" s="289">
        <f t="shared" si="76"/>
        <v>50</v>
      </c>
    </row>
    <row r="588" spans="1:10" ht="38.25">
      <c r="A588" s="417" t="s">
        <v>3553</v>
      </c>
      <c r="B588" s="417" t="s">
        <v>3536</v>
      </c>
      <c r="C588" s="360" t="s">
        <v>3011</v>
      </c>
      <c r="D588" s="116" t="s">
        <v>3012</v>
      </c>
      <c r="E588" s="116">
        <v>0</v>
      </c>
      <c r="F588" s="116">
        <v>0</v>
      </c>
      <c r="G588" s="289">
        <v>0</v>
      </c>
      <c r="H588" s="289">
        <v>1</v>
      </c>
      <c r="I588" s="289">
        <f t="shared" si="75"/>
        <v>0</v>
      </c>
      <c r="J588" s="289">
        <f t="shared" si="76"/>
        <v>1</v>
      </c>
    </row>
    <row r="589" spans="1:10" ht="42.75" customHeight="1">
      <c r="A589" s="417" t="s">
        <v>3553</v>
      </c>
      <c r="B589" s="417" t="s">
        <v>3536</v>
      </c>
      <c r="C589" s="866" t="s">
        <v>3013</v>
      </c>
      <c r="D589" s="867" t="s">
        <v>3014</v>
      </c>
      <c r="E589" s="867">
        <v>0</v>
      </c>
      <c r="F589" s="867">
        <v>0</v>
      </c>
      <c r="G589" s="785">
        <v>2</v>
      </c>
      <c r="H589" s="785">
        <v>4</v>
      </c>
      <c r="I589" s="785">
        <f t="shared" si="75"/>
        <v>2</v>
      </c>
      <c r="J589" s="785">
        <f t="shared" si="76"/>
        <v>4</v>
      </c>
    </row>
    <row r="590" spans="1:10" ht="14.25">
      <c r="A590" s="863"/>
      <c r="B590" s="863" t="s">
        <v>87</v>
      </c>
      <c r="C590" s="864"/>
      <c r="D590" s="854"/>
      <c r="E590" s="865">
        <f>SUM(E562:E589)</f>
        <v>57</v>
      </c>
      <c r="F590" s="865">
        <f t="shared" ref="F590:H590" si="77">SUM(F562:F589)</f>
        <v>38</v>
      </c>
      <c r="G590" s="865">
        <f t="shared" si="77"/>
        <v>271</v>
      </c>
      <c r="H590" s="865">
        <f t="shared" si="77"/>
        <v>705</v>
      </c>
      <c r="I590" s="852">
        <f t="shared" si="75"/>
        <v>328</v>
      </c>
      <c r="J590" s="852">
        <f t="shared" si="76"/>
        <v>743</v>
      </c>
    </row>
    <row r="591" spans="1:10" ht="38.25">
      <c r="A591" s="417" t="s">
        <v>3553</v>
      </c>
      <c r="B591" s="417" t="s">
        <v>3537</v>
      </c>
      <c r="C591" s="872" t="s">
        <v>3015</v>
      </c>
      <c r="D591" s="869" t="s">
        <v>3016</v>
      </c>
      <c r="E591" s="869">
        <v>0</v>
      </c>
      <c r="F591" s="869">
        <v>0</v>
      </c>
      <c r="G591" s="870">
        <v>1237</v>
      </c>
      <c r="H591" s="870">
        <v>520</v>
      </c>
      <c r="I591" s="870">
        <f t="shared" si="75"/>
        <v>1237</v>
      </c>
      <c r="J591" s="870">
        <f t="shared" si="76"/>
        <v>520</v>
      </c>
    </row>
    <row r="592" spans="1:10" ht="38.25">
      <c r="A592" s="417" t="s">
        <v>3553</v>
      </c>
      <c r="B592" s="417" t="s">
        <v>3537</v>
      </c>
      <c r="C592" s="361" t="s">
        <v>2305</v>
      </c>
      <c r="D592" s="116" t="s">
        <v>2306</v>
      </c>
      <c r="E592" s="116">
        <v>508</v>
      </c>
      <c r="F592" s="116">
        <v>400</v>
      </c>
      <c r="G592" s="289">
        <v>211</v>
      </c>
      <c r="H592" s="289">
        <v>320</v>
      </c>
      <c r="I592" s="289">
        <f t="shared" ref="I592:I593" si="78">SUM(E592,G592)</f>
        <v>719</v>
      </c>
      <c r="J592" s="289">
        <f t="shared" ref="J592:J593" si="79">SUM(F592,H592)</f>
        <v>720</v>
      </c>
    </row>
    <row r="593" spans="1:10" ht="38.25">
      <c r="A593" s="417" t="s">
        <v>3553</v>
      </c>
      <c r="B593" s="417" t="s">
        <v>3537</v>
      </c>
      <c r="C593" s="361" t="s">
        <v>2307</v>
      </c>
      <c r="D593" s="116" t="s">
        <v>2908</v>
      </c>
      <c r="E593" s="116">
        <v>0</v>
      </c>
      <c r="F593" s="116">
        <v>0</v>
      </c>
      <c r="G593" s="289">
        <v>125</v>
      </c>
      <c r="H593" s="289">
        <v>290</v>
      </c>
      <c r="I593" s="289">
        <f t="shared" si="78"/>
        <v>125</v>
      </c>
      <c r="J593" s="289">
        <f t="shared" si="79"/>
        <v>290</v>
      </c>
    </row>
    <row r="594" spans="1:10" ht="38.25">
      <c r="A594" s="417" t="s">
        <v>3553</v>
      </c>
      <c r="B594" s="417" t="s">
        <v>3537</v>
      </c>
      <c r="C594" s="361" t="s">
        <v>2311</v>
      </c>
      <c r="D594" s="116" t="s">
        <v>3017</v>
      </c>
      <c r="E594" s="116">
        <v>0</v>
      </c>
      <c r="F594" s="116">
        <v>0</v>
      </c>
      <c r="G594" s="289">
        <v>0</v>
      </c>
      <c r="H594" s="289">
        <v>10</v>
      </c>
      <c r="I594" s="289">
        <f t="shared" ref="I594:I597" si="80">SUM(E594,G594)</f>
        <v>0</v>
      </c>
      <c r="J594" s="289">
        <f t="shared" ref="J594:J597" si="81">SUM(F594,H594)</f>
        <v>10</v>
      </c>
    </row>
    <row r="595" spans="1:10" ht="38.25">
      <c r="A595" s="417" t="s">
        <v>3553</v>
      </c>
      <c r="B595" s="417" t="s">
        <v>3537</v>
      </c>
      <c r="C595" s="361" t="s">
        <v>3018</v>
      </c>
      <c r="D595" s="116" t="s">
        <v>3019</v>
      </c>
      <c r="E595" s="116">
        <v>0</v>
      </c>
      <c r="F595" s="116">
        <v>0</v>
      </c>
      <c r="G595" s="289">
        <v>55</v>
      </c>
      <c r="H595" s="289">
        <v>15</v>
      </c>
      <c r="I595" s="289">
        <f t="shared" si="80"/>
        <v>55</v>
      </c>
      <c r="J595" s="289">
        <f t="shared" si="81"/>
        <v>15</v>
      </c>
    </row>
    <row r="596" spans="1:10" ht="38.25">
      <c r="A596" s="417" t="s">
        <v>3553</v>
      </c>
      <c r="B596" s="417" t="s">
        <v>3537</v>
      </c>
      <c r="C596" s="361" t="s">
        <v>2320</v>
      </c>
      <c r="D596" s="116" t="s">
        <v>2321</v>
      </c>
      <c r="E596" s="116">
        <v>0</v>
      </c>
      <c r="F596" s="116">
        <v>0</v>
      </c>
      <c r="G596" s="289">
        <v>58</v>
      </c>
      <c r="H596" s="289">
        <v>45</v>
      </c>
      <c r="I596" s="289">
        <f t="shared" si="80"/>
        <v>58</v>
      </c>
      <c r="J596" s="289">
        <f t="shared" si="81"/>
        <v>45</v>
      </c>
    </row>
    <row r="597" spans="1:10" ht="38.25">
      <c r="A597" s="417" t="s">
        <v>3553</v>
      </c>
      <c r="B597" s="417" t="s">
        <v>3537</v>
      </c>
      <c r="C597" s="361" t="s">
        <v>2322</v>
      </c>
      <c r="D597" s="116" t="s">
        <v>2323</v>
      </c>
      <c r="E597" s="116">
        <v>0</v>
      </c>
      <c r="F597" s="116">
        <v>0</v>
      </c>
      <c r="G597" s="289">
        <v>0</v>
      </c>
      <c r="H597" s="289">
        <v>1</v>
      </c>
      <c r="I597" s="289">
        <f t="shared" si="80"/>
        <v>0</v>
      </c>
      <c r="J597" s="289">
        <f t="shared" si="81"/>
        <v>1</v>
      </c>
    </row>
    <row r="598" spans="1:10" ht="38.25">
      <c r="A598" s="417" t="s">
        <v>3553</v>
      </c>
      <c r="B598" s="417" t="s">
        <v>3537</v>
      </c>
      <c r="C598" s="361" t="s">
        <v>3020</v>
      </c>
      <c r="D598" s="116" t="s">
        <v>3021</v>
      </c>
      <c r="E598" s="116">
        <v>3</v>
      </c>
      <c r="F598" s="116">
        <v>0</v>
      </c>
      <c r="G598" s="289">
        <v>162</v>
      </c>
      <c r="H598" s="289">
        <v>130</v>
      </c>
      <c r="I598" s="289">
        <f t="shared" ref="I598:I605" si="82">SUM(E598,G598)</f>
        <v>165</v>
      </c>
      <c r="J598" s="289">
        <f t="shared" ref="J598:J605" si="83">SUM(F598,H598)</f>
        <v>130</v>
      </c>
    </row>
    <row r="599" spans="1:10" ht="38.25">
      <c r="A599" s="417" t="s">
        <v>3553</v>
      </c>
      <c r="B599" s="417" t="s">
        <v>3537</v>
      </c>
      <c r="C599" s="361" t="s">
        <v>3022</v>
      </c>
      <c r="D599" s="116" t="s">
        <v>2628</v>
      </c>
      <c r="E599" s="116">
        <v>0</v>
      </c>
      <c r="F599" s="116">
        <v>0</v>
      </c>
      <c r="G599" s="289">
        <v>208</v>
      </c>
      <c r="H599" s="289">
        <v>300</v>
      </c>
      <c r="I599" s="289">
        <f t="shared" si="82"/>
        <v>208</v>
      </c>
      <c r="J599" s="289">
        <f t="shared" si="83"/>
        <v>300</v>
      </c>
    </row>
    <row r="600" spans="1:10" ht="38.25">
      <c r="A600" s="417" t="s">
        <v>3553</v>
      </c>
      <c r="B600" s="417" t="s">
        <v>3537</v>
      </c>
      <c r="C600" s="361" t="s">
        <v>3023</v>
      </c>
      <c r="D600" s="116" t="s">
        <v>3024</v>
      </c>
      <c r="E600" s="116">
        <v>204</v>
      </c>
      <c r="F600" s="116">
        <v>250</v>
      </c>
      <c r="G600" s="289">
        <v>1214</v>
      </c>
      <c r="H600" s="289">
        <v>2500</v>
      </c>
      <c r="I600" s="289">
        <f t="shared" si="82"/>
        <v>1418</v>
      </c>
      <c r="J600" s="289">
        <f t="shared" si="83"/>
        <v>2750</v>
      </c>
    </row>
    <row r="601" spans="1:10" ht="38.25">
      <c r="A601" s="417" t="s">
        <v>3553</v>
      </c>
      <c r="B601" s="417" t="s">
        <v>3537</v>
      </c>
      <c r="C601" s="361" t="s">
        <v>3025</v>
      </c>
      <c r="D601" s="116" t="s">
        <v>3026</v>
      </c>
      <c r="E601" s="116">
        <v>78</v>
      </c>
      <c r="F601" s="116">
        <v>150</v>
      </c>
      <c r="G601" s="289">
        <v>0</v>
      </c>
      <c r="H601" s="289">
        <v>2</v>
      </c>
      <c r="I601" s="289">
        <f t="shared" si="82"/>
        <v>78</v>
      </c>
      <c r="J601" s="289">
        <f t="shared" si="83"/>
        <v>152</v>
      </c>
    </row>
    <row r="602" spans="1:10" ht="38.25">
      <c r="A602" s="417" t="s">
        <v>3553</v>
      </c>
      <c r="B602" s="417" t="s">
        <v>3537</v>
      </c>
      <c r="C602" s="361" t="s">
        <v>3027</v>
      </c>
      <c r="D602" s="116" t="s">
        <v>3028</v>
      </c>
      <c r="E602" s="116">
        <v>8</v>
      </c>
      <c r="F602" s="116">
        <v>0</v>
      </c>
      <c r="G602" s="289">
        <v>12</v>
      </c>
      <c r="H602" s="289">
        <v>1</v>
      </c>
      <c r="I602" s="289">
        <f t="shared" si="82"/>
        <v>20</v>
      </c>
      <c r="J602" s="289">
        <f t="shared" si="83"/>
        <v>1</v>
      </c>
    </row>
    <row r="603" spans="1:10" ht="38.25">
      <c r="A603" s="417" t="s">
        <v>3553</v>
      </c>
      <c r="B603" s="417" t="s">
        <v>3537</v>
      </c>
      <c r="C603" s="361" t="s">
        <v>3029</v>
      </c>
      <c r="D603" s="116" t="s">
        <v>3030</v>
      </c>
      <c r="E603" s="116">
        <v>0</v>
      </c>
      <c r="F603" s="116">
        <v>0</v>
      </c>
      <c r="G603" s="289">
        <v>56</v>
      </c>
      <c r="H603" s="289">
        <v>150</v>
      </c>
      <c r="I603" s="289">
        <f t="shared" si="82"/>
        <v>56</v>
      </c>
      <c r="J603" s="289">
        <f t="shared" si="83"/>
        <v>150</v>
      </c>
    </row>
    <row r="604" spans="1:10" ht="38.25">
      <c r="A604" s="417" t="s">
        <v>3553</v>
      </c>
      <c r="B604" s="417" t="s">
        <v>3537</v>
      </c>
      <c r="C604" s="361" t="s">
        <v>2897</v>
      </c>
      <c r="D604" s="116" t="s">
        <v>2630</v>
      </c>
      <c r="E604" s="116">
        <v>0</v>
      </c>
      <c r="F604" s="116">
        <v>0</v>
      </c>
      <c r="G604" s="289">
        <v>0</v>
      </c>
      <c r="H604" s="289">
        <v>4</v>
      </c>
      <c r="I604" s="289">
        <f t="shared" si="82"/>
        <v>0</v>
      </c>
      <c r="J604" s="289">
        <f t="shared" si="83"/>
        <v>4</v>
      </c>
    </row>
    <row r="605" spans="1:10" ht="38.25">
      <c r="A605" s="417" t="s">
        <v>3553</v>
      </c>
      <c r="B605" s="417" t="s">
        <v>3537</v>
      </c>
      <c r="C605" s="361" t="s">
        <v>3031</v>
      </c>
      <c r="D605" s="116" t="s">
        <v>3032</v>
      </c>
      <c r="E605" s="116">
        <v>0</v>
      </c>
      <c r="F605" s="116">
        <v>0</v>
      </c>
      <c r="G605" s="289">
        <v>17</v>
      </c>
      <c r="H605" s="289">
        <v>15</v>
      </c>
      <c r="I605" s="289">
        <f t="shared" si="82"/>
        <v>17</v>
      </c>
      <c r="J605" s="289">
        <f t="shared" si="83"/>
        <v>15</v>
      </c>
    </row>
    <row r="606" spans="1:10" ht="38.25">
      <c r="A606" s="417" t="s">
        <v>3553</v>
      </c>
      <c r="B606" s="417" t="s">
        <v>3537</v>
      </c>
      <c r="C606" s="361" t="s">
        <v>3033</v>
      </c>
      <c r="D606" s="116" t="s">
        <v>3034</v>
      </c>
      <c r="E606" s="116">
        <v>0</v>
      </c>
      <c r="F606" s="116">
        <v>0</v>
      </c>
      <c r="G606" s="289">
        <v>145</v>
      </c>
      <c r="H606" s="289">
        <v>250</v>
      </c>
      <c r="I606" s="289">
        <f t="shared" ref="I606:I621" si="84">SUM(E606,G606)</f>
        <v>145</v>
      </c>
      <c r="J606" s="289">
        <f t="shared" ref="J606:J621" si="85">SUM(F606,H606)</f>
        <v>250</v>
      </c>
    </row>
    <row r="607" spans="1:10" ht="38.25">
      <c r="A607" s="417" t="s">
        <v>3553</v>
      </c>
      <c r="B607" s="417" t="s">
        <v>3537</v>
      </c>
      <c r="C607" s="361" t="s">
        <v>3035</v>
      </c>
      <c r="D607" s="116" t="s">
        <v>3036</v>
      </c>
      <c r="E607" s="116">
        <v>15</v>
      </c>
      <c r="F607" s="116">
        <v>250</v>
      </c>
      <c r="G607" s="289">
        <v>168</v>
      </c>
      <c r="H607" s="289">
        <v>270</v>
      </c>
      <c r="I607" s="289">
        <f t="shared" si="84"/>
        <v>183</v>
      </c>
      <c r="J607" s="289">
        <f t="shared" si="85"/>
        <v>520</v>
      </c>
    </row>
    <row r="608" spans="1:10" ht="38.25">
      <c r="A608" s="417" t="s">
        <v>3553</v>
      </c>
      <c r="B608" s="417" t="s">
        <v>3537</v>
      </c>
      <c r="C608" s="361" t="s">
        <v>3037</v>
      </c>
      <c r="D608" s="116" t="s">
        <v>3038</v>
      </c>
      <c r="E608" s="116">
        <v>16</v>
      </c>
      <c r="F608" s="116">
        <v>30</v>
      </c>
      <c r="G608" s="289">
        <v>29</v>
      </c>
      <c r="H608" s="289">
        <v>2</v>
      </c>
      <c r="I608" s="289">
        <f t="shared" si="84"/>
        <v>45</v>
      </c>
      <c r="J608" s="289">
        <f t="shared" si="85"/>
        <v>32</v>
      </c>
    </row>
    <row r="609" spans="1:10" ht="38.25">
      <c r="A609" s="417" t="s">
        <v>3553</v>
      </c>
      <c r="B609" s="417" t="s">
        <v>3537</v>
      </c>
      <c r="C609" s="361" t="s">
        <v>3039</v>
      </c>
      <c r="D609" s="116" t="s">
        <v>3040</v>
      </c>
      <c r="E609" s="116">
        <v>573</v>
      </c>
      <c r="F609" s="116">
        <v>150</v>
      </c>
      <c r="G609" s="289">
        <v>76</v>
      </c>
      <c r="H609" s="289">
        <v>40</v>
      </c>
      <c r="I609" s="289">
        <f t="shared" si="84"/>
        <v>649</v>
      </c>
      <c r="J609" s="289">
        <f t="shared" si="85"/>
        <v>190</v>
      </c>
    </row>
    <row r="610" spans="1:10" ht="38.25">
      <c r="A610" s="417" t="s">
        <v>3553</v>
      </c>
      <c r="B610" s="417" t="s">
        <v>3537</v>
      </c>
      <c r="C610" s="361" t="s">
        <v>3041</v>
      </c>
      <c r="D610" s="116" t="s">
        <v>3042</v>
      </c>
      <c r="E610" s="116">
        <v>2771</v>
      </c>
      <c r="F610" s="116">
        <v>3500</v>
      </c>
      <c r="G610" s="289">
        <v>113</v>
      </c>
      <c r="H610" s="289">
        <v>800</v>
      </c>
      <c r="I610" s="289">
        <f t="shared" si="84"/>
        <v>2884</v>
      </c>
      <c r="J610" s="289">
        <f t="shared" si="85"/>
        <v>4300</v>
      </c>
    </row>
    <row r="611" spans="1:10" ht="38.25">
      <c r="A611" s="417" t="s">
        <v>3553</v>
      </c>
      <c r="B611" s="417" t="s">
        <v>3537</v>
      </c>
      <c r="C611" s="361" t="s">
        <v>2633</v>
      </c>
      <c r="D611" s="116" t="s">
        <v>3043</v>
      </c>
      <c r="E611" s="116">
        <v>13</v>
      </c>
      <c r="F611" s="116">
        <v>250</v>
      </c>
      <c r="G611" s="289">
        <v>177</v>
      </c>
      <c r="H611" s="289">
        <v>150</v>
      </c>
      <c r="I611" s="289">
        <f t="shared" si="84"/>
        <v>190</v>
      </c>
      <c r="J611" s="289">
        <f t="shared" si="85"/>
        <v>400</v>
      </c>
    </row>
    <row r="612" spans="1:10" ht="38.25">
      <c r="A612" s="417" t="s">
        <v>3553</v>
      </c>
      <c r="B612" s="417" t="s">
        <v>3537</v>
      </c>
      <c r="C612" s="361" t="s">
        <v>3044</v>
      </c>
      <c r="D612" s="116" t="s">
        <v>3045</v>
      </c>
      <c r="E612" s="116">
        <v>149</v>
      </c>
      <c r="F612" s="116">
        <v>900</v>
      </c>
      <c r="G612" s="289">
        <v>30</v>
      </c>
      <c r="H612" s="289">
        <v>250</v>
      </c>
      <c r="I612" s="289">
        <f t="shared" si="84"/>
        <v>179</v>
      </c>
      <c r="J612" s="289">
        <f t="shared" si="85"/>
        <v>1150</v>
      </c>
    </row>
    <row r="613" spans="1:10" ht="38.25">
      <c r="A613" s="417" t="s">
        <v>3553</v>
      </c>
      <c r="B613" s="417" t="s">
        <v>3537</v>
      </c>
      <c r="C613" s="361" t="s">
        <v>2639</v>
      </c>
      <c r="D613" s="116" t="s">
        <v>2640</v>
      </c>
      <c r="E613" s="116">
        <v>491</v>
      </c>
      <c r="F613" s="116">
        <v>1200</v>
      </c>
      <c r="G613" s="289">
        <v>126</v>
      </c>
      <c r="H613" s="289">
        <v>300</v>
      </c>
      <c r="I613" s="289">
        <f t="shared" si="84"/>
        <v>617</v>
      </c>
      <c r="J613" s="289">
        <f t="shared" si="85"/>
        <v>1500</v>
      </c>
    </row>
    <row r="614" spans="1:10" ht="38.25">
      <c r="A614" s="417" t="s">
        <v>3553</v>
      </c>
      <c r="B614" s="417" t="s">
        <v>3537</v>
      </c>
      <c r="C614" s="361" t="s">
        <v>3046</v>
      </c>
      <c r="D614" s="116" t="s">
        <v>3047</v>
      </c>
      <c r="E614" s="116">
        <v>591</v>
      </c>
      <c r="F614" s="116">
        <v>800</v>
      </c>
      <c r="G614" s="289">
        <v>132</v>
      </c>
      <c r="H614" s="289">
        <v>150</v>
      </c>
      <c r="I614" s="289">
        <f t="shared" si="84"/>
        <v>723</v>
      </c>
      <c r="J614" s="289">
        <f t="shared" si="85"/>
        <v>950</v>
      </c>
    </row>
    <row r="615" spans="1:10" ht="38.25">
      <c r="A615" s="417" t="s">
        <v>3553</v>
      </c>
      <c r="B615" s="417" t="s">
        <v>3537</v>
      </c>
      <c r="C615" s="361" t="s">
        <v>3048</v>
      </c>
      <c r="D615" s="116" t="s">
        <v>3049</v>
      </c>
      <c r="E615" s="116">
        <v>2212</v>
      </c>
      <c r="F615" s="116">
        <v>800</v>
      </c>
      <c r="G615" s="289">
        <v>41</v>
      </c>
      <c r="H615" s="289">
        <v>20</v>
      </c>
      <c r="I615" s="289">
        <f t="shared" si="84"/>
        <v>2253</v>
      </c>
      <c r="J615" s="289">
        <f t="shared" si="85"/>
        <v>820</v>
      </c>
    </row>
    <row r="616" spans="1:10" ht="38.25">
      <c r="A616" s="417" t="s">
        <v>3553</v>
      </c>
      <c r="B616" s="417" t="s">
        <v>3537</v>
      </c>
      <c r="C616" s="361" t="s">
        <v>3050</v>
      </c>
      <c r="D616" s="116" t="s">
        <v>3051</v>
      </c>
      <c r="E616" s="116">
        <v>0</v>
      </c>
      <c r="F616" s="116">
        <v>0</v>
      </c>
      <c r="G616" s="289">
        <v>0</v>
      </c>
      <c r="H616" s="289">
        <v>30</v>
      </c>
      <c r="I616" s="289">
        <f t="shared" si="84"/>
        <v>0</v>
      </c>
      <c r="J616" s="289">
        <f t="shared" si="85"/>
        <v>30</v>
      </c>
    </row>
    <row r="617" spans="1:10" ht="38.25">
      <c r="A617" s="417" t="s">
        <v>3553</v>
      </c>
      <c r="B617" s="417" t="s">
        <v>3537</v>
      </c>
      <c r="C617" s="361" t="s">
        <v>3052</v>
      </c>
      <c r="D617" s="116" t="s">
        <v>3053</v>
      </c>
      <c r="E617" s="116">
        <v>0</v>
      </c>
      <c r="F617" s="116">
        <v>0</v>
      </c>
      <c r="G617" s="289">
        <v>5</v>
      </c>
      <c r="H617" s="289">
        <v>50</v>
      </c>
      <c r="I617" s="289">
        <f t="shared" si="84"/>
        <v>5</v>
      </c>
      <c r="J617" s="289">
        <f t="shared" si="85"/>
        <v>50</v>
      </c>
    </row>
    <row r="618" spans="1:10" ht="38.25">
      <c r="A618" s="417" t="s">
        <v>3553</v>
      </c>
      <c r="B618" s="417" t="s">
        <v>3537</v>
      </c>
      <c r="C618" s="361" t="s">
        <v>2337</v>
      </c>
      <c r="D618" s="116" t="s">
        <v>2338</v>
      </c>
      <c r="E618" s="116">
        <v>7</v>
      </c>
      <c r="F618" s="116">
        <v>5</v>
      </c>
      <c r="G618" s="289">
        <v>24</v>
      </c>
      <c r="H618" s="289">
        <v>100</v>
      </c>
      <c r="I618" s="289">
        <f t="shared" si="84"/>
        <v>31</v>
      </c>
      <c r="J618" s="289">
        <f t="shared" si="85"/>
        <v>105</v>
      </c>
    </row>
    <row r="619" spans="1:10" ht="38.25">
      <c r="A619" s="417" t="s">
        <v>3553</v>
      </c>
      <c r="B619" s="417" t="s">
        <v>3537</v>
      </c>
      <c r="C619" s="361" t="s">
        <v>2341</v>
      </c>
      <c r="D619" s="116" t="s">
        <v>2342</v>
      </c>
      <c r="E619" s="116">
        <v>106</v>
      </c>
      <c r="F619" s="116">
        <v>130</v>
      </c>
      <c r="G619" s="289">
        <v>395</v>
      </c>
      <c r="H619" s="289">
        <v>1700</v>
      </c>
      <c r="I619" s="289">
        <f t="shared" si="84"/>
        <v>501</v>
      </c>
      <c r="J619" s="289">
        <f t="shared" si="85"/>
        <v>1830</v>
      </c>
    </row>
    <row r="620" spans="1:10" ht="38.25">
      <c r="A620" s="417" t="s">
        <v>3553</v>
      </c>
      <c r="B620" s="417" t="s">
        <v>3537</v>
      </c>
      <c r="C620" s="361" t="s">
        <v>2343</v>
      </c>
      <c r="D620" s="116" t="s">
        <v>2344</v>
      </c>
      <c r="E620" s="116">
        <v>0</v>
      </c>
      <c r="F620" s="116">
        <v>10</v>
      </c>
      <c r="G620" s="289">
        <v>0</v>
      </c>
      <c r="H620" s="289">
        <v>80</v>
      </c>
      <c r="I620" s="289">
        <f t="shared" si="84"/>
        <v>0</v>
      </c>
      <c r="J620" s="289">
        <f t="shared" si="85"/>
        <v>90</v>
      </c>
    </row>
    <row r="621" spans="1:10" ht="38.25">
      <c r="A621" s="417" t="s">
        <v>3553</v>
      </c>
      <c r="B621" s="417" t="s">
        <v>3537</v>
      </c>
      <c r="C621" s="361" t="s">
        <v>2345</v>
      </c>
      <c r="D621" s="116" t="s">
        <v>2643</v>
      </c>
      <c r="E621" s="116">
        <v>147</v>
      </c>
      <c r="F621" s="116">
        <v>160</v>
      </c>
      <c r="G621" s="289">
        <v>978</v>
      </c>
      <c r="H621" s="289">
        <v>3000</v>
      </c>
      <c r="I621" s="289">
        <f t="shared" si="84"/>
        <v>1125</v>
      </c>
      <c r="J621" s="289">
        <f t="shared" si="85"/>
        <v>3160</v>
      </c>
    </row>
    <row r="622" spans="1:10" ht="38.25">
      <c r="A622" s="417" t="s">
        <v>3553</v>
      </c>
      <c r="B622" s="417" t="s">
        <v>3537</v>
      </c>
      <c r="C622" s="361" t="s">
        <v>2347</v>
      </c>
      <c r="D622" s="116" t="s">
        <v>2348</v>
      </c>
      <c r="E622" s="116">
        <v>22</v>
      </c>
      <c r="F622" s="116">
        <v>40</v>
      </c>
      <c r="G622" s="289">
        <v>1895</v>
      </c>
      <c r="H622" s="289">
        <v>3400</v>
      </c>
      <c r="I622" s="289">
        <f t="shared" ref="I622:I653" si="86">SUM(E622,G622)</f>
        <v>1917</v>
      </c>
      <c r="J622" s="289">
        <f t="shared" ref="J622:J653" si="87">SUM(F622,H622)</f>
        <v>3440</v>
      </c>
    </row>
    <row r="623" spans="1:10" ht="38.25">
      <c r="A623" s="417" t="s">
        <v>3553</v>
      </c>
      <c r="B623" s="417" t="s">
        <v>3537</v>
      </c>
      <c r="C623" s="361" t="s">
        <v>2349</v>
      </c>
      <c r="D623" s="116" t="s">
        <v>2350</v>
      </c>
      <c r="E623" s="116">
        <v>0</v>
      </c>
      <c r="F623" s="116">
        <v>8</v>
      </c>
      <c r="G623" s="289">
        <v>0</v>
      </c>
      <c r="H623" s="289">
        <v>90</v>
      </c>
      <c r="I623" s="289">
        <f t="shared" si="86"/>
        <v>0</v>
      </c>
      <c r="J623" s="289">
        <f t="shared" si="87"/>
        <v>98</v>
      </c>
    </row>
    <row r="624" spans="1:10" ht="38.25">
      <c r="A624" s="417" t="s">
        <v>3553</v>
      </c>
      <c r="B624" s="417" t="s">
        <v>3537</v>
      </c>
      <c r="C624" s="361" t="s">
        <v>2351</v>
      </c>
      <c r="D624" s="116" t="s">
        <v>2352</v>
      </c>
      <c r="E624" s="116">
        <v>24</v>
      </c>
      <c r="F624" s="116">
        <v>50</v>
      </c>
      <c r="G624" s="289">
        <v>1502</v>
      </c>
      <c r="H624" s="289">
        <v>2500</v>
      </c>
      <c r="I624" s="289">
        <f t="shared" si="86"/>
        <v>1526</v>
      </c>
      <c r="J624" s="289">
        <f t="shared" si="87"/>
        <v>2550</v>
      </c>
    </row>
    <row r="625" spans="1:10" ht="38.25">
      <c r="A625" s="417" t="s">
        <v>3553</v>
      </c>
      <c r="B625" s="417" t="s">
        <v>3537</v>
      </c>
      <c r="C625" s="361" t="s">
        <v>2353</v>
      </c>
      <c r="D625" s="116" t="s">
        <v>2354</v>
      </c>
      <c r="E625" s="116">
        <v>53</v>
      </c>
      <c r="F625" s="116">
        <v>50</v>
      </c>
      <c r="G625" s="289">
        <v>2380</v>
      </c>
      <c r="H625" s="289">
        <v>3500</v>
      </c>
      <c r="I625" s="289">
        <f t="shared" si="86"/>
        <v>2433</v>
      </c>
      <c r="J625" s="289">
        <f t="shared" si="87"/>
        <v>3550</v>
      </c>
    </row>
    <row r="626" spans="1:10" ht="38.25">
      <c r="A626" s="417" t="s">
        <v>3553</v>
      </c>
      <c r="B626" s="417" t="s">
        <v>3537</v>
      </c>
      <c r="C626" s="361" t="s">
        <v>2355</v>
      </c>
      <c r="D626" s="116" t="s">
        <v>2356</v>
      </c>
      <c r="E626" s="116">
        <v>76</v>
      </c>
      <c r="F626" s="116">
        <v>80</v>
      </c>
      <c r="G626" s="289">
        <v>1669</v>
      </c>
      <c r="H626" s="289">
        <v>3500</v>
      </c>
      <c r="I626" s="289">
        <f t="shared" si="86"/>
        <v>1745</v>
      </c>
      <c r="J626" s="289">
        <f t="shared" si="87"/>
        <v>3580</v>
      </c>
    </row>
    <row r="627" spans="1:10" ht="38.25">
      <c r="A627" s="417" t="s">
        <v>3553</v>
      </c>
      <c r="B627" s="417" t="s">
        <v>3537</v>
      </c>
      <c r="C627" s="361" t="s">
        <v>3054</v>
      </c>
      <c r="D627" s="116" t="s">
        <v>3055</v>
      </c>
      <c r="E627" s="116">
        <v>12</v>
      </c>
      <c r="F627" s="116">
        <v>15</v>
      </c>
      <c r="G627" s="289">
        <v>673</v>
      </c>
      <c r="H627" s="289">
        <v>500</v>
      </c>
      <c r="I627" s="289">
        <f t="shared" si="86"/>
        <v>685</v>
      </c>
      <c r="J627" s="289">
        <f t="shared" si="87"/>
        <v>515</v>
      </c>
    </row>
    <row r="628" spans="1:10" ht="38.25">
      <c r="A628" s="417" t="s">
        <v>3553</v>
      </c>
      <c r="B628" s="417" t="s">
        <v>3537</v>
      </c>
      <c r="C628" s="361" t="s">
        <v>2359</v>
      </c>
      <c r="D628" s="116" t="s">
        <v>3056</v>
      </c>
      <c r="E628" s="116">
        <v>0</v>
      </c>
      <c r="F628" s="116">
        <v>3</v>
      </c>
      <c r="G628" s="289">
        <v>56</v>
      </c>
      <c r="H628" s="289">
        <v>280</v>
      </c>
      <c r="I628" s="289">
        <f t="shared" si="86"/>
        <v>56</v>
      </c>
      <c r="J628" s="289">
        <f t="shared" si="87"/>
        <v>283</v>
      </c>
    </row>
    <row r="629" spans="1:10" ht="38.25">
      <c r="A629" s="417" t="s">
        <v>3553</v>
      </c>
      <c r="B629" s="417" t="s">
        <v>3537</v>
      </c>
      <c r="C629" s="361" t="s">
        <v>3057</v>
      </c>
      <c r="D629" s="116" t="s">
        <v>3058</v>
      </c>
      <c r="E629" s="116">
        <v>0</v>
      </c>
      <c r="F629" s="116">
        <v>0</v>
      </c>
      <c r="G629" s="289">
        <v>0</v>
      </c>
      <c r="H629" s="289">
        <v>1</v>
      </c>
      <c r="I629" s="289">
        <f t="shared" si="86"/>
        <v>0</v>
      </c>
      <c r="J629" s="289">
        <f t="shared" si="87"/>
        <v>1</v>
      </c>
    </row>
    <row r="630" spans="1:10" ht="38.25">
      <c r="A630" s="417" t="s">
        <v>3553</v>
      </c>
      <c r="B630" s="417" t="s">
        <v>3537</v>
      </c>
      <c r="C630" s="361" t="s">
        <v>2646</v>
      </c>
      <c r="D630" s="116" t="s">
        <v>2647</v>
      </c>
      <c r="E630" s="116">
        <v>0</v>
      </c>
      <c r="F630" s="116">
        <v>0</v>
      </c>
      <c r="G630" s="289">
        <v>8</v>
      </c>
      <c r="H630" s="289">
        <v>10</v>
      </c>
      <c r="I630" s="289">
        <f t="shared" si="86"/>
        <v>8</v>
      </c>
      <c r="J630" s="289">
        <f t="shared" si="87"/>
        <v>10</v>
      </c>
    </row>
    <row r="631" spans="1:10" ht="38.25">
      <c r="A631" s="417" t="s">
        <v>3553</v>
      </c>
      <c r="B631" s="417" t="s">
        <v>3537</v>
      </c>
      <c r="C631" s="361" t="s">
        <v>2648</v>
      </c>
      <c r="D631" s="116" t="s">
        <v>3059</v>
      </c>
      <c r="E631" s="116">
        <v>7</v>
      </c>
      <c r="F631" s="116">
        <v>15</v>
      </c>
      <c r="G631" s="289">
        <v>1669</v>
      </c>
      <c r="H631" s="289">
        <v>7200</v>
      </c>
      <c r="I631" s="289">
        <f t="shared" si="86"/>
        <v>1676</v>
      </c>
      <c r="J631" s="289">
        <f t="shared" si="87"/>
        <v>7215</v>
      </c>
    </row>
    <row r="632" spans="1:10" ht="38.25">
      <c r="A632" s="417" t="s">
        <v>3553</v>
      </c>
      <c r="B632" s="417" t="s">
        <v>3537</v>
      </c>
      <c r="C632" s="873" t="s">
        <v>3060</v>
      </c>
      <c r="D632" s="867" t="s">
        <v>3061</v>
      </c>
      <c r="E632" s="867">
        <v>0</v>
      </c>
      <c r="F632" s="867">
        <v>0</v>
      </c>
      <c r="G632" s="785">
        <v>462</v>
      </c>
      <c r="H632" s="785">
        <v>800</v>
      </c>
      <c r="I632" s="785">
        <f t="shared" si="86"/>
        <v>462</v>
      </c>
      <c r="J632" s="785">
        <f t="shared" si="87"/>
        <v>800</v>
      </c>
    </row>
    <row r="633" spans="1:10">
      <c r="A633" s="863"/>
      <c r="B633" s="863" t="s">
        <v>87</v>
      </c>
      <c r="C633" s="871"/>
      <c r="D633" s="854"/>
      <c r="E633" s="865">
        <f>SUM(E591:E632)</f>
        <v>8086</v>
      </c>
      <c r="F633" s="865">
        <f t="shared" ref="F633:H633" si="88">SUM(F591:F632)</f>
        <v>9246</v>
      </c>
      <c r="G633" s="865">
        <f t="shared" si="88"/>
        <v>16108</v>
      </c>
      <c r="H633" s="865">
        <f t="shared" si="88"/>
        <v>33276</v>
      </c>
      <c r="I633" s="852">
        <f t="shared" si="86"/>
        <v>24194</v>
      </c>
      <c r="J633" s="852">
        <f t="shared" si="87"/>
        <v>42522</v>
      </c>
    </row>
    <row r="634" spans="1:10" ht="38.25">
      <c r="A634" s="417" t="s">
        <v>3553</v>
      </c>
      <c r="B634" s="417" t="s">
        <v>3538</v>
      </c>
      <c r="C634" s="872" t="s">
        <v>3062</v>
      </c>
      <c r="D634" s="869" t="s">
        <v>3063</v>
      </c>
      <c r="E634" s="869">
        <v>0</v>
      </c>
      <c r="F634" s="869">
        <v>0</v>
      </c>
      <c r="G634" s="870">
        <v>0</v>
      </c>
      <c r="H634" s="870">
        <v>300</v>
      </c>
      <c r="I634" s="870">
        <f t="shared" si="86"/>
        <v>0</v>
      </c>
      <c r="J634" s="870">
        <f t="shared" si="87"/>
        <v>300</v>
      </c>
    </row>
    <row r="635" spans="1:10" ht="38.25">
      <c r="A635" s="417" t="s">
        <v>3553</v>
      </c>
      <c r="B635" s="417" t="s">
        <v>3538</v>
      </c>
      <c r="C635" s="361" t="s">
        <v>3064</v>
      </c>
      <c r="D635" s="116" t="s">
        <v>3065</v>
      </c>
      <c r="E635" s="116">
        <v>0</v>
      </c>
      <c r="F635" s="116">
        <v>0</v>
      </c>
      <c r="G635" s="289">
        <v>179</v>
      </c>
      <c r="H635" s="289">
        <v>300</v>
      </c>
      <c r="I635" s="289">
        <f t="shared" si="86"/>
        <v>179</v>
      </c>
      <c r="J635" s="289">
        <f t="shared" si="87"/>
        <v>300</v>
      </c>
    </row>
    <row r="636" spans="1:10" ht="38.25">
      <c r="A636" s="417" t="s">
        <v>3553</v>
      </c>
      <c r="B636" s="417" t="s">
        <v>3538</v>
      </c>
      <c r="C636" s="361" t="s">
        <v>2608</v>
      </c>
      <c r="D636" s="116" t="s">
        <v>2907</v>
      </c>
      <c r="E636" s="116">
        <v>189</v>
      </c>
      <c r="F636" s="116">
        <v>350</v>
      </c>
      <c r="G636" s="289">
        <v>3640</v>
      </c>
      <c r="H636" s="289">
        <v>5000</v>
      </c>
      <c r="I636" s="289">
        <f t="shared" si="86"/>
        <v>3829</v>
      </c>
      <c r="J636" s="289">
        <f t="shared" si="87"/>
        <v>5350</v>
      </c>
    </row>
    <row r="637" spans="1:10" ht="38.25">
      <c r="A637" s="417" t="s">
        <v>3553</v>
      </c>
      <c r="B637" s="417" t="s">
        <v>3538</v>
      </c>
      <c r="C637" s="361" t="s">
        <v>3066</v>
      </c>
      <c r="D637" s="116" t="s">
        <v>3067</v>
      </c>
      <c r="E637" s="116">
        <v>0</v>
      </c>
      <c r="F637" s="116">
        <v>0</v>
      </c>
      <c r="G637" s="289">
        <v>47</v>
      </c>
      <c r="H637" s="289">
        <v>50</v>
      </c>
      <c r="I637" s="289">
        <f t="shared" si="86"/>
        <v>47</v>
      </c>
      <c r="J637" s="289">
        <f t="shared" si="87"/>
        <v>50</v>
      </c>
    </row>
    <row r="638" spans="1:10" ht="38.25">
      <c r="A638" s="417" t="s">
        <v>3553</v>
      </c>
      <c r="B638" s="417" t="s">
        <v>3538</v>
      </c>
      <c r="C638" s="361" t="s">
        <v>3068</v>
      </c>
      <c r="D638" s="116" t="s">
        <v>3069</v>
      </c>
      <c r="E638" s="116">
        <v>0</v>
      </c>
      <c r="F638" s="116">
        <v>0</v>
      </c>
      <c r="G638" s="289">
        <v>177</v>
      </c>
      <c r="H638" s="289">
        <v>30</v>
      </c>
      <c r="I638" s="289">
        <f t="shared" si="86"/>
        <v>177</v>
      </c>
      <c r="J638" s="289">
        <f t="shared" si="87"/>
        <v>30</v>
      </c>
    </row>
    <row r="639" spans="1:10" ht="38.25">
      <c r="A639" s="417" t="s">
        <v>3553</v>
      </c>
      <c r="B639" s="417" t="s">
        <v>3538</v>
      </c>
      <c r="C639" s="361" t="s">
        <v>3070</v>
      </c>
      <c r="D639" s="116" t="s">
        <v>2362</v>
      </c>
      <c r="E639" s="116">
        <v>0</v>
      </c>
      <c r="F639" s="116">
        <v>0</v>
      </c>
      <c r="G639" s="289">
        <v>0</v>
      </c>
      <c r="H639" s="289">
        <v>150</v>
      </c>
      <c r="I639" s="289">
        <f t="shared" si="86"/>
        <v>0</v>
      </c>
      <c r="J639" s="289">
        <f t="shared" si="87"/>
        <v>150</v>
      </c>
    </row>
    <row r="640" spans="1:10" ht="38.25">
      <c r="A640" s="417" t="s">
        <v>3553</v>
      </c>
      <c r="B640" s="417" t="s">
        <v>3538</v>
      </c>
      <c r="C640" s="361" t="s">
        <v>3071</v>
      </c>
      <c r="D640" s="116" t="s">
        <v>3072</v>
      </c>
      <c r="E640" s="116">
        <v>0</v>
      </c>
      <c r="F640" s="116">
        <v>0</v>
      </c>
      <c r="G640" s="289">
        <v>111</v>
      </c>
      <c r="H640" s="289">
        <v>600</v>
      </c>
      <c r="I640" s="289">
        <f t="shared" si="86"/>
        <v>111</v>
      </c>
      <c r="J640" s="289">
        <f t="shared" si="87"/>
        <v>600</v>
      </c>
    </row>
    <row r="641" spans="1:10" ht="38.25">
      <c r="A641" s="417" t="s">
        <v>3553</v>
      </c>
      <c r="B641" s="417" t="s">
        <v>3538</v>
      </c>
      <c r="C641" s="361" t="s">
        <v>2363</v>
      </c>
      <c r="D641" s="116" t="s">
        <v>2364</v>
      </c>
      <c r="E641" s="116">
        <v>46</v>
      </c>
      <c r="F641" s="116">
        <v>100</v>
      </c>
      <c r="G641" s="289">
        <v>892</v>
      </c>
      <c r="H641" s="289">
        <v>1000</v>
      </c>
      <c r="I641" s="289">
        <f t="shared" si="86"/>
        <v>938</v>
      </c>
      <c r="J641" s="289">
        <f t="shared" si="87"/>
        <v>1100</v>
      </c>
    </row>
    <row r="642" spans="1:10" ht="38.25">
      <c r="A642" s="417" t="s">
        <v>3553</v>
      </c>
      <c r="B642" s="417" t="s">
        <v>3538</v>
      </c>
      <c r="C642" s="361" t="s">
        <v>3073</v>
      </c>
      <c r="D642" s="116" t="s">
        <v>3074</v>
      </c>
      <c r="E642" s="116">
        <v>366</v>
      </c>
      <c r="F642" s="116">
        <v>600</v>
      </c>
      <c r="G642" s="289">
        <v>745</v>
      </c>
      <c r="H642" s="289">
        <v>1400</v>
      </c>
      <c r="I642" s="289">
        <f t="shared" si="86"/>
        <v>1111</v>
      </c>
      <c r="J642" s="289">
        <f t="shared" si="87"/>
        <v>2000</v>
      </c>
    </row>
    <row r="643" spans="1:10" ht="38.25">
      <c r="A643" s="417" t="s">
        <v>3553</v>
      </c>
      <c r="B643" s="417" t="s">
        <v>3538</v>
      </c>
      <c r="C643" s="361" t="s">
        <v>3075</v>
      </c>
      <c r="D643" s="116" t="s">
        <v>3076</v>
      </c>
      <c r="E643" s="116">
        <v>2</v>
      </c>
      <c r="F643" s="116">
        <v>15</v>
      </c>
      <c r="G643" s="289">
        <v>0</v>
      </c>
      <c r="H643" s="289">
        <v>5</v>
      </c>
      <c r="I643" s="289">
        <f t="shared" si="86"/>
        <v>2</v>
      </c>
      <c r="J643" s="289">
        <f t="shared" si="87"/>
        <v>20</v>
      </c>
    </row>
    <row r="644" spans="1:10" ht="38.25">
      <c r="A644" s="417" t="s">
        <v>3553</v>
      </c>
      <c r="B644" s="417" t="s">
        <v>3538</v>
      </c>
      <c r="C644" s="361" t="s">
        <v>3077</v>
      </c>
      <c r="D644" s="116" t="s">
        <v>3078</v>
      </c>
      <c r="E644" s="116">
        <v>542</v>
      </c>
      <c r="F644" s="116">
        <v>500</v>
      </c>
      <c r="G644" s="289">
        <v>342</v>
      </c>
      <c r="H644" s="289">
        <v>600</v>
      </c>
      <c r="I644" s="289">
        <f t="shared" si="86"/>
        <v>884</v>
      </c>
      <c r="J644" s="289">
        <f t="shared" si="87"/>
        <v>1100</v>
      </c>
    </row>
    <row r="645" spans="1:10" ht="38.25">
      <c r="A645" s="417" t="s">
        <v>3553</v>
      </c>
      <c r="B645" s="417" t="s">
        <v>3538</v>
      </c>
      <c r="C645" s="361" t="s">
        <v>3079</v>
      </c>
      <c r="D645" s="116" t="s">
        <v>3080</v>
      </c>
      <c r="E645" s="116">
        <v>70</v>
      </c>
      <c r="F645" s="116">
        <v>35</v>
      </c>
      <c r="G645" s="289">
        <v>9</v>
      </c>
      <c r="H645" s="289">
        <v>4</v>
      </c>
      <c r="I645" s="289">
        <f t="shared" si="86"/>
        <v>79</v>
      </c>
      <c r="J645" s="289">
        <f t="shared" si="87"/>
        <v>39</v>
      </c>
    </row>
    <row r="646" spans="1:10" ht="38.25">
      <c r="A646" s="417" t="s">
        <v>3553</v>
      </c>
      <c r="B646" s="417" t="s">
        <v>3538</v>
      </c>
      <c r="C646" s="361" t="s">
        <v>3081</v>
      </c>
      <c r="D646" s="116" t="s">
        <v>3082</v>
      </c>
      <c r="E646" s="116">
        <v>612</v>
      </c>
      <c r="F646" s="116">
        <v>500</v>
      </c>
      <c r="G646" s="289">
        <v>143</v>
      </c>
      <c r="H646" s="289">
        <v>320</v>
      </c>
      <c r="I646" s="289">
        <f t="shared" si="86"/>
        <v>755</v>
      </c>
      <c r="J646" s="289">
        <f t="shared" si="87"/>
        <v>820</v>
      </c>
    </row>
    <row r="647" spans="1:10" ht="38.25">
      <c r="A647" s="417" t="s">
        <v>3553</v>
      </c>
      <c r="B647" s="417" t="s">
        <v>3538</v>
      </c>
      <c r="C647" s="361" t="s">
        <v>3083</v>
      </c>
      <c r="D647" s="116" t="s">
        <v>3084</v>
      </c>
      <c r="E647" s="116">
        <v>0</v>
      </c>
      <c r="F647" s="116">
        <v>0</v>
      </c>
      <c r="G647" s="289">
        <v>0</v>
      </c>
      <c r="H647" s="289">
        <v>1</v>
      </c>
      <c r="I647" s="289">
        <f t="shared" si="86"/>
        <v>0</v>
      </c>
      <c r="J647" s="289">
        <f t="shared" si="87"/>
        <v>1</v>
      </c>
    </row>
    <row r="648" spans="1:10" ht="38.25">
      <c r="A648" s="417" t="s">
        <v>3553</v>
      </c>
      <c r="B648" s="417" t="s">
        <v>3538</v>
      </c>
      <c r="C648" s="361" t="s">
        <v>3085</v>
      </c>
      <c r="D648" s="116" t="s">
        <v>3086</v>
      </c>
      <c r="E648" s="116">
        <v>3</v>
      </c>
      <c r="F648" s="116">
        <v>10</v>
      </c>
      <c r="G648" s="289">
        <v>1</v>
      </c>
      <c r="H648" s="289">
        <v>30</v>
      </c>
      <c r="I648" s="289">
        <f t="shared" si="86"/>
        <v>4</v>
      </c>
      <c r="J648" s="289">
        <f t="shared" si="87"/>
        <v>40</v>
      </c>
    </row>
    <row r="649" spans="1:10" ht="38.25">
      <c r="A649" s="417" t="s">
        <v>3553</v>
      </c>
      <c r="B649" s="417" t="s">
        <v>3538</v>
      </c>
      <c r="C649" s="361" t="s">
        <v>2379</v>
      </c>
      <c r="D649" s="116" t="s">
        <v>2380</v>
      </c>
      <c r="E649" s="116">
        <v>0</v>
      </c>
      <c r="F649" s="116">
        <v>1</v>
      </c>
      <c r="G649" s="289">
        <v>0</v>
      </c>
      <c r="H649" s="289">
        <v>1</v>
      </c>
      <c r="I649" s="289">
        <f t="shared" si="86"/>
        <v>0</v>
      </c>
      <c r="J649" s="289">
        <f t="shared" si="87"/>
        <v>2</v>
      </c>
    </row>
    <row r="650" spans="1:10" ht="38.25">
      <c r="A650" s="417" t="s">
        <v>3553</v>
      </c>
      <c r="B650" s="417" t="s">
        <v>3538</v>
      </c>
      <c r="C650" s="361" t="s">
        <v>2383</v>
      </c>
      <c r="D650" s="116" t="s">
        <v>2384</v>
      </c>
      <c r="E650" s="116">
        <v>20</v>
      </c>
      <c r="F650" s="116">
        <v>90</v>
      </c>
      <c r="G650" s="289">
        <v>320</v>
      </c>
      <c r="H650" s="289">
        <v>750</v>
      </c>
      <c r="I650" s="289">
        <f t="shared" si="86"/>
        <v>340</v>
      </c>
      <c r="J650" s="289">
        <f t="shared" si="87"/>
        <v>840</v>
      </c>
    </row>
    <row r="651" spans="1:10" ht="38.25">
      <c r="A651" s="417" t="s">
        <v>3553</v>
      </c>
      <c r="B651" s="417" t="s">
        <v>3538</v>
      </c>
      <c r="C651" s="873" t="s">
        <v>3087</v>
      </c>
      <c r="D651" s="867" t="s">
        <v>3088</v>
      </c>
      <c r="E651" s="867">
        <v>0</v>
      </c>
      <c r="F651" s="867">
        <v>0</v>
      </c>
      <c r="G651" s="785">
        <v>65</v>
      </c>
      <c r="H651" s="785">
        <v>150</v>
      </c>
      <c r="I651" s="785">
        <f t="shared" si="86"/>
        <v>65</v>
      </c>
      <c r="J651" s="785">
        <f t="shared" si="87"/>
        <v>150</v>
      </c>
    </row>
    <row r="652" spans="1:10">
      <c r="A652" s="863"/>
      <c r="B652" s="863" t="s">
        <v>87</v>
      </c>
      <c r="C652" s="871"/>
      <c r="D652" s="854"/>
      <c r="E652" s="865">
        <f>SUM(E634:E651)</f>
        <v>1850</v>
      </c>
      <c r="F652" s="865">
        <f t="shared" ref="F652:H652" si="89">SUM(F634:F651)</f>
        <v>2201</v>
      </c>
      <c r="G652" s="865">
        <f t="shared" si="89"/>
        <v>6671</v>
      </c>
      <c r="H652" s="865">
        <f t="shared" si="89"/>
        <v>10691</v>
      </c>
      <c r="I652" s="852">
        <f t="shared" si="86"/>
        <v>8521</v>
      </c>
      <c r="J652" s="852">
        <f t="shared" si="87"/>
        <v>12892</v>
      </c>
    </row>
    <row r="653" spans="1:10">
      <c r="A653" s="417" t="s">
        <v>3547</v>
      </c>
      <c r="B653" s="417" t="s">
        <v>3537</v>
      </c>
      <c r="C653" s="872" t="s">
        <v>3089</v>
      </c>
      <c r="D653" s="869" t="s">
        <v>3090</v>
      </c>
      <c r="E653" s="869">
        <v>14</v>
      </c>
      <c r="F653" s="869">
        <v>60</v>
      </c>
      <c r="G653" s="870">
        <v>18</v>
      </c>
      <c r="H653" s="870">
        <v>30</v>
      </c>
      <c r="I653" s="870">
        <f t="shared" si="86"/>
        <v>32</v>
      </c>
      <c r="J653" s="870">
        <f t="shared" si="87"/>
        <v>90</v>
      </c>
    </row>
    <row r="654" spans="1:10">
      <c r="A654" s="417" t="s">
        <v>3547</v>
      </c>
      <c r="B654" s="417" t="s">
        <v>3537</v>
      </c>
      <c r="C654" s="361" t="s">
        <v>3018</v>
      </c>
      <c r="D654" s="116" t="s">
        <v>3019</v>
      </c>
      <c r="E654" s="116">
        <v>0</v>
      </c>
      <c r="F654" s="116">
        <v>3</v>
      </c>
      <c r="G654" s="289">
        <v>32</v>
      </c>
      <c r="H654" s="289">
        <v>30</v>
      </c>
      <c r="I654" s="289">
        <f t="shared" ref="I654:I655" si="90">SUM(E654,G654)</f>
        <v>32</v>
      </c>
      <c r="J654" s="289">
        <f t="shared" ref="J654:J655" si="91">SUM(F654,H654)</f>
        <v>33</v>
      </c>
    </row>
    <row r="655" spans="1:10">
      <c r="A655" s="417" t="s">
        <v>3547</v>
      </c>
      <c r="B655" s="417" t="s">
        <v>3537</v>
      </c>
      <c r="C655" s="361" t="s">
        <v>3091</v>
      </c>
      <c r="D655" s="116" t="s">
        <v>3092</v>
      </c>
      <c r="E655" s="116">
        <v>15</v>
      </c>
      <c r="F655" s="116">
        <v>35</v>
      </c>
      <c r="G655" s="289">
        <v>1907</v>
      </c>
      <c r="H655" s="289">
        <v>4000</v>
      </c>
      <c r="I655" s="289">
        <f t="shared" si="90"/>
        <v>1922</v>
      </c>
      <c r="J655" s="289">
        <f t="shared" si="91"/>
        <v>4035</v>
      </c>
    </row>
    <row r="656" spans="1:10">
      <c r="A656" s="417" t="s">
        <v>3547</v>
      </c>
      <c r="B656" s="417" t="s">
        <v>3537</v>
      </c>
      <c r="C656" s="361" t="s">
        <v>3093</v>
      </c>
      <c r="D656" s="116" t="s">
        <v>3094</v>
      </c>
      <c r="E656" s="116">
        <v>4</v>
      </c>
      <c r="F656" s="116">
        <v>6</v>
      </c>
      <c r="G656" s="289">
        <v>33</v>
      </c>
      <c r="H656" s="289">
        <v>50</v>
      </c>
      <c r="I656" s="289">
        <f t="shared" ref="I656:I659" si="92">SUM(E656,G656)</f>
        <v>37</v>
      </c>
      <c r="J656" s="289">
        <f t="shared" ref="J656:J659" si="93">SUM(F656,H656)</f>
        <v>56</v>
      </c>
    </row>
    <row r="657" spans="1:10">
      <c r="A657" s="417" t="s">
        <v>3547</v>
      </c>
      <c r="B657" s="417" t="s">
        <v>3537</v>
      </c>
      <c r="C657" s="361" t="s">
        <v>3095</v>
      </c>
      <c r="D657" s="116" t="s">
        <v>3096</v>
      </c>
      <c r="E657" s="116">
        <v>85</v>
      </c>
      <c r="F657" s="116">
        <v>100</v>
      </c>
      <c r="G657" s="289">
        <v>102</v>
      </c>
      <c r="H657" s="289">
        <v>500</v>
      </c>
      <c r="I657" s="289">
        <f t="shared" si="92"/>
        <v>187</v>
      </c>
      <c r="J657" s="289">
        <f t="shared" si="93"/>
        <v>600</v>
      </c>
    </row>
    <row r="658" spans="1:10">
      <c r="A658" s="417" t="s">
        <v>3547</v>
      </c>
      <c r="B658" s="417" t="s">
        <v>3537</v>
      </c>
      <c r="C658" s="361" t="s">
        <v>3097</v>
      </c>
      <c r="D658" s="116" t="s">
        <v>3098</v>
      </c>
      <c r="E658" s="116">
        <v>185</v>
      </c>
      <c r="F658" s="116">
        <v>280</v>
      </c>
      <c r="G658" s="289">
        <v>62</v>
      </c>
      <c r="H658" s="289">
        <v>500</v>
      </c>
      <c r="I658" s="289">
        <f t="shared" si="92"/>
        <v>247</v>
      </c>
      <c r="J658" s="289">
        <f t="shared" si="93"/>
        <v>780</v>
      </c>
    </row>
    <row r="659" spans="1:10">
      <c r="A659" s="417" t="s">
        <v>3547</v>
      </c>
      <c r="B659" s="417" t="s">
        <v>3537</v>
      </c>
      <c r="C659" s="361" t="s">
        <v>3099</v>
      </c>
      <c r="D659" s="116" t="s">
        <v>3100</v>
      </c>
      <c r="E659" s="116">
        <v>3320</v>
      </c>
      <c r="F659" s="116">
        <v>3500</v>
      </c>
      <c r="G659" s="289">
        <v>276</v>
      </c>
      <c r="H659" s="289">
        <v>500</v>
      </c>
      <c r="I659" s="289">
        <f t="shared" si="92"/>
        <v>3596</v>
      </c>
      <c r="J659" s="289">
        <f t="shared" si="93"/>
        <v>4000</v>
      </c>
    </row>
    <row r="660" spans="1:10">
      <c r="A660" s="417" t="s">
        <v>3547</v>
      </c>
      <c r="B660" s="417" t="s">
        <v>3537</v>
      </c>
      <c r="C660" s="361" t="s">
        <v>3101</v>
      </c>
      <c r="D660" s="116" t="s">
        <v>3102</v>
      </c>
      <c r="E660" s="116">
        <v>0</v>
      </c>
      <c r="F660" s="116">
        <v>2</v>
      </c>
      <c r="G660" s="289">
        <v>139</v>
      </c>
      <c r="H660" s="289">
        <v>200</v>
      </c>
      <c r="I660" s="289">
        <f t="shared" ref="I660:I667" si="94">SUM(E660,G660)</f>
        <v>139</v>
      </c>
      <c r="J660" s="289">
        <f t="shared" ref="J660:J667" si="95">SUM(F660,H660)</f>
        <v>202</v>
      </c>
    </row>
    <row r="661" spans="1:10">
      <c r="A661" s="417" t="s">
        <v>3547</v>
      </c>
      <c r="B661" s="417" t="s">
        <v>3537</v>
      </c>
      <c r="C661" s="361" t="s">
        <v>2337</v>
      </c>
      <c r="D661" s="116" t="s">
        <v>3103</v>
      </c>
      <c r="E661" s="116">
        <v>29</v>
      </c>
      <c r="F661" s="116">
        <v>30</v>
      </c>
      <c r="G661" s="289">
        <v>15</v>
      </c>
      <c r="H661" s="289">
        <v>30</v>
      </c>
      <c r="I661" s="289">
        <f t="shared" si="94"/>
        <v>44</v>
      </c>
      <c r="J661" s="289">
        <f t="shared" si="95"/>
        <v>60</v>
      </c>
    </row>
    <row r="662" spans="1:10">
      <c r="A662" s="417" t="s">
        <v>3547</v>
      </c>
      <c r="B662" s="417" t="s">
        <v>3537</v>
      </c>
      <c r="C662" s="361" t="s">
        <v>2341</v>
      </c>
      <c r="D662" s="116" t="s">
        <v>2342</v>
      </c>
      <c r="E662" s="116">
        <v>86</v>
      </c>
      <c r="F662" s="116">
        <v>1000</v>
      </c>
      <c r="G662" s="289">
        <v>39</v>
      </c>
      <c r="H662" s="289">
        <v>100</v>
      </c>
      <c r="I662" s="289">
        <f t="shared" si="94"/>
        <v>125</v>
      </c>
      <c r="J662" s="289">
        <f t="shared" si="95"/>
        <v>1100</v>
      </c>
    </row>
    <row r="663" spans="1:10">
      <c r="A663" s="417" t="s">
        <v>3547</v>
      </c>
      <c r="B663" s="417" t="s">
        <v>3537</v>
      </c>
      <c r="C663" s="361" t="s">
        <v>2343</v>
      </c>
      <c r="D663" s="116" t="s">
        <v>2344</v>
      </c>
      <c r="E663" s="116">
        <v>1542</v>
      </c>
      <c r="F663" s="116">
        <v>2000</v>
      </c>
      <c r="G663" s="289">
        <v>26</v>
      </c>
      <c r="H663" s="289">
        <v>100</v>
      </c>
      <c r="I663" s="289">
        <f t="shared" si="94"/>
        <v>1568</v>
      </c>
      <c r="J663" s="289">
        <f t="shared" si="95"/>
        <v>2100</v>
      </c>
    </row>
    <row r="664" spans="1:10" ht="25.5">
      <c r="A664" s="417" t="s">
        <v>3547</v>
      </c>
      <c r="B664" s="417" t="s">
        <v>3537</v>
      </c>
      <c r="C664" s="361" t="s">
        <v>2345</v>
      </c>
      <c r="D664" s="116" t="s">
        <v>2643</v>
      </c>
      <c r="E664" s="116">
        <v>1563</v>
      </c>
      <c r="F664" s="116">
        <v>2000</v>
      </c>
      <c r="G664" s="289">
        <v>33</v>
      </c>
      <c r="H664" s="289">
        <v>100</v>
      </c>
      <c r="I664" s="289">
        <f t="shared" si="94"/>
        <v>1596</v>
      </c>
      <c r="J664" s="289">
        <f t="shared" si="95"/>
        <v>2100</v>
      </c>
    </row>
    <row r="665" spans="1:10">
      <c r="A665" s="417" t="s">
        <v>3547</v>
      </c>
      <c r="B665" s="417" t="s">
        <v>3537</v>
      </c>
      <c r="C665" s="361" t="s">
        <v>2347</v>
      </c>
      <c r="D665" s="116" t="s">
        <v>2348</v>
      </c>
      <c r="E665" s="116">
        <v>1</v>
      </c>
      <c r="F665" s="116">
        <v>10</v>
      </c>
      <c r="G665" s="289">
        <v>1005</v>
      </c>
      <c r="H665" s="289">
        <v>2000</v>
      </c>
      <c r="I665" s="289">
        <f t="shared" si="94"/>
        <v>1006</v>
      </c>
      <c r="J665" s="289">
        <f t="shared" si="95"/>
        <v>2010</v>
      </c>
    </row>
    <row r="666" spans="1:10">
      <c r="A666" s="417" t="s">
        <v>3547</v>
      </c>
      <c r="B666" s="417" t="s">
        <v>3537</v>
      </c>
      <c r="C666" s="361" t="s">
        <v>2349</v>
      </c>
      <c r="D666" s="116" t="s">
        <v>2350</v>
      </c>
      <c r="E666" s="116">
        <v>10</v>
      </c>
      <c r="F666" s="116">
        <v>10</v>
      </c>
      <c r="G666" s="289">
        <v>1109</v>
      </c>
      <c r="H666" s="289">
        <v>2000</v>
      </c>
      <c r="I666" s="289">
        <f t="shared" si="94"/>
        <v>1119</v>
      </c>
      <c r="J666" s="289">
        <f t="shared" si="95"/>
        <v>2010</v>
      </c>
    </row>
    <row r="667" spans="1:10">
      <c r="A667" s="417" t="s">
        <v>3547</v>
      </c>
      <c r="B667" s="417" t="s">
        <v>3537</v>
      </c>
      <c r="C667" s="361" t="s">
        <v>2351</v>
      </c>
      <c r="D667" s="116" t="s">
        <v>2352</v>
      </c>
      <c r="E667" s="116">
        <v>9</v>
      </c>
      <c r="F667" s="116">
        <v>15</v>
      </c>
      <c r="G667" s="289">
        <v>862</v>
      </c>
      <c r="H667" s="289">
        <v>1400</v>
      </c>
      <c r="I667" s="289">
        <f t="shared" si="94"/>
        <v>871</v>
      </c>
      <c r="J667" s="289">
        <f t="shared" si="95"/>
        <v>1415</v>
      </c>
    </row>
    <row r="668" spans="1:10">
      <c r="A668" s="417" t="s">
        <v>3547</v>
      </c>
      <c r="B668" s="417" t="s">
        <v>3537</v>
      </c>
      <c r="C668" s="361" t="s">
        <v>2353</v>
      </c>
      <c r="D668" s="116" t="s">
        <v>2354</v>
      </c>
      <c r="E668" s="116">
        <v>20</v>
      </c>
      <c r="F668" s="116">
        <v>25</v>
      </c>
      <c r="G668" s="289">
        <v>1565</v>
      </c>
      <c r="H668" s="289">
        <v>2500</v>
      </c>
      <c r="I668" s="289">
        <f t="shared" ref="I668:I679" si="96">SUM(E668,G668)</f>
        <v>1585</v>
      </c>
      <c r="J668" s="289">
        <f t="shared" ref="J668:J679" si="97">SUM(F668,H668)</f>
        <v>2525</v>
      </c>
    </row>
    <row r="669" spans="1:10" ht="25.5">
      <c r="A669" s="417" t="s">
        <v>3547</v>
      </c>
      <c r="B669" s="417" t="s">
        <v>3537</v>
      </c>
      <c r="C669" s="361" t="s">
        <v>2355</v>
      </c>
      <c r="D669" s="116" t="s">
        <v>2356</v>
      </c>
      <c r="E669" s="116">
        <v>28</v>
      </c>
      <c r="F669" s="116">
        <v>30</v>
      </c>
      <c r="G669" s="289">
        <v>934</v>
      </c>
      <c r="H669" s="289">
        <v>1500</v>
      </c>
      <c r="I669" s="289">
        <f t="shared" si="96"/>
        <v>962</v>
      </c>
      <c r="J669" s="289">
        <f t="shared" si="97"/>
        <v>1530</v>
      </c>
    </row>
    <row r="670" spans="1:10">
      <c r="A670" s="417" t="s">
        <v>3547</v>
      </c>
      <c r="B670" s="417" t="s">
        <v>3537</v>
      </c>
      <c r="C670" s="361" t="s">
        <v>3104</v>
      </c>
      <c r="D670" s="116" t="s">
        <v>3105</v>
      </c>
      <c r="E670" s="116">
        <v>0</v>
      </c>
      <c r="F670" s="116">
        <v>0</v>
      </c>
      <c r="G670" s="289">
        <v>0</v>
      </c>
      <c r="H670" s="289">
        <v>500</v>
      </c>
      <c r="I670" s="289">
        <f t="shared" si="96"/>
        <v>0</v>
      </c>
      <c r="J670" s="289">
        <f t="shared" si="97"/>
        <v>500</v>
      </c>
    </row>
    <row r="671" spans="1:10">
      <c r="A671" s="417" t="s">
        <v>3547</v>
      </c>
      <c r="B671" s="417" t="s">
        <v>3537</v>
      </c>
      <c r="C671" s="361" t="s">
        <v>3106</v>
      </c>
      <c r="D671" s="116" t="s">
        <v>3107</v>
      </c>
      <c r="E671" s="116">
        <v>0</v>
      </c>
      <c r="F671" s="116">
        <v>0</v>
      </c>
      <c r="G671" s="289">
        <v>0</v>
      </c>
      <c r="H671" s="289">
        <v>100</v>
      </c>
      <c r="I671" s="289">
        <f t="shared" si="96"/>
        <v>0</v>
      </c>
      <c r="J671" s="289">
        <f t="shared" si="97"/>
        <v>100</v>
      </c>
    </row>
    <row r="672" spans="1:10">
      <c r="A672" s="417" t="s">
        <v>3547</v>
      </c>
      <c r="B672" s="417" t="s">
        <v>3537</v>
      </c>
      <c r="C672" s="361" t="s">
        <v>2646</v>
      </c>
      <c r="D672" s="116" t="s">
        <v>3108</v>
      </c>
      <c r="E672" s="116">
        <v>3</v>
      </c>
      <c r="F672" s="116">
        <v>1</v>
      </c>
      <c r="G672" s="289">
        <v>6</v>
      </c>
      <c r="H672" s="289">
        <v>100</v>
      </c>
      <c r="I672" s="289">
        <f t="shared" si="96"/>
        <v>9</v>
      </c>
      <c r="J672" s="289">
        <f t="shared" si="97"/>
        <v>101</v>
      </c>
    </row>
    <row r="673" spans="1:10">
      <c r="A673" s="417" t="s">
        <v>3547</v>
      </c>
      <c r="B673" s="417" t="s">
        <v>3537</v>
      </c>
      <c r="C673" s="361" t="s">
        <v>2648</v>
      </c>
      <c r="D673" s="116" t="s">
        <v>3109</v>
      </c>
      <c r="E673" s="116">
        <v>346</v>
      </c>
      <c r="F673" s="116">
        <v>400</v>
      </c>
      <c r="G673" s="289">
        <v>2930</v>
      </c>
      <c r="H673" s="289">
        <v>7000</v>
      </c>
      <c r="I673" s="289">
        <f t="shared" si="96"/>
        <v>3276</v>
      </c>
      <c r="J673" s="289">
        <f t="shared" si="97"/>
        <v>7400</v>
      </c>
    </row>
    <row r="674" spans="1:10">
      <c r="A674" s="417" t="s">
        <v>3547</v>
      </c>
      <c r="B674" s="417" t="s">
        <v>3537</v>
      </c>
      <c r="C674" s="361" t="s">
        <v>3110</v>
      </c>
      <c r="D674" s="116" t="s">
        <v>3111</v>
      </c>
      <c r="E674" s="116">
        <v>0</v>
      </c>
      <c r="F674" s="116">
        <v>0</v>
      </c>
      <c r="G674" s="289">
        <v>119</v>
      </c>
      <c r="H674" s="289">
        <v>250</v>
      </c>
      <c r="I674" s="289">
        <f t="shared" si="96"/>
        <v>119</v>
      </c>
      <c r="J674" s="289">
        <f t="shared" si="97"/>
        <v>250</v>
      </c>
    </row>
    <row r="675" spans="1:10">
      <c r="A675" s="417" t="s">
        <v>3547</v>
      </c>
      <c r="B675" s="417" t="s">
        <v>3537</v>
      </c>
      <c r="C675" s="361" t="s">
        <v>3112</v>
      </c>
      <c r="D675" s="116" t="s">
        <v>3113</v>
      </c>
      <c r="E675" s="116">
        <v>6</v>
      </c>
      <c r="F675" s="116">
        <v>15</v>
      </c>
      <c r="G675" s="289">
        <v>871</v>
      </c>
      <c r="H675" s="289">
        <v>1500</v>
      </c>
      <c r="I675" s="289">
        <f t="shared" si="96"/>
        <v>877</v>
      </c>
      <c r="J675" s="289">
        <f t="shared" si="97"/>
        <v>1515</v>
      </c>
    </row>
    <row r="676" spans="1:10">
      <c r="A676" s="417" t="s">
        <v>3547</v>
      </c>
      <c r="B676" s="417" t="s">
        <v>3537</v>
      </c>
      <c r="C676" s="873" t="s">
        <v>3054</v>
      </c>
      <c r="D676" s="867" t="s">
        <v>3114</v>
      </c>
      <c r="E676" s="867">
        <v>3</v>
      </c>
      <c r="F676" s="867">
        <v>20</v>
      </c>
      <c r="G676" s="785">
        <v>0</v>
      </c>
      <c r="H676" s="785">
        <v>30</v>
      </c>
      <c r="I676" s="785">
        <f t="shared" si="96"/>
        <v>3</v>
      </c>
      <c r="J676" s="785">
        <f t="shared" si="97"/>
        <v>50</v>
      </c>
    </row>
    <row r="677" spans="1:10">
      <c r="A677" s="863"/>
      <c r="B677" s="863" t="s">
        <v>87</v>
      </c>
      <c r="C677" s="871"/>
      <c r="D677" s="854"/>
      <c r="E677" s="865">
        <f>SUM(E653:E676)</f>
        <v>7269</v>
      </c>
      <c r="F677" s="865">
        <f t="shared" ref="F677:H677" si="98">SUM(F653:F676)</f>
        <v>9542</v>
      </c>
      <c r="G677" s="865">
        <f t="shared" si="98"/>
        <v>12083</v>
      </c>
      <c r="H677" s="865">
        <f t="shared" si="98"/>
        <v>25020</v>
      </c>
      <c r="I677" s="852">
        <f t="shared" si="96"/>
        <v>19352</v>
      </c>
      <c r="J677" s="852">
        <f t="shared" si="97"/>
        <v>34562</v>
      </c>
    </row>
    <row r="678" spans="1:10" ht="25.5">
      <c r="A678" s="417" t="s">
        <v>3547</v>
      </c>
      <c r="B678" s="417" t="s">
        <v>3538</v>
      </c>
      <c r="C678" s="872" t="s">
        <v>3115</v>
      </c>
      <c r="D678" s="869" t="s">
        <v>2907</v>
      </c>
      <c r="E678" s="869">
        <v>68</v>
      </c>
      <c r="F678" s="869">
        <v>100</v>
      </c>
      <c r="G678" s="870">
        <v>44</v>
      </c>
      <c r="H678" s="870">
        <v>500</v>
      </c>
      <c r="I678" s="870">
        <f t="shared" si="96"/>
        <v>112</v>
      </c>
      <c r="J678" s="870">
        <f t="shared" si="97"/>
        <v>600</v>
      </c>
    </row>
    <row r="679" spans="1:10" ht="25.5">
      <c r="A679" s="417" t="s">
        <v>3547</v>
      </c>
      <c r="B679" s="417" t="s">
        <v>3538</v>
      </c>
      <c r="C679" s="361" t="s">
        <v>2361</v>
      </c>
      <c r="D679" s="116" t="s">
        <v>2362</v>
      </c>
      <c r="E679" s="116">
        <v>16</v>
      </c>
      <c r="F679" s="116">
        <v>20</v>
      </c>
      <c r="G679" s="289">
        <v>3</v>
      </c>
      <c r="H679" s="289">
        <v>50</v>
      </c>
      <c r="I679" s="289">
        <f t="shared" si="96"/>
        <v>19</v>
      </c>
      <c r="J679" s="289">
        <f t="shared" si="97"/>
        <v>70</v>
      </c>
    </row>
    <row r="680" spans="1:10" ht="25.5">
      <c r="A680" s="417" t="s">
        <v>3547</v>
      </c>
      <c r="B680" s="417" t="s">
        <v>3538</v>
      </c>
      <c r="C680" s="361" t="s">
        <v>3116</v>
      </c>
      <c r="D680" s="116" t="s">
        <v>2364</v>
      </c>
      <c r="E680" s="116">
        <v>14</v>
      </c>
      <c r="F680" s="116">
        <v>20</v>
      </c>
      <c r="G680" s="289">
        <v>490</v>
      </c>
      <c r="H680" s="289">
        <v>800</v>
      </c>
      <c r="I680" s="289">
        <f t="shared" ref="I680:I711" si="99">SUM(E680,G680)</f>
        <v>504</v>
      </c>
      <c r="J680" s="289">
        <f t="shared" ref="J680:J711" si="100">SUM(F680,H680)</f>
        <v>820</v>
      </c>
    </row>
    <row r="681" spans="1:10" ht="25.5">
      <c r="A681" s="417" t="s">
        <v>3547</v>
      </c>
      <c r="B681" s="417" t="s">
        <v>3538</v>
      </c>
      <c r="C681" s="361" t="s">
        <v>2379</v>
      </c>
      <c r="D681" s="116" t="s">
        <v>3117</v>
      </c>
      <c r="E681" s="116">
        <v>0</v>
      </c>
      <c r="F681" s="116">
        <v>0</v>
      </c>
      <c r="G681" s="289">
        <v>130</v>
      </c>
      <c r="H681" s="289">
        <v>300</v>
      </c>
      <c r="I681" s="289">
        <f t="shared" si="99"/>
        <v>130</v>
      </c>
      <c r="J681" s="289">
        <f t="shared" si="100"/>
        <v>300</v>
      </c>
    </row>
    <row r="682" spans="1:10" ht="25.5">
      <c r="A682" s="417" t="s">
        <v>3547</v>
      </c>
      <c r="B682" s="417" t="s">
        <v>3538</v>
      </c>
      <c r="C682" s="361" t="s">
        <v>3118</v>
      </c>
      <c r="D682" s="116" t="s">
        <v>3119</v>
      </c>
      <c r="E682" s="116">
        <v>0</v>
      </c>
      <c r="F682" s="116">
        <v>0</v>
      </c>
      <c r="G682" s="289">
        <v>0</v>
      </c>
      <c r="H682" s="289">
        <v>0</v>
      </c>
      <c r="I682" s="289">
        <f t="shared" si="99"/>
        <v>0</v>
      </c>
      <c r="J682" s="289">
        <f t="shared" si="100"/>
        <v>0</v>
      </c>
    </row>
    <row r="683" spans="1:10" ht="25.5">
      <c r="A683" s="417" t="s">
        <v>3547</v>
      </c>
      <c r="B683" s="417" t="s">
        <v>3538</v>
      </c>
      <c r="C683" s="361" t="s">
        <v>2383</v>
      </c>
      <c r="D683" s="116" t="s">
        <v>2384</v>
      </c>
      <c r="E683" s="116">
        <v>0</v>
      </c>
      <c r="F683" s="116">
        <v>2</v>
      </c>
      <c r="G683" s="289">
        <v>77</v>
      </c>
      <c r="H683" s="289">
        <v>78</v>
      </c>
      <c r="I683" s="289">
        <f t="shared" si="99"/>
        <v>77</v>
      </c>
      <c r="J683" s="289">
        <f t="shared" si="100"/>
        <v>80</v>
      </c>
    </row>
    <row r="684" spans="1:10" ht="25.5">
      <c r="A684" s="417" t="s">
        <v>3547</v>
      </c>
      <c r="B684" s="417" t="s">
        <v>3538</v>
      </c>
      <c r="C684" s="873" t="s">
        <v>3120</v>
      </c>
      <c r="D684" s="867" t="s">
        <v>3121</v>
      </c>
      <c r="E684" s="867">
        <v>51</v>
      </c>
      <c r="F684" s="867">
        <v>900</v>
      </c>
      <c r="G684" s="785">
        <v>584</v>
      </c>
      <c r="H684" s="785">
        <v>800</v>
      </c>
      <c r="I684" s="785">
        <f t="shared" si="99"/>
        <v>635</v>
      </c>
      <c r="J684" s="785">
        <f t="shared" si="100"/>
        <v>1700</v>
      </c>
    </row>
    <row r="685" spans="1:10">
      <c r="A685" s="863"/>
      <c r="B685" s="863" t="s">
        <v>87</v>
      </c>
      <c r="C685" s="871"/>
      <c r="D685" s="854"/>
      <c r="E685" s="865">
        <f>SUM(E678:E684)</f>
        <v>149</v>
      </c>
      <c r="F685" s="865">
        <f t="shared" ref="F685:H685" si="101">SUM(F678:F684)</f>
        <v>1042</v>
      </c>
      <c r="G685" s="865">
        <f t="shared" si="101"/>
        <v>1328</v>
      </c>
      <c r="H685" s="865">
        <f t="shared" si="101"/>
        <v>2528</v>
      </c>
      <c r="I685" s="852">
        <f t="shared" si="99"/>
        <v>1477</v>
      </c>
      <c r="J685" s="852">
        <f t="shared" si="100"/>
        <v>3570</v>
      </c>
    </row>
    <row r="686" spans="1:10" ht="38.25">
      <c r="A686" s="417" t="s">
        <v>3545</v>
      </c>
      <c r="B686" s="417" t="s">
        <v>1775</v>
      </c>
      <c r="C686" s="872" t="s">
        <v>3122</v>
      </c>
      <c r="D686" s="869" t="s">
        <v>3123</v>
      </c>
      <c r="E686" s="869"/>
      <c r="F686" s="869"/>
      <c r="G686" s="870">
        <v>14</v>
      </c>
      <c r="H686" s="870">
        <v>11</v>
      </c>
      <c r="I686" s="870">
        <f t="shared" si="99"/>
        <v>14</v>
      </c>
      <c r="J686" s="870">
        <f t="shared" si="100"/>
        <v>11</v>
      </c>
    </row>
    <row r="687" spans="1:10" ht="38.25">
      <c r="A687" s="417" t="s">
        <v>3545</v>
      </c>
      <c r="B687" s="417" t="s">
        <v>1775</v>
      </c>
      <c r="C687" s="361" t="s">
        <v>3124</v>
      </c>
      <c r="D687" s="116" t="s">
        <v>3125</v>
      </c>
      <c r="E687" s="116"/>
      <c r="F687" s="116"/>
      <c r="G687" s="289">
        <v>0</v>
      </c>
      <c r="H687" s="289">
        <v>1</v>
      </c>
      <c r="I687" s="289">
        <f t="shared" si="99"/>
        <v>0</v>
      </c>
      <c r="J687" s="289">
        <f t="shared" si="100"/>
        <v>1</v>
      </c>
    </row>
    <row r="688" spans="1:10" ht="38.25">
      <c r="A688" s="417" t="s">
        <v>3545</v>
      </c>
      <c r="B688" s="417" t="s">
        <v>1775</v>
      </c>
      <c r="C688" s="361" t="s">
        <v>3126</v>
      </c>
      <c r="D688" s="116" t="s">
        <v>3127</v>
      </c>
      <c r="E688" s="116"/>
      <c r="F688" s="116"/>
      <c r="G688" s="289">
        <v>6</v>
      </c>
      <c r="H688" s="289">
        <v>4</v>
      </c>
      <c r="I688" s="289">
        <f t="shared" si="99"/>
        <v>6</v>
      </c>
      <c r="J688" s="289">
        <f t="shared" si="100"/>
        <v>4</v>
      </c>
    </row>
    <row r="689" spans="1:10" ht="38.25">
      <c r="A689" s="417" t="s">
        <v>3545</v>
      </c>
      <c r="B689" s="417" t="s">
        <v>1775</v>
      </c>
      <c r="C689" s="361" t="s">
        <v>3128</v>
      </c>
      <c r="D689" s="116" t="s">
        <v>3129</v>
      </c>
      <c r="E689" s="116"/>
      <c r="F689" s="116"/>
      <c r="G689" s="289">
        <v>5</v>
      </c>
      <c r="H689" s="289">
        <v>2</v>
      </c>
      <c r="I689" s="289">
        <f t="shared" si="99"/>
        <v>5</v>
      </c>
      <c r="J689" s="289">
        <f t="shared" si="100"/>
        <v>2</v>
      </c>
    </row>
    <row r="690" spans="1:10" ht="38.25">
      <c r="A690" s="417" t="s">
        <v>3545</v>
      </c>
      <c r="B690" s="417" t="s">
        <v>1775</v>
      </c>
      <c r="C690" s="361" t="s">
        <v>3130</v>
      </c>
      <c r="D690" s="116" t="s">
        <v>3131</v>
      </c>
      <c r="E690" s="116"/>
      <c r="F690" s="116"/>
      <c r="G690" s="289">
        <v>0</v>
      </c>
      <c r="H690" s="289">
        <v>5</v>
      </c>
      <c r="I690" s="289">
        <f t="shared" si="99"/>
        <v>0</v>
      </c>
      <c r="J690" s="289">
        <f t="shared" si="100"/>
        <v>5</v>
      </c>
    </row>
    <row r="691" spans="1:10" ht="38.25">
      <c r="A691" s="417" t="s">
        <v>3545</v>
      </c>
      <c r="B691" s="417" t="s">
        <v>1775</v>
      </c>
      <c r="C691" s="361" t="s">
        <v>3132</v>
      </c>
      <c r="D691" s="116" t="s">
        <v>3133</v>
      </c>
      <c r="E691" s="116"/>
      <c r="F691" s="116"/>
      <c r="G691" s="289">
        <v>803</v>
      </c>
      <c r="H691" s="289">
        <v>500</v>
      </c>
      <c r="I691" s="289">
        <f t="shared" si="99"/>
        <v>803</v>
      </c>
      <c r="J691" s="289">
        <f t="shared" si="100"/>
        <v>500</v>
      </c>
    </row>
    <row r="692" spans="1:10" ht="38.25">
      <c r="A692" s="417" t="s">
        <v>3545</v>
      </c>
      <c r="B692" s="417" t="s">
        <v>1775</v>
      </c>
      <c r="C692" s="361" t="s">
        <v>3134</v>
      </c>
      <c r="D692" s="116" t="s">
        <v>3135</v>
      </c>
      <c r="E692" s="116"/>
      <c r="F692" s="116"/>
      <c r="G692" s="289">
        <v>347</v>
      </c>
      <c r="H692" s="289">
        <v>400</v>
      </c>
      <c r="I692" s="289">
        <f t="shared" si="99"/>
        <v>347</v>
      </c>
      <c r="J692" s="289">
        <f t="shared" si="100"/>
        <v>400</v>
      </c>
    </row>
    <row r="693" spans="1:10" ht="38.25">
      <c r="A693" s="417" t="s">
        <v>3545</v>
      </c>
      <c r="B693" s="417" t="s">
        <v>1775</v>
      </c>
      <c r="C693" s="361" t="s">
        <v>3136</v>
      </c>
      <c r="D693" s="116" t="s">
        <v>3137</v>
      </c>
      <c r="E693" s="116"/>
      <c r="F693" s="116"/>
      <c r="G693" s="289">
        <v>0</v>
      </c>
      <c r="H693" s="289">
        <v>2</v>
      </c>
      <c r="I693" s="289">
        <f t="shared" si="99"/>
        <v>0</v>
      </c>
      <c r="J693" s="289">
        <f t="shared" si="100"/>
        <v>2</v>
      </c>
    </row>
    <row r="694" spans="1:10" ht="38.25">
      <c r="A694" s="417" t="s">
        <v>3545</v>
      </c>
      <c r="B694" s="417" t="s">
        <v>1775</v>
      </c>
      <c r="C694" s="361" t="s">
        <v>3138</v>
      </c>
      <c r="D694" s="116" t="s">
        <v>3139</v>
      </c>
      <c r="E694" s="116"/>
      <c r="F694" s="116"/>
      <c r="G694" s="289">
        <v>0</v>
      </c>
      <c r="H694" s="289">
        <v>1</v>
      </c>
      <c r="I694" s="289">
        <f t="shared" si="99"/>
        <v>0</v>
      </c>
      <c r="J694" s="289">
        <f t="shared" si="100"/>
        <v>1</v>
      </c>
    </row>
    <row r="695" spans="1:10" ht="38.25">
      <c r="A695" s="417" t="s">
        <v>3545</v>
      </c>
      <c r="B695" s="417" t="s">
        <v>1775</v>
      </c>
      <c r="C695" s="361" t="s">
        <v>3140</v>
      </c>
      <c r="D695" s="116" t="s">
        <v>3141</v>
      </c>
      <c r="E695" s="116"/>
      <c r="F695" s="116"/>
      <c r="G695" s="289">
        <v>47</v>
      </c>
      <c r="H695" s="289">
        <v>20</v>
      </c>
      <c r="I695" s="289">
        <f t="shared" si="99"/>
        <v>47</v>
      </c>
      <c r="J695" s="289">
        <f t="shared" si="100"/>
        <v>20</v>
      </c>
    </row>
    <row r="696" spans="1:10" ht="38.25">
      <c r="A696" s="417" t="s">
        <v>3545</v>
      </c>
      <c r="B696" s="417" t="s">
        <v>1775</v>
      </c>
      <c r="C696" s="361" t="s">
        <v>3142</v>
      </c>
      <c r="D696" s="116" t="s">
        <v>2325</v>
      </c>
      <c r="E696" s="116"/>
      <c r="F696" s="116"/>
      <c r="G696" s="289">
        <v>50</v>
      </c>
      <c r="H696" s="289">
        <v>20</v>
      </c>
      <c r="I696" s="289">
        <f t="shared" si="99"/>
        <v>50</v>
      </c>
      <c r="J696" s="289">
        <f t="shared" si="100"/>
        <v>20</v>
      </c>
    </row>
    <row r="697" spans="1:10" ht="38.25">
      <c r="A697" s="417" t="s">
        <v>3545</v>
      </c>
      <c r="B697" s="417" t="s">
        <v>1775</v>
      </c>
      <c r="C697" s="361" t="s">
        <v>3020</v>
      </c>
      <c r="D697" s="116" t="s">
        <v>3021</v>
      </c>
      <c r="E697" s="116"/>
      <c r="F697" s="116"/>
      <c r="G697" s="289">
        <v>1783</v>
      </c>
      <c r="H697" s="289">
        <v>1200</v>
      </c>
      <c r="I697" s="289">
        <f t="shared" si="99"/>
        <v>1783</v>
      </c>
      <c r="J697" s="289">
        <f t="shared" si="100"/>
        <v>1200</v>
      </c>
    </row>
    <row r="698" spans="1:10" ht="38.25">
      <c r="A698" s="417" t="s">
        <v>3545</v>
      </c>
      <c r="B698" s="417" t="s">
        <v>1775</v>
      </c>
      <c r="C698" s="361" t="s">
        <v>3143</v>
      </c>
      <c r="D698" s="116" t="s">
        <v>3144</v>
      </c>
      <c r="E698" s="116"/>
      <c r="F698" s="116"/>
      <c r="G698" s="289">
        <v>1073</v>
      </c>
      <c r="H698" s="289">
        <v>850</v>
      </c>
      <c r="I698" s="289">
        <f t="shared" si="99"/>
        <v>1073</v>
      </c>
      <c r="J698" s="289">
        <f t="shared" si="100"/>
        <v>850</v>
      </c>
    </row>
    <row r="699" spans="1:10" ht="38.25">
      <c r="A699" s="417" t="s">
        <v>3545</v>
      </c>
      <c r="B699" s="417" t="s">
        <v>1775</v>
      </c>
      <c r="C699" s="361" t="s">
        <v>3145</v>
      </c>
      <c r="D699" s="116" t="s">
        <v>3146</v>
      </c>
      <c r="E699" s="116"/>
      <c r="F699" s="116"/>
      <c r="G699" s="289">
        <v>2</v>
      </c>
      <c r="H699" s="289">
        <v>3</v>
      </c>
      <c r="I699" s="289">
        <f t="shared" si="99"/>
        <v>2</v>
      </c>
      <c r="J699" s="289">
        <f t="shared" si="100"/>
        <v>3</v>
      </c>
    </row>
    <row r="700" spans="1:10" ht="38.25">
      <c r="A700" s="417" t="s">
        <v>3545</v>
      </c>
      <c r="B700" s="417" t="s">
        <v>1775</v>
      </c>
      <c r="C700" s="361" t="s">
        <v>3147</v>
      </c>
      <c r="D700" s="116" t="s">
        <v>3148</v>
      </c>
      <c r="E700" s="116"/>
      <c r="F700" s="116"/>
      <c r="G700" s="289">
        <v>276</v>
      </c>
      <c r="H700" s="289">
        <v>260</v>
      </c>
      <c r="I700" s="289">
        <f t="shared" si="99"/>
        <v>276</v>
      </c>
      <c r="J700" s="289">
        <f t="shared" si="100"/>
        <v>260</v>
      </c>
    </row>
    <row r="701" spans="1:10" ht="38.25">
      <c r="A701" s="417" t="s">
        <v>3545</v>
      </c>
      <c r="B701" s="417" t="s">
        <v>1775</v>
      </c>
      <c r="C701" s="361" t="s">
        <v>3149</v>
      </c>
      <c r="D701" s="116" t="s">
        <v>3150</v>
      </c>
      <c r="E701" s="116"/>
      <c r="F701" s="116"/>
      <c r="G701" s="289">
        <v>38</v>
      </c>
      <c r="H701" s="289">
        <v>40</v>
      </c>
      <c r="I701" s="289">
        <f t="shared" si="99"/>
        <v>38</v>
      </c>
      <c r="J701" s="289">
        <f t="shared" si="100"/>
        <v>40</v>
      </c>
    </row>
    <row r="702" spans="1:10" ht="38.25">
      <c r="A702" s="417" t="s">
        <v>3545</v>
      </c>
      <c r="B702" s="417" t="s">
        <v>1775</v>
      </c>
      <c r="C702" s="361" t="s">
        <v>3151</v>
      </c>
      <c r="D702" s="116" t="s">
        <v>3152</v>
      </c>
      <c r="E702" s="116"/>
      <c r="F702" s="116"/>
      <c r="G702" s="289">
        <v>45</v>
      </c>
      <c r="H702" s="289">
        <v>55</v>
      </c>
      <c r="I702" s="289">
        <f t="shared" si="99"/>
        <v>45</v>
      </c>
      <c r="J702" s="289">
        <f t="shared" si="100"/>
        <v>55</v>
      </c>
    </row>
    <row r="703" spans="1:10" ht="38.25">
      <c r="A703" s="417" t="s">
        <v>3545</v>
      </c>
      <c r="B703" s="417" t="s">
        <v>1775</v>
      </c>
      <c r="C703" s="361" t="s">
        <v>3153</v>
      </c>
      <c r="D703" s="116" t="s">
        <v>3154</v>
      </c>
      <c r="E703" s="116"/>
      <c r="F703" s="116"/>
      <c r="G703" s="289">
        <v>60</v>
      </c>
      <c r="H703" s="289">
        <v>40</v>
      </c>
      <c r="I703" s="289">
        <f t="shared" si="99"/>
        <v>60</v>
      </c>
      <c r="J703" s="289">
        <f t="shared" si="100"/>
        <v>40</v>
      </c>
    </row>
    <row r="704" spans="1:10" ht="38.25">
      <c r="A704" s="417" t="s">
        <v>3545</v>
      </c>
      <c r="B704" s="417" t="s">
        <v>1775</v>
      </c>
      <c r="C704" s="361" t="s">
        <v>3155</v>
      </c>
      <c r="D704" s="116" t="s">
        <v>3156</v>
      </c>
      <c r="E704" s="116"/>
      <c r="F704" s="116"/>
      <c r="G704" s="289">
        <v>148</v>
      </c>
      <c r="H704" s="289">
        <v>160</v>
      </c>
      <c r="I704" s="289">
        <f t="shared" si="99"/>
        <v>148</v>
      </c>
      <c r="J704" s="289">
        <f t="shared" si="100"/>
        <v>160</v>
      </c>
    </row>
    <row r="705" spans="1:10" ht="38.25">
      <c r="A705" s="417" t="s">
        <v>3545</v>
      </c>
      <c r="B705" s="417" t="s">
        <v>1775</v>
      </c>
      <c r="C705" s="361" t="s">
        <v>3157</v>
      </c>
      <c r="D705" s="116" t="s">
        <v>3158</v>
      </c>
      <c r="E705" s="116"/>
      <c r="F705" s="116"/>
      <c r="G705" s="289">
        <v>63</v>
      </c>
      <c r="H705" s="289">
        <v>40</v>
      </c>
      <c r="I705" s="289">
        <f t="shared" si="99"/>
        <v>63</v>
      </c>
      <c r="J705" s="289">
        <f t="shared" si="100"/>
        <v>40</v>
      </c>
    </row>
    <row r="706" spans="1:10" ht="38.25">
      <c r="A706" s="417" t="s">
        <v>3545</v>
      </c>
      <c r="B706" s="417" t="s">
        <v>1775</v>
      </c>
      <c r="C706" s="361" t="s">
        <v>3159</v>
      </c>
      <c r="D706" s="116" t="s">
        <v>3160</v>
      </c>
      <c r="E706" s="116"/>
      <c r="F706" s="116"/>
      <c r="G706" s="289">
        <v>92</v>
      </c>
      <c r="H706" s="289">
        <v>102</v>
      </c>
      <c r="I706" s="289">
        <f t="shared" si="99"/>
        <v>92</v>
      </c>
      <c r="J706" s="289">
        <f t="shared" si="100"/>
        <v>102</v>
      </c>
    </row>
    <row r="707" spans="1:10" ht="38.25">
      <c r="A707" s="417" t="s">
        <v>3545</v>
      </c>
      <c r="B707" s="417" t="s">
        <v>1775</v>
      </c>
      <c r="C707" s="361" t="s">
        <v>3161</v>
      </c>
      <c r="D707" s="116" t="s">
        <v>3162</v>
      </c>
      <c r="E707" s="116"/>
      <c r="F707" s="116"/>
      <c r="G707" s="289">
        <v>14</v>
      </c>
      <c r="H707" s="289">
        <v>30</v>
      </c>
      <c r="I707" s="289">
        <f t="shared" si="99"/>
        <v>14</v>
      </c>
      <c r="J707" s="289">
        <f t="shared" si="100"/>
        <v>30</v>
      </c>
    </row>
    <row r="708" spans="1:10" ht="38.25">
      <c r="A708" s="417" t="s">
        <v>3545</v>
      </c>
      <c r="B708" s="417" t="s">
        <v>1775</v>
      </c>
      <c r="C708" s="361" t="s">
        <v>3163</v>
      </c>
      <c r="D708" s="116" t="s">
        <v>3164</v>
      </c>
      <c r="E708" s="116"/>
      <c r="F708" s="116"/>
      <c r="G708" s="289">
        <v>14</v>
      </c>
      <c r="H708" s="289">
        <v>14</v>
      </c>
      <c r="I708" s="289">
        <f t="shared" si="99"/>
        <v>14</v>
      </c>
      <c r="J708" s="289">
        <f t="shared" si="100"/>
        <v>14</v>
      </c>
    </row>
    <row r="709" spans="1:10" ht="38.25">
      <c r="A709" s="417" t="s">
        <v>3545</v>
      </c>
      <c r="B709" s="417" t="s">
        <v>1775</v>
      </c>
      <c r="C709" s="361" t="s">
        <v>3165</v>
      </c>
      <c r="D709" s="116" t="s">
        <v>3166</v>
      </c>
      <c r="E709" s="116"/>
      <c r="F709" s="116"/>
      <c r="G709" s="289">
        <v>0</v>
      </c>
      <c r="H709" s="289">
        <v>1</v>
      </c>
      <c r="I709" s="289">
        <f t="shared" si="99"/>
        <v>0</v>
      </c>
      <c r="J709" s="289">
        <f t="shared" si="100"/>
        <v>1</v>
      </c>
    </row>
    <row r="710" spans="1:10" ht="38.25">
      <c r="A710" s="417" t="s">
        <v>3545</v>
      </c>
      <c r="B710" s="417" t="s">
        <v>1775</v>
      </c>
      <c r="C710" s="361" t="s">
        <v>3167</v>
      </c>
      <c r="D710" s="116" t="s">
        <v>3168</v>
      </c>
      <c r="E710" s="116"/>
      <c r="F710" s="116"/>
      <c r="G710" s="289">
        <v>62</v>
      </c>
      <c r="H710" s="289">
        <v>67</v>
      </c>
      <c r="I710" s="289">
        <f t="shared" si="99"/>
        <v>62</v>
      </c>
      <c r="J710" s="289">
        <f t="shared" si="100"/>
        <v>67</v>
      </c>
    </row>
    <row r="711" spans="1:10" ht="38.25">
      <c r="A711" s="417" t="s">
        <v>3545</v>
      </c>
      <c r="B711" s="417" t="s">
        <v>1775</v>
      </c>
      <c r="C711" s="361" t="s">
        <v>3169</v>
      </c>
      <c r="D711" s="116" t="s">
        <v>3170</v>
      </c>
      <c r="E711" s="116"/>
      <c r="F711" s="116"/>
      <c r="G711" s="289">
        <v>126</v>
      </c>
      <c r="H711" s="289">
        <v>110</v>
      </c>
      <c r="I711" s="289">
        <f t="shared" si="99"/>
        <v>126</v>
      </c>
      <c r="J711" s="289">
        <f t="shared" si="100"/>
        <v>110</v>
      </c>
    </row>
    <row r="712" spans="1:10" ht="38.25">
      <c r="A712" s="417" t="s">
        <v>3545</v>
      </c>
      <c r="B712" s="417" t="s">
        <v>1775</v>
      </c>
      <c r="C712" s="361" t="s">
        <v>3171</v>
      </c>
      <c r="D712" s="116" t="s">
        <v>3172</v>
      </c>
      <c r="E712" s="116"/>
      <c r="F712" s="116"/>
      <c r="G712" s="289">
        <v>93</v>
      </c>
      <c r="H712" s="289">
        <v>50</v>
      </c>
      <c r="I712" s="289">
        <f t="shared" ref="I712:I774" si="102">SUM(E712,G712)</f>
        <v>93</v>
      </c>
      <c r="J712" s="289">
        <f t="shared" ref="J712:J774" si="103">SUM(F712,H712)</f>
        <v>50</v>
      </c>
    </row>
    <row r="713" spans="1:10" ht="38.25">
      <c r="A713" s="417" t="s">
        <v>3545</v>
      </c>
      <c r="B713" s="417" t="s">
        <v>1775</v>
      </c>
      <c r="C713" s="361" t="s">
        <v>3173</v>
      </c>
      <c r="D713" s="116" t="s">
        <v>3174</v>
      </c>
      <c r="E713" s="116"/>
      <c r="F713" s="116"/>
      <c r="G713" s="289">
        <v>604</v>
      </c>
      <c r="H713" s="289">
        <v>330</v>
      </c>
      <c r="I713" s="289">
        <f t="shared" si="102"/>
        <v>604</v>
      </c>
      <c r="J713" s="289">
        <f t="shared" si="103"/>
        <v>330</v>
      </c>
    </row>
    <row r="714" spans="1:10" ht="38.25">
      <c r="A714" s="417" t="s">
        <v>3545</v>
      </c>
      <c r="B714" s="417" t="s">
        <v>1775</v>
      </c>
      <c r="C714" s="361" t="s">
        <v>3175</v>
      </c>
      <c r="D714" s="116" t="s">
        <v>3176</v>
      </c>
      <c r="E714" s="116"/>
      <c r="F714" s="116"/>
      <c r="G714" s="289">
        <v>100</v>
      </c>
      <c r="H714" s="289">
        <v>70</v>
      </c>
      <c r="I714" s="289">
        <f t="shared" si="102"/>
        <v>100</v>
      </c>
      <c r="J714" s="289">
        <f t="shared" si="103"/>
        <v>70</v>
      </c>
    </row>
    <row r="715" spans="1:10" ht="38.25">
      <c r="A715" s="417" t="s">
        <v>3545</v>
      </c>
      <c r="B715" s="417" t="s">
        <v>1775</v>
      </c>
      <c r="C715" s="361" t="s">
        <v>3177</v>
      </c>
      <c r="D715" s="116" t="s">
        <v>3178</v>
      </c>
      <c r="E715" s="116"/>
      <c r="F715" s="116"/>
      <c r="G715" s="289">
        <v>291</v>
      </c>
      <c r="H715" s="289">
        <v>255</v>
      </c>
      <c r="I715" s="289">
        <f t="shared" si="102"/>
        <v>291</v>
      </c>
      <c r="J715" s="289">
        <f t="shared" si="103"/>
        <v>255</v>
      </c>
    </row>
    <row r="716" spans="1:10" ht="38.25">
      <c r="A716" s="417" t="s">
        <v>3545</v>
      </c>
      <c r="B716" s="417" t="s">
        <v>1775</v>
      </c>
      <c r="C716" s="361" t="s">
        <v>3179</v>
      </c>
      <c r="D716" s="116" t="s">
        <v>3180</v>
      </c>
      <c r="E716" s="116"/>
      <c r="F716" s="116"/>
      <c r="G716" s="289">
        <v>25</v>
      </c>
      <c r="H716" s="289">
        <v>50</v>
      </c>
      <c r="I716" s="289">
        <f t="shared" si="102"/>
        <v>25</v>
      </c>
      <c r="J716" s="289">
        <f t="shared" si="103"/>
        <v>50</v>
      </c>
    </row>
    <row r="717" spans="1:10" ht="38.25">
      <c r="A717" s="417" t="s">
        <v>3545</v>
      </c>
      <c r="B717" s="417" t="s">
        <v>1775</v>
      </c>
      <c r="C717" s="873" t="s">
        <v>3181</v>
      </c>
      <c r="D717" s="867" t="s">
        <v>3182</v>
      </c>
      <c r="E717" s="867"/>
      <c r="F717" s="867"/>
      <c r="G717" s="785">
        <v>3</v>
      </c>
      <c r="H717" s="785">
        <v>18</v>
      </c>
      <c r="I717" s="785">
        <f t="shared" si="102"/>
        <v>3</v>
      </c>
      <c r="J717" s="785">
        <f t="shared" si="103"/>
        <v>18</v>
      </c>
    </row>
    <row r="718" spans="1:10">
      <c r="A718" s="863"/>
      <c r="B718" s="863" t="s">
        <v>87</v>
      </c>
      <c r="C718" s="871"/>
      <c r="D718" s="854"/>
      <c r="E718" s="865">
        <f>SUM(E686:E717)</f>
        <v>0</v>
      </c>
      <c r="F718" s="865">
        <f t="shared" ref="F718:H718" si="104">SUM(F686:F717)</f>
        <v>0</v>
      </c>
      <c r="G718" s="865">
        <f t="shared" si="104"/>
        <v>6184</v>
      </c>
      <c r="H718" s="865">
        <f t="shared" si="104"/>
        <v>4711</v>
      </c>
      <c r="I718" s="852">
        <f t="shared" si="102"/>
        <v>6184</v>
      </c>
      <c r="J718" s="852">
        <f t="shared" si="103"/>
        <v>4711</v>
      </c>
    </row>
    <row r="719" spans="1:10" ht="38.25">
      <c r="A719" s="417" t="s">
        <v>3545</v>
      </c>
      <c r="B719" s="417" t="s">
        <v>3537</v>
      </c>
      <c r="C719" s="872" t="s">
        <v>2608</v>
      </c>
      <c r="D719" s="869" t="s">
        <v>2907</v>
      </c>
      <c r="E719" s="869"/>
      <c r="F719" s="869"/>
      <c r="G719" s="870">
        <v>1347</v>
      </c>
      <c r="H719" s="870">
        <v>1050</v>
      </c>
      <c r="I719" s="870">
        <f t="shared" si="102"/>
        <v>1347</v>
      </c>
      <c r="J719" s="870">
        <f t="shared" si="103"/>
        <v>1050</v>
      </c>
    </row>
    <row r="720" spans="1:10" ht="38.25">
      <c r="A720" s="417" t="s">
        <v>3545</v>
      </c>
      <c r="B720" s="417" t="s">
        <v>3537</v>
      </c>
      <c r="C720" s="361" t="s">
        <v>3183</v>
      </c>
      <c r="D720" s="116" t="s">
        <v>3184</v>
      </c>
      <c r="E720" s="116"/>
      <c r="F720" s="116"/>
      <c r="G720" s="289">
        <v>89</v>
      </c>
      <c r="H720" s="289">
        <v>178</v>
      </c>
      <c r="I720" s="289">
        <f t="shared" si="102"/>
        <v>89</v>
      </c>
      <c r="J720" s="289">
        <f t="shared" si="103"/>
        <v>178</v>
      </c>
    </row>
    <row r="721" spans="1:10" ht="38.25">
      <c r="A721" s="417" t="s">
        <v>3545</v>
      </c>
      <c r="B721" s="417" t="s">
        <v>3537</v>
      </c>
      <c r="C721" s="361" t="s">
        <v>3185</v>
      </c>
      <c r="D721" s="116" t="s">
        <v>2319</v>
      </c>
      <c r="E721" s="116"/>
      <c r="F721" s="116"/>
      <c r="G721" s="289">
        <v>11</v>
      </c>
      <c r="H721" s="289">
        <v>24</v>
      </c>
      <c r="I721" s="289">
        <f t="shared" si="102"/>
        <v>11</v>
      </c>
      <c r="J721" s="289">
        <f t="shared" si="103"/>
        <v>24</v>
      </c>
    </row>
    <row r="722" spans="1:10" ht="38.25">
      <c r="A722" s="417" t="s">
        <v>3545</v>
      </c>
      <c r="B722" s="417" t="s">
        <v>3537</v>
      </c>
      <c r="C722" s="361" t="s">
        <v>2337</v>
      </c>
      <c r="D722" s="116" t="s">
        <v>3186</v>
      </c>
      <c r="E722" s="116"/>
      <c r="F722" s="116"/>
      <c r="G722" s="289">
        <v>491</v>
      </c>
      <c r="H722" s="289">
        <v>550</v>
      </c>
      <c r="I722" s="289">
        <f t="shared" si="102"/>
        <v>491</v>
      </c>
      <c r="J722" s="289">
        <f t="shared" si="103"/>
        <v>550</v>
      </c>
    </row>
    <row r="723" spans="1:10" ht="38.25">
      <c r="A723" s="417" t="s">
        <v>3545</v>
      </c>
      <c r="B723" s="417" t="s">
        <v>3537</v>
      </c>
      <c r="C723" s="873" t="s">
        <v>2353</v>
      </c>
      <c r="D723" s="867" t="s">
        <v>3187</v>
      </c>
      <c r="E723" s="867"/>
      <c r="F723" s="867"/>
      <c r="G723" s="785">
        <v>1879</v>
      </c>
      <c r="H723" s="785">
        <v>1200</v>
      </c>
      <c r="I723" s="785">
        <f t="shared" si="102"/>
        <v>1879</v>
      </c>
      <c r="J723" s="785">
        <f t="shared" si="103"/>
        <v>1200</v>
      </c>
    </row>
    <row r="724" spans="1:10">
      <c r="A724" s="863"/>
      <c r="B724" s="863" t="s">
        <v>87</v>
      </c>
      <c r="C724" s="871"/>
      <c r="D724" s="854"/>
      <c r="E724" s="852">
        <f t="shared" ref="E724:G724" si="105">SUM(E719:E723)</f>
        <v>0</v>
      </c>
      <c r="F724" s="852">
        <f t="shared" si="105"/>
        <v>0</v>
      </c>
      <c r="G724" s="852">
        <f t="shared" si="105"/>
        <v>3817</v>
      </c>
      <c r="H724" s="852">
        <f>SUM(H719:H723)</f>
        <v>3002</v>
      </c>
      <c r="I724" s="852">
        <f t="shared" si="102"/>
        <v>3817</v>
      </c>
      <c r="J724" s="852">
        <f t="shared" si="103"/>
        <v>3002</v>
      </c>
    </row>
    <row r="725" spans="1:10" ht="25.5">
      <c r="A725" s="417" t="s">
        <v>3541</v>
      </c>
      <c r="B725" s="417" t="s">
        <v>3537</v>
      </c>
      <c r="C725" s="872" t="s">
        <v>3188</v>
      </c>
      <c r="D725" s="869" t="s">
        <v>3189</v>
      </c>
      <c r="E725" s="869">
        <v>0</v>
      </c>
      <c r="F725" s="869">
        <v>2</v>
      </c>
      <c r="G725" s="870">
        <v>2</v>
      </c>
      <c r="H725" s="870">
        <v>8</v>
      </c>
      <c r="I725" s="870">
        <f t="shared" si="102"/>
        <v>2</v>
      </c>
      <c r="J725" s="870">
        <f t="shared" si="103"/>
        <v>10</v>
      </c>
    </row>
    <row r="726" spans="1:10" ht="25.5">
      <c r="A726" s="417" t="s">
        <v>3541</v>
      </c>
      <c r="B726" s="417" t="s">
        <v>3537</v>
      </c>
      <c r="C726" s="361">
        <v>260001</v>
      </c>
      <c r="D726" s="116" t="s">
        <v>3190</v>
      </c>
      <c r="E726" s="116">
        <v>0</v>
      </c>
      <c r="F726" s="116">
        <v>0</v>
      </c>
      <c r="G726" s="289">
        <v>0</v>
      </c>
      <c r="H726" s="289">
        <v>20</v>
      </c>
      <c r="I726" s="289">
        <f t="shared" si="102"/>
        <v>0</v>
      </c>
      <c r="J726" s="289">
        <f t="shared" si="103"/>
        <v>20</v>
      </c>
    </row>
    <row r="727" spans="1:10" ht="25.5">
      <c r="A727" s="417" t="s">
        <v>3541</v>
      </c>
      <c r="B727" s="417" t="s">
        <v>3537</v>
      </c>
      <c r="C727" s="361">
        <v>260002</v>
      </c>
      <c r="D727" s="116" t="s">
        <v>3191</v>
      </c>
      <c r="E727" s="116">
        <v>0</v>
      </c>
      <c r="F727" s="116">
        <v>0</v>
      </c>
      <c r="G727" s="289">
        <v>1</v>
      </c>
      <c r="H727" s="289">
        <v>10</v>
      </c>
      <c r="I727" s="289">
        <f t="shared" si="102"/>
        <v>1</v>
      </c>
      <c r="J727" s="289">
        <f t="shared" si="103"/>
        <v>10</v>
      </c>
    </row>
    <row r="728" spans="1:10" ht="25.5">
      <c r="A728" s="417" t="s">
        <v>3541</v>
      </c>
      <c r="B728" s="417" t="s">
        <v>3537</v>
      </c>
      <c r="C728" s="361">
        <v>260007</v>
      </c>
      <c r="D728" s="116" t="s">
        <v>2304</v>
      </c>
      <c r="E728" s="116">
        <v>0</v>
      </c>
      <c r="F728" s="116">
        <v>0</v>
      </c>
      <c r="G728" s="289">
        <v>8</v>
      </c>
      <c r="H728" s="289">
        <v>5</v>
      </c>
      <c r="I728" s="289">
        <f t="shared" si="102"/>
        <v>8</v>
      </c>
      <c r="J728" s="289">
        <f t="shared" si="103"/>
        <v>5</v>
      </c>
    </row>
    <row r="729" spans="1:10" ht="25.5">
      <c r="A729" s="417" t="s">
        <v>3541</v>
      </c>
      <c r="B729" s="417" t="s">
        <v>3537</v>
      </c>
      <c r="C729" s="361" t="s">
        <v>2307</v>
      </c>
      <c r="D729" s="116" t="s">
        <v>2908</v>
      </c>
      <c r="E729" s="116">
        <v>8</v>
      </c>
      <c r="F729" s="116">
        <v>5</v>
      </c>
      <c r="G729" s="289">
        <v>673</v>
      </c>
      <c r="H729" s="289">
        <v>300</v>
      </c>
      <c r="I729" s="289">
        <f t="shared" si="102"/>
        <v>681</v>
      </c>
      <c r="J729" s="289">
        <f t="shared" si="103"/>
        <v>305</v>
      </c>
    </row>
    <row r="730" spans="1:10" ht="25.5">
      <c r="A730" s="417" t="s">
        <v>3541</v>
      </c>
      <c r="B730" s="417" t="s">
        <v>3537</v>
      </c>
      <c r="C730" s="361" t="s">
        <v>2320</v>
      </c>
      <c r="D730" s="116" t="s">
        <v>2321</v>
      </c>
      <c r="E730" s="116">
        <v>166</v>
      </c>
      <c r="F730" s="116">
        <v>150</v>
      </c>
      <c r="G730" s="289">
        <v>1472</v>
      </c>
      <c r="H730" s="289">
        <v>1500</v>
      </c>
      <c r="I730" s="289">
        <f t="shared" si="102"/>
        <v>1638</v>
      </c>
      <c r="J730" s="289">
        <f t="shared" si="103"/>
        <v>1650</v>
      </c>
    </row>
    <row r="731" spans="1:10" ht="25.5">
      <c r="A731" s="417" t="s">
        <v>3541</v>
      </c>
      <c r="B731" s="417" t="s">
        <v>3537</v>
      </c>
      <c r="C731" s="361" t="s">
        <v>2322</v>
      </c>
      <c r="D731" s="116" t="s">
        <v>2323</v>
      </c>
      <c r="E731" s="116">
        <v>19</v>
      </c>
      <c r="F731" s="116">
        <v>30</v>
      </c>
      <c r="G731" s="289">
        <v>124</v>
      </c>
      <c r="H731" s="289">
        <v>120</v>
      </c>
      <c r="I731" s="289">
        <f t="shared" si="102"/>
        <v>143</v>
      </c>
      <c r="J731" s="289">
        <f t="shared" si="103"/>
        <v>150</v>
      </c>
    </row>
    <row r="732" spans="1:10" ht="25.5">
      <c r="A732" s="417" t="s">
        <v>3541</v>
      </c>
      <c r="B732" s="417" t="s">
        <v>3537</v>
      </c>
      <c r="C732" s="361" t="s">
        <v>2324</v>
      </c>
      <c r="D732" s="116" t="s">
        <v>2325</v>
      </c>
      <c r="E732" s="116">
        <v>21</v>
      </c>
      <c r="F732" s="116">
        <v>20</v>
      </c>
      <c r="G732" s="289">
        <v>124</v>
      </c>
      <c r="H732" s="289">
        <v>100</v>
      </c>
      <c r="I732" s="289">
        <f t="shared" si="102"/>
        <v>145</v>
      </c>
      <c r="J732" s="289">
        <f t="shared" si="103"/>
        <v>120</v>
      </c>
    </row>
    <row r="733" spans="1:10" ht="25.5">
      <c r="A733" s="417" t="s">
        <v>3541</v>
      </c>
      <c r="B733" s="417" t="s">
        <v>3537</v>
      </c>
      <c r="C733" s="361" t="s">
        <v>3192</v>
      </c>
      <c r="D733" s="116" t="s">
        <v>3193</v>
      </c>
      <c r="E733" s="116">
        <v>0</v>
      </c>
      <c r="F733" s="116">
        <v>20</v>
      </c>
      <c r="G733" s="289">
        <v>24</v>
      </c>
      <c r="H733" s="289">
        <v>30</v>
      </c>
      <c r="I733" s="289">
        <f t="shared" si="102"/>
        <v>24</v>
      </c>
      <c r="J733" s="289">
        <f t="shared" si="103"/>
        <v>50</v>
      </c>
    </row>
    <row r="734" spans="1:10" ht="25.5">
      <c r="A734" s="417" t="s">
        <v>3541</v>
      </c>
      <c r="B734" s="417" t="s">
        <v>3537</v>
      </c>
      <c r="C734" s="361" t="s">
        <v>2897</v>
      </c>
      <c r="D734" s="116" t="s">
        <v>2630</v>
      </c>
      <c r="E734" s="116">
        <v>0</v>
      </c>
      <c r="F734" s="116">
        <v>0</v>
      </c>
      <c r="G734" s="289">
        <v>10</v>
      </c>
      <c r="H734" s="289">
        <v>10</v>
      </c>
      <c r="I734" s="289">
        <f t="shared" si="102"/>
        <v>10</v>
      </c>
      <c r="J734" s="289">
        <f t="shared" si="103"/>
        <v>10</v>
      </c>
    </row>
    <row r="735" spans="1:10" ht="25.5">
      <c r="A735" s="417" t="s">
        <v>3541</v>
      </c>
      <c r="B735" s="417" t="s">
        <v>3537</v>
      </c>
      <c r="C735" s="361" t="s">
        <v>3194</v>
      </c>
      <c r="D735" s="116" t="s">
        <v>3195</v>
      </c>
      <c r="E735" s="116">
        <v>153</v>
      </c>
      <c r="F735" s="116">
        <v>200</v>
      </c>
      <c r="G735" s="289">
        <v>58</v>
      </c>
      <c r="H735" s="289">
        <v>150</v>
      </c>
      <c r="I735" s="289">
        <f t="shared" si="102"/>
        <v>211</v>
      </c>
      <c r="J735" s="289">
        <f t="shared" si="103"/>
        <v>350</v>
      </c>
    </row>
    <row r="736" spans="1:10" ht="25.5">
      <c r="A736" s="417" t="s">
        <v>3541</v>
      </c>
      <c r="B736" s="417" t="s">
        <v>3537</v>
      </c>
      <c r="C736" s="361" t="s">
        <v>3196</v>
      </c>
      <c r="D736" s="116" t="s">
        <v>3197</v>
      </c>
      <c r="E736" s="116">
        <v>6676</v>
      </c>
      <c r="F736" s="116">
        <v>2500</v>
      </c>
      <c r="G736" s="289">
        <v>1531</v>
      </c>
      <c r="H736" s="289">
        <v>3000</v>
      </c>
      <c r="I736" s="289">
        <f t="shared" si="102"/>
        <v>8207</v>
      </c>
      <c r="J736" s="289">
        <f t="shared" si="103"/>
        <v>5500</v>
      </c>
    </row>
    <row r="737" spans="1:10" ht="25.5">
      <c r="A737" s="417" t="s">
        <v>3541</v>
      </c>
      <c r="B737" s="417" t="s">
        <v>3537</v>
      </c>
      <c r="C737" s="361" t="s">
        <v>3198</v>
      </c>
      <c r="D737" s="116" t="s">
        <v>3199</v>
      </c>
      <c r="E737" s="116">
        <v>286</v>
      </c>
      <c r="F737" s="116">
        <v>292</v>
      </c>
      <c r="G737" s="289">
        <v>203</v>
      </c>
      <c r="H737" s="289">
        <v>200</v>
      </c>
      <c r="I737" s="289">
        <f t="shared" si="102"/>
        <v>489</v>
      </c>
      <c r="J737" s="289">
        <f t="shared" si="103"/>
        <v>492</v>
      </c>
    </row>
    <row r="738" spans="1:10" ht="25.5">
      <c r="A738" s="417" t="s">
        <v>3541</v>
      </c>
      <c r="B738" s="417" t="s">
        <v>3537</v>
      </c>
      <c r="C738" s="361" t="s">
        <v>2637</v>
      </c>
      <c r="D738" s="116" t="s">
        <v>2638</v>
      </c>
      <c r="E738" s="116">
        <v>265</v>
      </c>
      <c r="F738" s="116">
        <v>292</v>
      </c>
      <c r="G738" s="289">
        <v>211</v>
      </c>
      <c r="H738" s="289">
        <v>200</v>
      </c>
      <c r="I738" s="289">
        <f t="shared" si="102"/>
        <v>476</v>
      </c>
      <c r="J738" s="289">
        <f t="shared" si="103"/>
        <v>492</v>
      </c>
    </row>
    <row r="739" spans="1:10" ht="25.5">
      <c r="A739" s="417" t="s">
        <v>3541</v>
      </c>
      <c r="B739" s="417" t="s">
        <v>3537</v>
      </c>
      <c r="C739" s="361" t="s">
        <v>3099</v>
      </c>
      <c r="D739" s="116" t="s">
        <v>3100</v>
      </c>
      <c r="E739" s="116">
        <v>244</v>
      </c>
      <c r="F739" s="116">
        <v>292</v>
      </c>
      <c r="G739" s="289">
        <v>203</v>
      </c>
      <c r="H739" s="289">
        <v>200</v>
      </c>
      <c r="I739" s="289">
        <f t="shared" si="102"/>
        <v>447</v>
      </c>
      <c r="J739" s="289">
        <f t="shared" si="103"/>
        <v>492</v>
      </c>
    </row>
    <row r="740" spans="1:10" ht="25.5">
      <c r="A740" s="417" t="s">
        <v>3541</v>
      </c>
      <c r="B740" s="417" t="s">
        <v>3537</v>
      </c>
      <c r="C740" s="361" t="s">
        <v>2337</v>
      </c>
      <c r="D740" s="116" t="s">
        <v>2338</v>
      </c>
      <c r="E740" s="116">
        <v>151</v>
      </c>
      <c r="F740" s="116">
        <v>252</v>
      </c>
      <c r="G740" s="289">
        <v>293</v>
      </c>
      <c r="H740" s="289">
        <v>168</v>
      </c>
      <c r="I740" s="289">
        <f t="shared" si="102"/>
        <v>444</v>
      </c>
      <c r="J740" s="289">
        <f t="shared" si="103"/>
        <v>420</v>
      </c>
    </row>
    <row r="741" spans="1:10" ht="25.5">
      <c r="A741" s="417" t="s">
        <v>3541</v>
      </c>
      <c r="B741" s="417" t="s">
        <v>3537</v>
      </c>
      <c r="C741" s="361" t="s">
        <v>2339</v>
      </c>
      <c r="D741" s="116" t="s">
        <v>3200</v>
      </c>
      <c r="E741" s="116">
        <v>0</v>
      </c>
      <c r="F741" s="116">
        <v>0</v>
      </c>
      <c r="G741" s="289">
        <v>1</v>
      </c>
      <c r="H741" s="289">
        <v>3</v>
      </c>
      <c r="I741" s="289">
        <f t="shared" si="102"/>
        <v>1</v>
      </c>
      <c r="J741" s="289">
        <f t="shared" si="103"/>
        <v>3</v>
      </c>
    </row>
    <row r="742" spans="1:10" ht="25.5">
      <c r="A742" s="417" t="s">
        <v>3541</v>
      </c>
      <c r="B742" s="417" t="s">
        <v>3537</v>
      </c>
      <c r="C742" s="361" t="s">
        <v>2341</v>
      </c>
      <c r="D742" s="116" t="s">
        <v>2342</v>
      </c>
      <c r="E742" s="116">
        <v>0</v>
      </c>
      <c r="F742" s="116">
        <v>0</v>
      </c>
      <c r="G742" s="289">
        <v>4</v>
      </c>
      <c r="H742" s="289">
        <v>50</v>
      </c>
      <c r="I742" s="289">
        <f t="shared" si="102"/>
        <v>4</v>
      </c>
      <c r="J742" s="289">
        <f t="shared" si="103"/>
        <v>50</v>
      </c>
    </row>
    <row r="743" spans="1:10" ht="25.5">
      <c r="A743" s="417" t="s">
        <v>3541</v>
      </c>
      <c r="B743" s="417" t="s">
        <v>3537</v>
      </c>
      <c r="C743" s="361" t="s">
        <v>2343</v>
      </c>
      <c r="D743" s="116" t="s">
        <v>2344</v>
      </c>
      <c r="E743" s="116">
        <v>51</v>
      </c>
      <c r="F743" s="116">
        <v>50</v>
      </c>
      <c r="G743" s="289">
        <v>48</v>
      </c>
      <c r="H743" s="289">
        <v>200</v>
      </c>
      <c r="I743" s="289">
        <f t="shared" si="102"/>
        <v>99</v>
      </c>
      <c r="J743" s="289">
        <f t="shared" si="103"/>
        <v>250</v>
      </c>
    </row>
    <row r="744" spans="1:10" ht="25.5">
      <c r="A744" s="417" t="s">
        <v>3541</v>
      </c>
      <c r="B744" s="417" t="s">
        <v>3537</v>
      </c>
      <c r="C744" s="361" t="s">
        <v>3201</v>
      </c>
      <c r="D744" s="116" t="s">
        <v>3202</v>
      </c>
      <c r="E744" s="116">
        <v>0</v>
      </c>
      <c r="F744" s="116">
        <v>2</v>
      </c>
      <c r="G744" s="289">
        <v>0</v>
      </c>
      <c r="H744" s="289">
        <v>1</v>
      </c>
      <c r="I744" s="289">
        <f t="shared" si="102"/>
        <v>0</v>
      </c>
      <c r="J744" s="289">
        <f t="shared" si="103"/>
        <v>3</v>
      </c>
    </row>
    <row r="745" spans="1:10" ht="25.5">
      <c r="A745" s="417" t="s">
        <v>3541</v>
      </c>
      <c r="B745" s="417" t="s">
        <v>3537</v>
      </c>
      <c r="C745" s="361" t="s">
        <v>2345</v>
      </c>
      <c r="D745" s="116" t="s">
        <v>2643</v>
      </c>
      <c r="E745" s="116">
        <v>426</v>
      </c>
      <c r="F745" s="116">
        <v>500</v>
      </c>
      <c r="G745" s="289">
        <v>1460</v>
      </c>
      <c r="H745" s="289">
        <v>3500</v>
      </c>
      <c r="I745" s="289">
        <f t="shared" si="102"/>
        <v>1886</v>
      </c>
      <c r="J745" s="289">
        <f t="shared" si="103"/>
        <v>4000</v>
      </c>
    </row>
    <row r="746" spans="1:10" ht="25.5">
      <c r="A746" s="417" t="s">
        <v>3541</v>
      </c>
      <c r="B746" s="417" t="s">
        <v>3537</v>
      </c>
      <c r="C746" s="361" t="s">
        <v>2347</v>
      </c>
      <c r="D746" s="116" t="s">
        <v>2348</v>
      </c>
      <c r="E746" s="116">
        <v>0</v>
      </c>
      <c r="F746" s="116">
        <v>0</v>
      </c>
      <c r="G746" s="289">
        <v>12063</v>
      </c>
      <c r="H746" s="289">
        <v>7300</v>
      </c>
      <c r="I746" s="289">
        <f t="shared" si="102"/>
        <v>12063</v>
      </c>
      <c r="J746" s="289">
        <f t="shared" si="103"/>
        <v>7300</v>
      </c>
    </row>
    <row r="747" spans="1:10" ht="25.5">
      <c r="A747" s="417" t="s">
        <v>3541</v>
      </c>
      <c r="B747" s="417" t="s">
        <v>3537</v>
      </c>
      <c r="C747" s="361" t="s">
        <v>2349</v>
      </c>
      <c r="D747" s="116" t="s">
        <v>2350</v>
      </c>
      <c r="E747" s="116">
        <v>824</v>
      </c>
      <c r="F747" s="116">
        <v>100</v>
      </c>
      <c r="G747" s="289">
        <v>4720</v>
      </c>
      <c r="H747" s="289">
        <v>3000</v>
      </c>
      <c r="I747" s="289">
        <f t="shared" si="102"/>
        <v>5544</v>
      </c>
      <c r="J747" s="289">
        <f t="shared" si="103"/>
        <v>3100</v>
      </c>
    </row>
    <row r="748" spans="1:10" ht="25.5">
      <c r="A748" s="417" t="s">
        <v>3541</v>
      </c>
      <c r="B748" s="417" t="s">
        <v>3537</v>
      </c>
      <c r="C748" s="361" t="s">
        <v>3203</v>
      </c>
      <c r="D748" s="116" t="s">
        <v>3204</v>
      </c>
      <c r="E748" s="116">
        <v>76</v>
      </c>
      <c r="F748" s="116">
        <v>10</v>
      </c>
      <c r="G748" s="289">
        <v>1527</v>
      </c>
      <c r="H748" s="289">
        <v>1500</v>
      </c>
      <c r="I748" s="289">
        <f t="shared" si="102"/>
        <v>1603</v>
      </c>
      <c r="J748" s="289">
        <f t="shared" si="103"/>
        <v>1510</v>
      </c>
    </row>
    <row r="749" spans="1:10" ht="25.5">
      <c r="A749" s="417" t="s">
        <v>3541</v>
      </c>
      <c r="B749" s="417" t="s">
        <v>3537</v>
      </c>
      <c r="C749" s="361" t="s">
        <v>2351</v>
      </c>
      <c r="D749" s="116" t="s">
        <v>2352</v>
      </c>
      <c r="E749" s="116">
        <v>280</v>
      </c>
      <c r="F749" s="116">
        <v>150</v>
      </c>
      <c r="G749" s="289">
        <v>2795</v>
      </c>
      <c r="H749" s="289">
        <v>3000</v>
      </c>
      <c r="I749" s="289">
        <f t="shared" si="102"/>
        <v>3075</v>
      </c>
      <c r="J749" s="289">
        <f t="shared" si="103"/>
        <v>3150</v>
      </c>
    </row>
    <row r="750" spans="1:10" ht="25.5">
      <c r="A750" s="417" t="s">
        <v>3541</v>
      </c>
      <c r="B750" s="417" t="s">
        <v>3537</v>
      </c>
      <c r="C750" s="361" t="s">
        <v>2353</v>
      </c>
      <c r="D750" s="116" t="s">
        <v>2354</v>
      </c>
      <c r="E750" s="116">
        <v>1744</v>
      </c>
      <c r="F750" s="116">
        <v>600</v>
      </c>
      <c r="G750" s="289">
        <v>17110</v>
      </c>
      <c r="H750" s="289">
        <v>10000</v>
      </c>
      <c r="I750" s="289">
        <f t="shared" si="102"/>
        <v>18854</v>
      </c>
      <c r="J750" s="289">
        <f t="shared" si="103"/>
        <v>10600</v>
      </c>
    </row>
    <row r="751" spans="1:10" ht="25.5">
      <c r="A751" s="417" t="s">
        <v>3541</v>
      </c>
      <c r="B751" s="417" t="s">
        <v>3537</v>
      </c>
      <c r="C751" s="361" t="s">
        <v>2355</v>
      </c>
      <c r="D751" s="116" t="s">
        <v>2356</v>
      </c>
      <c r="E751" s="116">
        <v>3501</v>
      </c>
      <c r="F751" s="116">
        <v>1500</v>
      </c>
      <c r="G751" s="289">
        <v>34424</v>
      </c>
      <c r="H751" s="289">
        <v>35000</v>
      </c>
      <c r="I751" s="289">
        <f t="shared" si="102"/>
        <v>37925</v>
      </c>
      <c r="J751" s="289">
        <f t="shared" si="103"/>
        <v>36500</v>
      </c>
    </row>
    <row r="752" spans="1:10" ht="25.5">
      <c r="A752" s="417" t="s">
        <v>3541</v>
      </c>
      <c r="B752" s="417" t="s">
        <v>3537</v>
      </c>
      <c r="C752" s="361" t="s">
        <v>3205</v>
      </c>
      <c r="D752" s="116" t="s">
        <v>3206</v>
      </c>
      <c r="E752" s="116">
        <v>15</v>
      </c>
      <c r="F752" s="116">
        <v>30</v>
      </c>
      <c r="G752" s="289">
        <v>2915</v>
      </c>
      <c r="H752" s="289">
        <v>2500</v>
      </c>
      <c r="I752" s="289">
        <f t="shared" si="102"/>
        <v>2930</v>
      </c>
      <c r="J752" s="289">
        <f t="shared" si="103"/>
        <v>2530</v>
      </c>
    </row>
    <row r="753" spans="1:10" ht="25.5">
      <c r="A753" s="417" t="s">
        <v>3541</v>
      </c>
      <c r="B753" s="417" t="s">
        <v>3537</v>
      </c>
      <c r="C753" s="361" t="s">
        <v>3054</v>
      </c>
      <c r="D753" s="116" t="s">
        <v>3207</v>
      </c>
      <c r="E753" s="116">
        <v>142</v>
      </c>
      <c r="F753" s="116">
        <v>30</v>
      </c>
      <c r="G753" s="289">
        <v>5162</v>
      </c>
      <c r="H753" s="289">
        <v>2000</v>
      </c>
      <c r="I753" s="289">
        <f t="shared" si="102"/>
        <v>5304</v>
      </c>
      <c r="J753" s="289">
        <f t="shared" si="103"/>
        <v>2030</v>
      </c>
    </row>
    <row r="754" spans="1:10" ht="25.5">
      <c r="A754" s="417" t="s">
        <v>3541</v>
      </c>
      <c r="B754" s="417" t="s">
        <v>3537</v>
      </c>
      <c r="C754" s="361" t="s">
        <v>3208</v>
      </c>
      <c r="D754" s="116" t="s">
        <v>3209</v>
      </c>
      <c r="E754" s="116">
        <v>0</v>
      </c>
      <c r="F754" s="116">
        <v>0</v>
      </c>
      <c r="G754" s="289">
        <v>6</v>
      </c>
      <c r="H754" s="289">
        <v>60</v>
      </c>
      <c r="I754" s="289">
        <f t="shared" si="102"/>
        <v>6</v>
      </c>
      <c r="J754" s="289">
        <f t="shared" si="103"/>
        <v>60</v>
      </c>
    </row>
    <row r="755" spans="1:10" ht="25.5">
      <c r="A755" s="417" t="s">
        <v>3541</v>
      </c>
      <c r="B755" s="417" t="s">
        <v>3537</v>
      </c>
      <c r="C755" s="361" t="s">
        <v>2359</v>
      </c>
      <c r="D755" s="116" t="s">
        <v>2360</v>
      </c>
      <c r="E755" s="116">
        <v>0</v>
      </c>
      <c r="F755" s="116">
        <v>0</v>
      </c>
      <c r="G755" s="289">
        <v>1770</v>
      </c>
      <c r="H755" s="289">
        <v>500</v>
      </c>
      <c r="I755" s="289">
        <f t="shared" si="102"/>
        <v>1770</v>
      </c>
      <c r="J755" s="289">
        <f t="shared" si="103"/>
        <v>500</v>
      </c>
    </row>
    <row r="756" spans="1:10" ht="25.5">
      <c r="A756" s="417" t="s">
        <v>3541</v>
      </c>
      <c r="B756" s="417" t="s">
        <v>3537</v>
      </c>
      <c r="C756" s="361" t="s">
        <v>3106</v>
      </c>
      <c r="D756" s="116" t="s">
        <v>3107</v>
      </c>
      <c r="E756" s="116">
        <v>0</v>
      </c>
      <c r="F756" s="116">
        <v>0</v>
      </c>
      <c r="G756" s="289">
        <v>7</v>
      </c>
      <c r="H756" s="289">
        <v>20</v>
      </c>
      <c r="I756" s="289">
        <f t="shared" si="102"/>
        <v>7</v>
      </c>
      <c r="J756" s="289">
        <f t="shared" si="103"/>
        <v>20</v>
      </c>
    </row>
    <row r="757" spans="1:10" ht="25.5">
      <c r="A757" s="417" t="s">
        <v>3541</v>
      </c>
      <c r="B757" s="417" t="s">
        <v>3537</v>
      </c>
      <c r="C757" s="361" t="s">
        <v>2646</v>
      </c>
      <c r="D757" s="116" t="s">
        <v>2647</v>
      </c>
      <c r="E757" s="116">
        <v>0</v>
      </c>
      <c r="F757" s="116">
        <v>0</v>
      </c>
      <c r="G757" s="289">
        <v>2392</v>
      </c>
      <c r="H757" s="289">
        <v>500</v>
      </c>
      <c r="I757" s="289">
        <f t="shared" si="102"/>
        <v>2392</v>
      </c>
      <c r="J757" s="289">
        <f t="shared" si="103"/>
        <v>500</v>
      </c>
    </row>
    <row r="758" spans="1:10" ht="25.5">
      <c r="A758" s="417" t="s">
        <v>3541</v>
      </c>
      <c r="B758" s="417" t="s">
        <v>3537</v>
      </c>
      <c r="C758" s="873" t="s">
        <v>2648</v>
      </c>
      <c r="D758" s="867" t="s">
        <v>3210</v>
      </c>
      <c r="E758" s="867">
        <v>1052</v>
      </c>
      <c r="F758" s="867">
        <v>400</v>
      </c>
      <c r="G758" s="785">
        <v>34699</v>
      </c>
      <c r="H758" s="785">
        <v>28000</v>
      </c>
      <c r="I758" s="785">
        <f t="shared" si="102"/>
        <v>35751</v>
      </c>
      <c r="J758" s="785">
        <f t="shared" si="103"/>
        <v>28400</v>
      </c>
    </row>
    <row r="759" spans="1:10">
      <c r="A759" s="874"/>
      <c r="B759" s="874" t="s">
        <v>87</v>
      </c>
      <c r="C759" s="871"/>
      <c r="D759" s="854"/>
      <c r="E759" s="865">
        <f>SUM(E725:E758)</f>
        <v>16100</v>
      </c>
      <c r="F759" s="865">
        <f t="shared" ref="F759:H759" si="106">SUM(F725:F758)</f>
        <v>7427</v>
      </c>
      <c r="G759" s="865">
        <f t="shared" si="106"/>
        <v>126040</v>
      </c>
      <c r="H759" s="865">
        <f t="shared" si="106"/>
        <v>103155</v>
      </c>
      <c r="I759" s="852">
        <f t="shared" si="102"/>
        <v>142140</v>
      </c>
      <c r="J759" s="852">
        <f t="shared" si="103"/>
        <v>110582</v>
      </c>
    </row>
    <row r="760" spans="1:10" ht="25.5">
      <c r="A760" s="417" t="s">
        <v>3541</v>
      </c>
      <c r="B760" s="417" t="s">
        <v>3538</v>
      </c>
      <c r="C760" s="872" t="s">
        <v>3115</v>
      </c>
      <c r="D760" s="869" t="s">
        <v>2907</v>
      </c>
      <c r="E760" s="869">
        <v>18122</v>
      </c>
      <c r="F760" s="869">
        <v>20000</v>
      </c>
      <c r="G760" s="870">
        <v>11551</v>
      </c>
      <c r="H760" s="870">
        <v>12000</v>
      </c>
      <c r="I760" s="870">
        <f t="shared" si="102"/>
        <v>29673</v>
      </c>
      <c r="J760" s="870">
        <f t="shared" si="103"/>
        <v>32000</v>
      </c>
    </row>
    <row r="761" spans="1:10" ht="25.5">
      <c r="A761" s="417" t="s">
        <v>3541</v>
      </c>
      <c r="B761" s="417" t="s">
        <v>3538</v>
      </c>
      <c r="C761" s="361" t="s">
        <v>3211</v>
      </c>
      <c r="D761" s="116" t="s">
        <v>3212</v>
      </c>
      <c r="E761" s="116">
        <v>183</v>
      </c>
      <c r="F761" s="116">
        <v>80</v>
      </c>
      <c r="G761" s="289">
        <v>13</v>
      </c>
      <c r="H761" s="289">
        <v>10</v>
      </c>
      <c r="I761" s="289">
        <f t="shared" si="102"/>
        <v>196</v>
      </c>
      <c r="J761" s="289">
        <f t="shared" si="103"/>
        <v>90</v>
      </c>
    </row>
    <row r="762" spans="1:10" ht="25.5">
      <c r="A762" s="417" t="s">
        <v>3541</v>
      </c>
      <c r="B762" s="417" t="s">
        <v>3538</v>
      </c>
      <c r="C762" s="361" t="s">
        <v>3213</v>
      </c>
      <c r="D762" s="116" t="s">
        <v>3214</v>
      </c>
      <c r="E762" s="116">
        <v>124</v>
      </c>
      <c r="F762" s="116">
        <v>160</v>
      </c>
      <c r="G762" s="289">
        <v>0</v>
      </c>
      <c r="H762" s="289">
        <v>10</v>
      </c>
      <c r="I762" s="289">
        <f t="shared" si="102"/>
        <v>124</v>
      </c>
      <c r="J762" s="289">
        <f t="shared" si="103"/>
        <v>170</v>
      </c>
    </row>
    <row r="763" spans="1:10" ht="25.5">
      <c r="A763" s="417" t="s">
        <v>3541</v>
      </c>
      <c r="B763" s="417" t="s">
        <v>3538</v>
      </c>
      <c r="C763" s="361" t="s">
        <v>2361</v>
      </c>
      <c r="D763" s="116" t="s">
        <v>2362</v>
      </c>
      <c r="E763" s="116">
        <v>18041</v>
      </c>
      <c r="F763" s="116">
        <v>20000</v>
      </c>
      <c r="G763" s="289">
        <v>5948</v>
      </c>
      <c r="H763" s="289">
        <v>6000</v>
      </c>
      <c r="I763" s="289">
        <f t="shared" si="102"/>
        <v>23989</v>
      </c>
      <c r="J763" s="289">
        <f t="shared" si="103"/>
        <v>26000</v>
      </c>
    </row>
    <row r="764" spans="1:10" ht="25.5">
      <c r="A764" s="417" t="s">
        <v>3541</v>
      </c>
      <c r="B764" s="417" t="s">
        <v>3538</v>
      </c>
      <c r="C764" s="361" t="s">
        <v>3215</v>
      </c>
      <c r="D764" s="116" t="s">
        <v>3216</v>
      </c>
      <c r="E764" s="116">
        <v>2</v>
      </c>
      <c r="F764" s="116">
        <v>20</v>
      </c>
      <c r="G764" s="289">
        <v>106</v>
      </c>
      <c r="H764" s="289">
        <v>50</v>
      </c>
      <c r="I764" s="289">
        <f t="shared" si="102"/>
        <v>108</v>
      </c>
      <c r="J764" s="289">
        <f t="shared" si="103"/>
        <v>70</v>
      </c>
    </row>
    <row r="765" spans="1:10" ht="25.5">
      <c r="A765" s="417" t="s">
        <v>3541</v>
      </c>
      <c r="B765" s="417" t="s">
        <v>3538</v>
      </c>
      <c r="C765" s="361" t="s">
        <v>2363</v>
      </c>
      <c r="D765" s="116" t="s">
        <v>2364</v>
      </c>
      <c r="E765" s="116">
        <v>34</v>
      </c>
      <c r="F765" s="116">
        <v>100</v>
      </c>
      <c r="G765" s="289">
        <v>4734</v>
      </c>
      <c r="H765" s="289">
        <v>5000</v>
      </c>
      <c r="I765" s="289">
        <f t="shared" si="102"/>
        <v>4768</v>
      </c>
      <c r="J765" s="289">
        <f t="shared" si="103"/>
        <v>5100</v>
      </c>
    </row>
    <row r="766" spans="1:10" ht="25.5">
      <c r="A766" s="417" t="s">
        <v>3541</v>
      </c>
      <c r="B766" s="417" t="s">
        <v>3538</v>
      </c>
      <c r="C766" s="361" t="s">
        <v>3217</v>
      </c>
      <c r="D766" s="116" t="s">
        <v>3218</v>
      </c>
      <c r="E766" s="116">
        <v>0</v>
      </c>
      <c r="F766" s="116">
        <v>8</v>
      </c>
      <c r="G766" s="289">
        <v>0</v>
      </c>
      <c r="H766" s="289">
        <v>4</v>
      </c>
      <c r="I766" s="289">
        <f t="shared" si="102"/>
        <v>0</v>
      </c>
      <c r="J766" s="289">
        <f t="shared" si="103"/>
        <v>12</v>
      </c>
    </row>
    <row r="767" spans="1:10" ht="25.5">
      <c r="A767" s="417" t="s">
        <v>3541</v>
      </c>
      <c r="B767" s="417" t="s">
        <v>3538</v>
      </c>
      <c r="C767" s="361" t="s">
        <v>3219</v>
      </c>
      <c r="D767" s="116" t="s">
        <v>3220</v>
      </c>
      <c r="E767" s="116">
        <v>487</v>
      </c>
      <c r="F767" s="116">
        <v>1320</v>
      </c>
      <c r="G767" s="289">
        <v>80</v>
      </c>
      <c r="H767" s="289">
        <v>220</v>
      </c>
      <c r="I767" s="289">
        <f t="shared" si="102"/>
        <v>567</v>
      </c>
      <c r="J767" s="289">
        <f t="shared" si="103"/>
        <v>1540</v>
      </c>
    </row>
    <row r="768" spans="1:10" ht="25.5">
      <c r="A768" s="417" t="s">
        <v>3541</v>
      </c>
      <c r="B768" s="417" t="s">
        <v>3538</v>
      </c>
      <c r="C768" s="361" t="s">
        <v>2379</v>
      </c>
      <c r="D768" s="116" t="s">
        <v>2380</v>
      </c>
      <c r="E768" s="116">
        <v>0</v>
      </c>
      <c r="F768" s="116">
        <v>0</v>
      </c>
      <c r="G768" s="289">
        <v>2273</v>
      </c>
      <c r="H768" s="289">
        <v>2000</v>
      </c>
      <c r="I768" s="289">
        <f t="shared" si="102"/>
        <v>2273</v>
      </c>
      <c r="J768" s="289">
        <f t="shared" si="103"/>
        <v>2000</v>
      </c>
    </row>
    <row r="769" spans="1:10" ht="25.5">
      <c r="A769" s="417" t="s">
        <v>3541</v>
      </c>
      <c r="B769" s="417" t="s">
        <v>3538</v>
      </c>
      <c r="C769" s="873" t="s">
        <v>3087</v>
      </c>
      <c r="D769" s="867" t="s">
        <v>3221</v>
      </c>
      <c r="E769" s="867">
        <v>0</v>
      </c>
      <c r="F769" s="867">
        <v>200</v>
      </c>
      <c r="G769" s="785">
        <v>5896</v>
      </c>
      <c r="H769" s="785">
        <v>2000</v>
      </c>
      <c r="I769" s="785">
        <f t="shared" si="102"/>
        <v>5896</v>
      </c>
      <c r="J769" s="785">
        <f t="shared" si="103"/>
        <v>2200</v>
      </c>
    </row>
    <row r="770" spans="1:10">
      <c r="A770" s="863"/>
      <c r="B770" s="863" t="s">
        <v>87</v>
      </c>
      <c r="C770" s="871"/>
      <c r="D770" s="854"/>
      <c r="E770" s="865">
        <f>SUM(E760:E769)</f>
        <v>36993</v>
      </c>
      <c r="F770" s="865">
        <f t="shared" ref="F770:H770" si="107">SUM(F760:F769)</f>
        <v>41888</v>
      </c>
      <c r="G770" s="865">
        <f t="shared" si="107"/>
        <v>30601</v>
      </c>
      <c r="H770" s="865">
        <f t="shared" si="107"/>
        <v>27294</v>
      </c>
      <c r="I770" s="852">
        <f t="shared" si="102"/>
        <v>67594</v>
      </c>
      <c r="J770" s="852">
        <f t="shared" si="103"/>
        <v>69182</v>
      </c>
    </row>
    <row r="771" spans="1:10" ht="25.5">
      <c r="A771" s="417" t="s">
        <v>3539</v>
      </c>
      <c r="B771" s="417" t="s">
        <v>3537</v>
      </c>
      <c r="C771" s="872" t="s">
        <v>3222</v>
      </c>
      <c r="D771" s="869" t="s">
        <v>3223</v>
      </c>
      <c r="E771" s="869">
        <v>8</v>
      </c>
      <c r="F771" s="869">
        <v>6</v>
      </c>
      <c r="G771" s="870"/>
      <c r="H771" s="870"/>
      <c r="I771" s="870">
        <f t="shared" si="102"/>
        <v>8</v>
      </c>
      <c r="J771" s="870">
        <f t="shared" si="103"/>
        <v>6</v>
      </c>
    </row>
    <row r="772" spans="1:10" ht="25.5">
      <c r="A772" s="417" t="s">
        <v>3539</v>
      </c>
      <c r="B772" s="417" t="s">
        <v>3537</v>
      </c>
      <c r="C772" s="361" t="s">
        <v>3224</v>
      </c>
      <c r="D772" s="116" t="s">
        <v>3225</v>
      </c>
      <c r="E772" s="116">
        <v>28</v>
      </c>
      <c r="F772" s="116">
        <v>5</v>
      </c>
      <c r="G772" s="289"/>
      <c r="H772" s="289"/>
      <c r="I772" s="289">
        <f t="shared" si="102"/>
        <v>28</v>
      </c>
      <c r="J772" s="289">
        <f t="shared" si="103"/>
        <v>5</v>
      </c>
    </row>
    <row r="773" spans="1:10" ht="25.5">
      <c r="A773" s="417" t="s">
        <v>3539</v>
      </c>
      <c r="B773" s="417" t="s">
        <v>3537</v>
      </c>
      <c r="C773" s="361" t="s">
        <v>3099</v>
      </c>
      <c r="D773" s="116" t="s">
        <v>3226</v>
      </c>
      <c r="E773" s="116">
        <v>28</v>
      </c>
      <c r="F773" s="116">
        <v>5</v>
      </c>
      <c r="G773" s="289"/>
      <c r="H773" s="289"/>
      <c r="I773" s="289">
        <f t="shared" si="102"/>
        <v>28</v>
      </c>
      <c r="J773" s="289">
        <f t="shared" si="103"/>
        <v>5</v>
      </c>
    </row>
    <row r="774" spans="1:10" ht="25.5">
      <c r="A774" s="417" t="s">
        <v>3539</v>
      </c>
      <c r="B774" s="417" t="s">
        <v>3537</v>
      </c>
      <c r="C774" s="361" t="s">
        <v>3093</v>
      </c>
      <c r="D774" s="116" t="s">
        <v>3227</v>
      </c>
      <c r="E774" s="116">
        <v>0</v>
      </c>
      <c r="F774" s="116">
        <v>5</v>
      </c>
      <c r="G774" s="289"/>
      <c r="H774" s="289"/>
      <c r="I774" s="289">
        <f t="shared" si="102"/>
        <v>0</v>
      </c>
      <c r="J774" s="289">
        <f t="shared" si="103"/>
        <v>5</v>
      </c>
    </row>
    <row r="775" spans="1:10" ht="25.5">
      <c r="A775" s="417" t="s">
        <v>3539</v>
      </c>
      <c r="B775" s="417" t="s">
        <v>3537</v>
      </c>
      <c r="C775" s="361" t="s">
        <v>2337</v>
      </c>
      <c r="D775" s="116" t="s">
        <v>3228</v>
      </c>
      <c r="E775" s="116">
        <v>3</v>
      </c>
      <c r="F775" s="116">
        <v>5</v>
      </c>
      <c r="G775" s="289"/>
      <c r="H775" s="289"/>
      <c r="I775" s="289">
        <f t="shared" ref="I775:I823" si="108">SUM(E775,G775)</f>
        <v>3</v>
      </c>
      <c r="J775" s="289">
        <f t="shared" ref="J775:J823" si="109">SUM(F775,H775)</f>
        <v>5</v>
      </c>
    </row>
    <row r="776" spans="1:10" ht="25.5">
      <c r="A776" s="417" t="s">
        <v>3539</v>
      </c>
      <c r="B776" s="417" t="s">
        <v>3537</v>
      </c>
      <c r="C776" s="361" t="s">
        <v>2343</v>
      </c>
      <c r="D776" s="116" t="s">
        <v>3229</v>
      </c>
      <c r="E776" s="116">
        <v>0</v>
      </c>
      <c r="F776" s="116">
        <v>1</v>
      </c>
      <c r="G776" s="289"/>
      <c r="H776" s="289"/>
      <c r="I776" s="289">
        <f t="shared" si="108"/>
        <v>0</v>
      </c>
      <c r="J776" s="289">
        <f t="shared" si="109"/>
        <v>1</v>
      </c>
    </row>
    <row r="777" spans="1:10" ht="25.5">
      <c r="A777" s="417" t="s">
        <v>3539</v>
      </c>
      <c r="B777" s="417" t="s">
        <v>3537</v>
      </c>
      <c r="C777" s="361" t="s">
        <v>2345</v>
      </c>
      <c r="D777" s="116" t="s">
        <v>3230</v>
      </c>
      <c r="E777" s="116">
        <v>0</v>
      </c>
      <c r="F777" s="116">
        <v>1</v>
      </c>
      <c r="G777" s="289"/>
      <c r="H777" s="289"/>
      <c r="I777" s="289">
        <f t="shared" si="108"/>
        <v>0</v>
      </c>
      <c r="J777" s="289">
        <f t="shared" si="109"/>
        <v>1</v>
      </c>
    </row>
    <row r="778" spans="1:10" ht="25.5">
      <c r="A778" s="417" t="s">
        <v>3539</v>
      </c>
      <c r="B778" s="417" t="s">
        <v>3537</v>
      </c>
      <c r="C778" s="361" t="s">
        <v>2347</v>
      </c>
      <c r="D778" s="116" t="s">
        <v>3231</v>
      </c>
      <c r="E778" s="116">
        <v>0</v>
      </c>
      <c r="F778" s="116">
        <v>1</v>
      </c>
      <c r="G778" s="289"/>
      <c r="H778" s="289"/>
      <c r="I778" s="289">
        <f t="shared" si="108"/>
        <v>0</v>
      </c>
      <c r="J778" s="289">
        <f t="shared" si="109"/>
        <v>1</v>
      </c>
    </row>
    <row r="779" spans="1:10" ht="25.5">
      <c r="A779" s="417" t="s">
        <v>3539</v>
      </c>
      <c r="B779" s="417" t="s">
        <v>3537</v>
      </c>
      <c r="C779" s="361" t="s">
        <v>2349</v>
      </c>
      <c r="D779" s="116" t="s">
        <v>3232</v>
      </c>
      <c r="E779" s="116">
        <v>0</v>
      </c>
      <c r="F779" s="116">
        <v>1</v>
      </c>
      <c r="G779" s="289"/>
      <c r="H779" s="289"/>
      <c r="I779" s="289">
        <f t="shared" si="108"/>
        <v>0</v>
      </c>
      <c r="J779" s="289">
        <f t="shared" si="109"/>
        <v>1</v>
      </c>
    </row>
    <row r="780" spans="1:10" ht="25.5">
      <c r="A780" s="417" t="s">
        <v>3539</v>
      </c>
      <c r="B780" s="417" t="s">
        <v>3537</v>
      </c>
      <c r="C780" s="361" t="s">
        <v>2351</v>
      </c>
      <c r="D780" s="116" t="s">
        <v>3233</v>
      </c>
      <c r="E780" s="116">
        <v>0</v>
      </c>
      <c r="F780" s="116">
        <v>1</v>
      </c>
      <c r="G780" s="289"/>
      <c r="H780" s="289"/>
      <c r="I780" s="289">
        <f t="shared" si="108"/>
        <v>0</v>
      </c>
      <c r="J780" s="289">
        <f t="shared" si="109"/>
        <v>1</v>
      </c>
    </row>
    <row r="781" spans="1:10" ht="25.5">
      <c r="A781" s="417" t="s">
        <v>3539</v>
      </c>
      <c r="B781" s="417" t="s">
        <v>3537</v>
      </c>
      <c r="C781" s="361" t="s">
        <v>2353</v>
      </c>
      <c r="D781" s="116" t="s">
        <v>3234</v>
      </c>
      <c r="E781" s="116">
        <v>1</v>
      </c>
      <c r="F781" s="116">
        <v>1</v>
      </c>
      <c r="G781" s="289"/>
      <c r="H781" s="289"/>
      <c r="I781" s="289">
        <f t="shared" si="108"/>
        <v>1</v>
      </c>
      <c r="J781" s="289">
        <f t="shared" si="109"/>
        <v>1</v>
      </c>
    </row>
    <row r="782" spans="1:10" ht="25.5">
      <c r="A782" s="417" t="s">
        <v>3539</v>
      </c>
      <c r="B782" s="417" t="s">
        <v>3537</v>
      </c>
      <c r="C782" s="873" t="s">
        <v>2355</v>
      </c>
      <c r="D782" s="867" t="s">
        <v>3235</v>
      </c>
      <c r="E782" s="867">
        <v>0</v>
      </c>
      <c r="F782" s="867">
        <v>1</v>
      </c>
      <c r="G782" s="785"/>
      <c r="H782" s="785"/>
      <c r="I782" s="785">
        <f t="shared" si="108"/>
        <v>0</v>
      </c>
      <c r="J782" s="785">
        <f t="shared" si="109"/>
        <v>1</v>
      </c>
    </row>
    <row r="783" spans="1:10">
      <c r="A783" s="863"/>
      <c r="B783" s="863" t="s">
        <v>87</v>
      </c>
      <c r="C783" s="871"/>
      <c r="D783" s="854"/>
      <c r="E783" s="865">
        <f>SUM(E771:E782)</f>
        <v>68</v>
      </c>
      <c r="F783" s="865">
        <f>SUM(F771:F782)</f>
        <v>33</v>
      </c>
      <c r="G783" s="852">
        <f>SUM(G771:G782)</f>
        <v>0</v>
      </c>
      <c r="H783" s="852">
        <f>SUM(H771:H782)</f>
        <v>0</v>
      </c>
      <c r="I783" s="852">
        <f t="shared" si="108"/>
        <v>68</v>
      </c>
      <c r="J783" s="852">
        <f t="shared" si="109"/>
        <v>33</v>
      </c>
    </row>
    <row r="784" spans="1:10" ht="25.5">
      <c r="A784" s="417" t="s">
        <v>3539</v>
      </c>
      <c r="B784" s="417" t="s">
        <v>3538</v>
      </c>
      <c r="C784" s="872" t="s">
        <v>3236</v>
      </c>
      <c r="D784" s="869" t="s">
        <v>3237</v>
      </c>
      <c r="E784" s="869">
        <v>27</v>
      </c>
      <c r="F784" s="869">
        <v>100</v>
      </c>
      <c r="G784" s="870"/>
      <c r="H784" s="870"/>
      <c r="I784" s="870">
        <f t="shared" si="108"/>
        <v>27</v>
      </c>
      <c r="J784" s="870">
        <f t="shared" si="109"/>
        <v>100</v>
      </c>
    </row>
    <row r="785" spans="1:10" ht="25.5">
      <c r="A785" s="417" t="s">
        <v>3539</v>
      </c>
      <c r="B785" s="417" t="s">
        <v>3538</v>
      </c>
      <c r="C785" s="361" t="s">
        <v>3238</v>
      </c>
      <c r="D785" s="116" t="s">
        <v>3239</v>
      </c>
      <c r="E785" s="116">
        <v>0</v>
      </c>
      <c r="F785" s="116">
        <v>1</v>
      </c>
      <c r="G785" s="289"/>
      <c r="H785" s="289"/>
      <c r="I785" s="289">
        <f t="shared" si="108"/>
        <v>0</v>
      </c>
      <c r="J785" s="289">
        <f t="shared" si="109"/>
        <v>1</v>
      </c>
    </row>
    <row r="786" spans="1:10" ht="25.5">
      <c r="A786" s="417" t="s">
        <v>3539</v>
      </c>
      <c r="B786" s="417" t="s">
        <v>3538</v>
      </c>
      <c r="C786" s="361">
        <v>260001</v>
      </c>
      <c r="D786" s="116" t="s">
        <v>3190</v>
      </c>
      <c r="E786" s="116">
        <v>1</v>
      </c>
      <c r="F786" s="116">
        <v>10</v>
      </c>
      <c r="G786" s="289"/>
      <c r="H786" s="289"/>
      <c r="I786" s="289">
        <f t="shared" si="108"/>
        <v>1</v>
      </c>
      <c r="J786" s="289">
        <f t="shared" si="109"/>
        <v>10</v>
      </c>
    </row>
    <row r="787" spans="1:10" ht="25.5">
      <c r="A787" s="417" t="s">
        <v>3539</v>
      </c>
      <c r="B787" s="417" t="s">
        <v>3538</v>
      </c>
      <c r="C787" s="361">
        <v>260003</v>
      </c>
      <c r="D787" s="116" t="s">
        <v>3240</v>
      </c>
      <c r="E787" s="116">
        <v>0</v>
      </c>
      <c r="F787" s="116">
        <v>1</v>
      </c>
      <c r="G787" s="289"/>
      <c r="H787" s="289"/>
      <c r="I787" s="289">
        <f t="shared" si="108"/>
        <v>0</v>
      </c>
      <c r="J787" s="289">
        <f t="shared" si="109"/>
        <v>1</v>
      </c>
    </row>
    <row r="788" spans="1:10" ht="25.5">
      <c r="A788" s="417" t="s">
        <v>3539</v>
      </c>
      <c r="B788" s="417" t="s">
        <v>3538</v>
      </c>
      <c r="C788" s="361">
        <v>260012</v>
      </c>
      <c r="D788" s="116" t="s">
        <v>3241</v>
      </c>
      <c r="E788" s="116">
        <v>0</v>
      </c>
      <c r="F788" s="116">
        <v>1</v>
      </c>
      <c r="G788" s="289"/>
      <c r="H788" s="289"/>
      <c r="I788" s="289">
        <f t="shared" si="108"/>
        <v>0</v>
      </c>
      <c r="J788" s="289">
        <f t="shared" si="109"/>
        <v>1</v>
      </c>
    </row>
    <row r="789" spans="1:10" ht="25.5">
      <c r="A789" s="417" t="s">
        <v>3539</v>
      </c>
      <c r="B789" s="417" t="s">
        <v>3538</v>
      </c>
      <c r="C789" s="361">
        <v>260014</v>
      </c>
      <c r="D789" s="116" t="s">
        <v>3242</v>
      </c>
      <c r="E789" s="116">
        <v>0</v>
      </c>
      <c r="F789" s="116">
        <v>1</v>
      </c>
      <c r="G789" s="289"/>
      <c r="H789" s="289"/>
      <c r="I789" s="289">
        <f t="shared" si="108"/>
        <v>0</v>
      </c>
      <c r="J789" s="289">
        <f t="shared" si="109"/>
        <v>1</v>
      </c>
    </row>
    <row r="790" spans="1:10" ht="25.5">
      <c r="A790" s="417" t="s">
        <v>3539</v>
      </c>
      <c r="B790" s="417" t="s">
        <v>3538</v>
      </c>
      <c r="C790" s="361">
        <v>260077</v>
      </c>
      <c r="D790" s="116" t="s">
        <v>3243</v>
      </c>
      <c r="E790" s="116">
        <v>0</v>
      </c>
      <c r="F790" s="116">
        <v>1</v>
      </c>
      <c r="G790" s="289"/>
      <c r="H790" s="289"/>
      <c r="I790" s="289">
        <f t="shared" si="108"/>
        <v>0</v>
      </c>
      <c r="J790" s="289">
        <f t="shared" si="109"/>
        <v>1</v>
      </c>
    </row>
    <row r="791" spans="1:10" ht="25.5">
      <c r="A791" s="417" t="s">
        <v>3539</v>
      </c>
      <c r="B791" s="417" t="s">
        <v>3538</v>
      </c>
      <c r="C791" s="873" t="s">
        <v>3120</v>
      </c>
      <c r="D791" s="867" t="s">
        <v>3244</v>
      </c>
      <c r="E791" s="867">
        <v>3463</v>
      </c>
      <c r="F791" s="867">
        <v>2500</v>
      </c>
      <c r="G791" s="785"/>
      <c r="H791" s="785"/>
      <c r="I791" s="785">
        <f t="shared" si="108"/>
        <v>3463</v>
      </c>
      <c r="J791" s="785">
        <f t="shared" si="109"/>
        <v>2500</v>
      </c>
    </row>
    <row r="792" spans="1:10">
      <c r="A792" s="863"/>
      <c r="B792" s="863" t="s">
        <v>87</v>
      </c>
      <c r="C792" s="871"/>
      <c r="D792" s="854"/>
      <c r="E792" s="865">
        <f>SUM(E784:E791)</f>
        <v>3491</v>
      </c>
      <c r="F792" s="865">
        <f t="shared" ref="F792:H792" si="110">SUM(F784:F791)</f>
        <v>2615</v>
      </c>
      <c r="G792" s="865">
        <f t="shared" si="110"/>
        <v>0</v>
      </c>
      <c r="H792" s="865">
        <f t="shared" si="110"/>
        <v>0</v>
      </c>
      <c r="I792" s="852">
        <f t="shared" si="108"/>
        <v>3491</v>
      </c>
      <c r="J792" s="852">
        <f t="shared" si="109"/>
        <v>2615</v>
      </c>
    </row>
    <row r="793" spans="1:10" ht="25.5">
      <c r="A793" s="417" t="s">
        <v>3540</v>
      </c>
      <c r="B793" s="417" t="s">
        <v>3537</v>
      </c>
      <c r="C793" s="872" t="s">
        <v>2320</v>
      </c>
      <c r="D793" s="869" t="s">
        <v>2321</v>
      </c>
      <c r="E793" s="869">
        <v>0</v>
      </c>
      <c r="F793" s="869">
        <v>10</v>
      </c>
      <c r="G793" s="870"/>
      <c r="H793" s="870"/>
      <c r="I793" s="870">
        <f t="shared" si="108"/>
        <v>0</v>
      </c>
      <c r="J793" s="870">
        <f t="shared" si="109"/>
        <v>10</v>
      </c>
    </row>
    <row r="794" spans="1:10" ht="25.5">
      <c r="A794" s="417" t="s">
        <v>3540</v>
      </c>
      <c r="B794" s="417" t="s">
        <v>3537</v>
      </c>
      <c r="C794" s="361" t="s">
        <v>2343</v>
      </c>
      <c r="D794" s="116" t="s">
        <v>2344</v>
      </c>
      <c r="E794" s="116">
        <v>0</v>
      </c>
      <c r="F794" s="116">
        <v>5</v>
      </c>
      <c r="G794" s="289"/>
      <c r="H794" s="289"/>
      <c r="I794" s="289">
        <f t="shared" si="108"/>
        <v>0</v>
      </c>
      <c r="J794" s="289">
        <f t="shared" si="109"/>
        <v>5</v>
      </c>
    </row>
    <row r="795" spans="1:10" ht="25.5">
      <c r="A795" s="417" t="s">
        <v>3540</v>
      </c>
      <c r="B795" s="417" t="s">
        <v>3537</v>
      </c>
      <c r="C795" s="361" t="s">
        <v>2345</v>
      </c>
      <c r="D795" s="116" t="s">
        <v>2643</v>
      </c>
      <c r="E795" s="116">
        <v>1</v>
      </c>
      <c r="F795" s="116">
        <v>5</v>
      </c>
      <c r="G795" s="289"/>
      <c r="H795" s="289"/>
      <c r="I795" s="289">
        <f t="shared" si="108"/>
        <v>1</v>
      </c>
      <c r="J795" s="289">
        <f t="shared" si="109"/>
        <v>5</v>
      </c>
    </row>
    <row r="796" spans="1:10" ht="25.5">
      <c r="A796" s="417" t="s">
        <v>3540</v>
      </c>
      <c r="B796" s="417" t="s">
        <v>3537</v>
      </c>
      <c r="C796" s="361" t="s">
        <v>2349</v>
      </c>
      <c r="D796" s="116" t="s">
        <v>2350</v>
      </c>
      <c r="E796" s="116">
        <v>0</v>
      </c>
      <c r="F796" s="116">
        <v>10</v>
      </c>
      <c r="G796" s="289"/>
      <c r="H796" s="289"/>
      <c r="I796" s="289">
        <f t="shared" si="108"/>
        <v>0</v>
      </c>
      <c r="J796" s="289">
        <f t="shared" si="109"/>
        <v>10</v>
      </c>
    </row>
    <row r="797" spans="1:10" ht="25.5">
      <c r="A797" s="417" t="s">
        <v>3540</v>
      </c>
      <c r="B797" s="417" t="s">
        <v>3537</v>
      </c>
      <c r="C797" s="873" t="s">
        <v>2353</v>
      </c>
      <c r="D797" s="867" t="s">
        <v>2354</v>
      </c>
      <c r="E797" s="867">
        <v>832</v>
      </c>
      <c r="F797" s="867">
        <v>500</v>
      </c>
      <c r="G797" s="785"/>
      <c r="H797" s="785"/>
      <c r="I797" s="785">
        <f t="shared" si="108"/>
        <v>832</v>
      </c>
      <c r="J797" s="785">
        <f t="shared" si="109"/>
        <v>500</v>
      </c>
    </row>
    <row r="798" spans="1:10">
      <c r="A798" s="863"/>
      <c r="B798" s="863" t="s">
        <v>87</v>
      </c>
      <c r="C798" s="871"/>
      <c r="D798" s="854"/>
      <c r="E798" s="865">
        <f>SUM(E793:E797)</f>
        <v>833</v>
      </c>
      <c r="F798" s="865">
        <f>SUM(F793:F797)</f>
        <v>530</v>
      </c>
      <c r="G798" s="852">
        <f>SUM(G793:G797)</f>
        <v>0</v>
      </c>
      <c r="H798" s="852">
        <f>SUM(H793:H797)</f>
        <v>0</v>
      </c>
      <c r="I798" s="852">
        <f t="shared" si="108"/>
        <v>833</v>
      </c>
      <c r="J798" s="852">
        <f t="shared" si="109"/>
        <v>530</v>
      </c>
    </row>
    <row r="799" spans="1:10" ht="25.5">
      <c r="A799" s="417" t="s">
        <v>3540</v>
      </c>
      <c r="B799" s="417" t="s">
        <v>3538</v>
      </c>
      <c r="C799" s="872" t="s">
        <v>3115</v>
      </c>
      <c r="D799" s="869" t="s">
        <v>2907</v>
      </c>
      <c r="E799" s="869">
        <v>288</v>
      </c>
      <c r="F799" s="869">
        <v>288</v>
      </c>
      <c r="G799" s="870"/>
      <c r="H799" s="870"/>
      <c r="I799" s="870">
        <f t="shared" si="108"/>
        <v>288</v>
      </c>
      <c r="J799" s="870">
        <f t="shared" si="109"/>
        <v>288</v>
      </c>
    </row>
    <row r="800" spans="1:10" ht="25.5">
      <c r="A800" s="417" t="s">
        <v>3540</v>
      </c>
      <c r="B800" s="417" t="s">
        <v>3538</v>
      </c>
      <c r="C800" s="361" t="s">
        <v>3245</v>
      </c>
      <c r="D800" s="116" t="s">
        <v>3246</v>
      </c>
      <c r="E800" s="116">
        <v>0</v>
      </c>
      <c r="F800" s="116">
        <v>1</v>
      </c>
      <c r="G800" s="289"/>
      <c r="H800" s="289"/>
      <c r="I800" s="289">
        <f t="shared" si="108"/>
        <v>0</v>
      </c>
      <c r="J800" s="289">
        <f t="shared" si="109"/>
        <v>1</v>
      </c>
    </row>
    <row r="801" spans="1:10" ht="25.5">
      <c r="A801" s="417" t="s">
        <v>3540</v>
      </c>
      <c r="B801" s="417" t="s">
        <v>3538</v>
      </c>
      <c r="C801" s="361" t="s">
        <v>3247</v>
      </c>
      <c r="D801" s="116" t="s">
        <v>3248</v>
      </c>
      <c r="E801" s="116">
        <v>0</v>
      </c>
      <c r="F801" s="116">
        <v>1</v>
      </c>
      <c r="G801" s="289"/>
      <c r="H801" s="289"/>
      <c r="I801" s="289">
        <f t="shared" si="108"/>
        <v>0</v>
      </c>
      <c r="J801" s="289">
        <f t="shared" si="109"/>
        <v>1</v>
      </c>
    </row>
    <row r="802" spans="1:10" ht="25.5">
      <c r="A802" s="417" t="s">
        <v>3540</v>
      </c>
      <c r="B802" s="417" t="s">
        <v>3538</v>
      </c>
      <c r="C802" s="361" t="s">
        <v>3249</v>
      </c>
      <c r="D802" s="116" t="s">
        <v>3250</v>
      </c>
      <c r="E802" s="116">
        <v>117</v>
      </c>
      <c r="F802" s="116">
        <v>100</v>
      </c>
      <c r="G802" s="289"/>
      <c r="H802" s="289"/>
      <c r="I802" s="289">
        <f t="shared" si="108"/>
        <v>117</v>
      </c>
      <c r="J802" s="289">
        <f t="shared" si="109"/>
        <v>100</v>
      </c>
    </row>
    <row r="803" spans="1:10" ht="25.5">
      <c r="A803" s="417" t="s">
        <v>3540</v>
      </c>
      <c r="B803" s="417" t="s">
        <v>3538</v>
      </c>
      <c r="C803" s="361" t="s">
        <v>3196</v>
      </c>
      <c r="D803" s="116" t="s">
        <v>3197</v>
      </c>
      <c r="E803" s="116">
        <v>1272</v>
      </c>
      <c r="F803" s="116">
        <v>1272</v>
      </c>
      <c r="G803" s="289"/>
      <c r="H803" s="289"/>
      <c r="I803" s="289">
        <f t="shared" si="108"/>
        <v>1272</v>
      </c>
      <c r="J803" s="289">
        <f t="shared" si="109"/>
        <v>1272</v>
      </c>
    </row>
    <row r="804" spans="1:10" ht="25.5">
      <c r="A804" s="417" t="s">
        <v>3540</v>
      </c>
      <c r="B804" s="417" t="s">
        <v>3538</v>
      </c>
      <c r="C804" s="361" t="s">
        <v>3198</v>
      </c>
      <c r="D804" s="116" t="s">
        <v>3199</v>
      </c>
      <c r="E804" s="116">
        <v>2479</v>
      </c>
      <c r="F804" s="116">
        <v>2479</v>
      </c>
      <c r="G804" s="289"/>
      <c r="H804" s="289"/>
      <c r="I804" s="289">
        <f t="shared" si="108"/>
        <v>2479</v>
      </c>
      <c r="J804" s="289">
        <f t="shared" si="109"/>
        <v>2479</v>
      </c>
    </row>
    <row r="805" spans="1:10" ht="25.5">
      <c r="A805" s="417" t="s">
        <v>3540</v>
      </c>
      <c r="B805" s="417" t="s">
        <v>3538</v>
      </c>
      <c r="C805" s="873" t="s">
        <v>2337</v>
      </c>
      <c r="D805" s="867" t="s">
        <v>2338</v>
      </c>
      <c r="E805" s="867">
        <v>2</v>
      </c>
      <c r="F805" s="867">
        <v>1</v>
      </c>
      <c r="G805" s="785"/>
      <c r="H805" s="785"/>
      <c r="I805" s="785">
        <f t="shared" si="108"/>
        <v>2</v>
      </c>
      <c r="J805" s="785">
        <f t="shared" si="109"/>
        <v>1</v>
      </c>
    </row>
    <row r="806" spans="1:10">
      <c r="A806" s="863"/>
      <c r="B806" s="863" t="s">
        <v>87</v>
      </c>
      <c r="C806" s="871"/>
      <c r="D806" s="854"/>
      <c r="E806" s="865">
        <f>SUM(E799:E805)</f>
        <v>4158</v>
      </c>
      <c r="F806" s="865">
        <f t="shared" ref="F806:H806" si="111">SUM(F799:F805)</f>
        <v>4142</v>
      </c>
      <c r="G806" s="865">
        <f t="shared" si="111"/>
        <v>0</v>
      </c>
      <c r="H806" s="865">
        <f t="shared" si="111"/>
        <v>0</v>
      </c>
      <c r="I806" s="852">
        <f t="shared" si="108"/>
        <v>4158</v>
      </c>
      <c r="J806" s="852">
        <f t="shared" si="109"/>
        <v>4142</v>
      </c>
    </row>
    <row r="807" spans="1:10" ht="25.5">
      <c r="A807" s="788" t="s">
        <v>3548</v>
      </c>
      <c r="B807" s="417" t="s">
        <v>1775</v>
      </c>
      <c r="C807" s="872" t="s">
        <v>3251</v>
      </c>
      <c r="D807" s="869" t="s">
        <v>3252</v>
      </c>
      <c r="E807" s="869">
        <v>186</v>
      </c>
      <c r="F807" s="869">
        <v>200</v>
      </c>
      <c r="G807" s="870"/>
      <c r="H807" s="870"/>
      <c r="I807" s="870">
        <f t="shared" si="108"/>
        <v>186</v>
      </c>
      <c r="J807" s="870">
        <f t="shared" si="109"/>
        <v>200</v>
      </c>
    </row>
    <row r="808" spans="1:10" ht="25.5">
      <c r="A808" s="787" t="s">
        <v>3548</v>
      </c>
      <c r="B808" s="417" t="s">
        <v>1775</v>
      </c>
      <c r="C808" s="361" t="s">
        <v>3253</v>
      </c>
      <c r="D808" s="116" t="s">
        <v>3254</v>
      </c>
      <c r="E808" s="116">
        <v>29</v>
      </c>
      <c r="F808" s="116">
        <v>50</v>
      </c>
      <c r="G808" s="289"/>
      <c r="H808" s="289"/>
      <c r="I808" s="289">
        <f t="shared" si="108"/>
        <v>29</v>
      </c>
      <c r="J808" s="289">
        <f t="shared" si="109"/>
        <v>50</v>
      </c>
    </row>
    <row r="809" spans="1:10" ht="25.5">
      <c r="A809" s="787" t="s">
        <v>3548</v>
      </c>
      <c r="B809" s="417" t="s">
        <v>1775</v>
      </c>
      <c r="C809" s="361" t="s">
        <v>3255</v>
      </c>
      <c r="D809" s="116" t="s">
        <v>3019</v>
      </c>
      <c r="E809" s="116">
        <v>11225</v>
      </c>
      <c r="F809" s="116">
        <v>11225</v>
      </c>
      <c r="G809" s="289"/>
      <c r="H809" s="289"/>
      <c r="I809" s="289">
        <f t="shared" si="108"/>
        <v>11225</v>
      </c>
      <c r="J809" s="289">
        <f t="shared" si="109"/>
        <v>11225</v>
      </c>
    </row>
    <row r="810" spans="1:10" ht="25.5">
      <c r="A810" s="858" t="s">
        <v>3548</v>
      </c>
      <c r="B810" s="417" t="s">
        <v>1775</v>
      </c>
      <c r="C810" s="873" t="s">
        <v>3256</v>
      </c>
      <c r="D810" s="867" t="s">
        <v>3257</v>
      </c>
      <c r="E810" s="867">
        <v>224</v>
      </c>
      <c r="F810" s="867">
        <v>224</v>
      </c>
      <c r="G810" s="785"/>
      <c r="H810" s="785"/>
      <c r="I810" s="785">
        <f t="shared" si="108"/>
        <v>224</v>
      </c>
      <c r="J810" s="785">
        <f t="shared" si="109"/>
        <v>224</v>
      </c>
    </row>
    <row r="811" spans="1:10">
      <c r="A811" s="863"/>
      <c r="B811" s="863" t="s">
        <v>87</v>
      </c>
      <c r="C811" s="871"/>
      <c r="D811" s="854"/>
      <c r="E811" s="865">
        <f>SUM(E807:E810)</f>
        <v>11664</v>
      </c>
      <c r="F811" s="865">
        <f t="shared" ref="F811:H811" si="112">SUM(F807:F810)</f>
        <v>11699</v>
      </c>
      <c r="G811" s="852">
        <f t="shared" si="112"/>
        <v>0</v>
      </c>
      <c r="H811" s="852">
        <f t="shared" si="112"/>
        <v>0</v>
      </c>
      <c r="I811" s="852">
        <f t="shared" si="108"/>
        <v>11664</v>
      </c>
      <c r="J811" s="852">
        <f t="shared" si="109"/>
        <v>11699</v>
      </c>
    </row>
    <row r="812" spans="1:10" ht="25.5">
      <c r="A812" s="788" t="s">
        <v>3548</v>
      </c>
      <c r="B812" s="417" t="s">
        <v>1775</v>
      </c>
      <c r="C812" s="872">
        <v>260078</v>
      </c>
      <c r="D812" s="869" t="s">
        <v>3258</v>
      </c>
      <c r="E812" s="869">
        <v>189</v>
      </c>
      <c r="F812" s="869">
        <v>60</v>
      </c>
      <c r="G812" s="870"/>
      <c r="H812" s="870"/>
      <c r="I812" s="870">
        <f t="shared" si="108"/>
        <v>189</v>
      </c>
      <c r="J812" s="870">
        <f t="shared" si="109"/>
        <v>60</v>
      </c>
    </row>
    <row r="813" spans="1:10" ht="25.5">
      <c r="A813" s="787" t="s">
        <v>3548</v>
      </c>
      <c r="B813" s="417" t="s">
        <v>1775</v>
      </c>
      <c r="C813" s="361" t="s">
        <v>3259</v>
      </c>
      <c r="D813" s="116" t="s">
        <v>3260</v>
      </c>
      <c r="E813" s="116">
        <v>5094</v>
      </c>
      <c r="F813" s="116">
        <v>5500</v>
      </c>
      <c r="G813" s="289"/>
      <c r="H813" s="289"/>
      <c r="I813" s="289">
        <f t="shared" si="108"/>
        <v>5094</v>
      </c>
      <c r="J813" s="289">
        <f t="shared" si="109"/>
        <v>5500</v>
      </c>
    </row>
    <row r="814" spans="1:10" ht="25.5">
      <c r="A814" s="787" t="s">
        <v>3548</v>
      </c>
      <c r="B814" s="417" t="s">
        <v>1775</v>
      </c>
      <c r="C814" s="361" t="s">
        <v>3261</v>
      </c>
      <c r="D814" s="116" t="s">
        <v>3262</v>
      </c>
      <c r="E814" s="116">
        <v>4313</v>
      </c>
      <c r="F814" s="116">
        <v>3000</v>
      </c>
      <c r="G814" s="289"/>
      <c r="H814" s="289"/>
      <c r="I814" s="289">
        <f t="shared" si="108"/>
        <v>4313</v>
      </c>
      <c r="J814" s="289">
        <f t="shared" si="109"/>
        <v>3000</v>
      </c>
    </row>
    <row r="815" spans="1:10" ht="25.5">
      <c r="A815" s="787" t="s">
        <v>3548</v>
      </c>
      <c r="B815" s="417" t="s">
        <v>1775</v>
      </c>
      <c r="C815" s="361" t="s">
        <v>3263</v>
      </c>
      <c r="D815" s="116" t="s">
        <v>3264</v>
      </c>
      <c r="E815" s="116">
        <v>371</v>
      </c>
      <c r="F815" s="116">
        <v>400</v>
      </c>
      <c r="G815" s="289"/>
      <c r="H815" s="289"/>
      <c r="I815" s="289">
        <f t="shared" si="108"/>
        <v>371</v>
      </c>
      <c r="J815" s="289">
        <f t="shared" si="109"/>
        <v>400</v>
      </c>
    </row>
    <row r="816" spans="1:10" ht="25.5">
      <c r="A816" s="787" t="s">
        <v>3548</v>
      </c>
      <c r="B816" s="417" t="s">
        <v>1775</v>
      </c>
      <c r="C816" s="361" t="s">
        <v>3265</v>
      </c>
      <c r="D816" s="116" t="s">
        <v>3266</v>
      </c>
      <c r="E816" s="116"/>
      <c r="F816" s="116"/>
      <c r="G816" s="289">
        <v>62</v>
      </c>
      <c r="H816" s="289">
        <v>50</v>
      </c>
      <c r="I816" s="289">
        <f t="shared" si="108"/>
        <v>62</v>
      </c>
      <c r="J816" s="289">
        <f t="shared" si="109"/>
        <v>50</v>
      </c>
    </row>
    <row r="817" spans="1:10" ht="25.5">
      <c r="A817" s="787" t="s">
        <v>3548</v>
      </c>
      <c r="B817" s="417" t="s">
        <v>1775</v>
      </c>
      <c r="C817" s="361" t="s">
        <v>3267</v>
      </c>
      <c r="D817" s="116" t="s">
        <v>3268</v>
      </c>
      <c r="E817" s="116">
        <v>10232</v>
      </c>
      <c r="F817" s="116">
        <v>9000</v>
      </c>
      <c r="G817" s="289"/>
      <c r="H817" s="289"/>
      <c r="I817" s="289">
        <f t="shared" si="108"/>
        <v>10232</v>
      </c>
      <c r="J817" s="289">
        <f t="shared" si="109"/>
        <v>9000</v>
      </c>
    </row>
    <row r="818" spans="1:10" ht="25.5">
      <c r="A818" s="787" t="s">
        <v>3548</v>
      </c>
      <c r="B818" s="417" t="s">
        <v>1775</v>
      </c>
      <c r="C818" s="361" t="s">
        <v>3269</v>
      </c>
      <c r="D818" s="116" t="s">
        <v>3270</v>
      </c>
      <c r="E818" s="116">
        <v>0</v>
      </c>
      <c r="F818" s="116">
        <v>5</v>
      </c>
      <c r="G818" s="289"/>
      <c r="H818" s="289"/>
      <c r="I818" s="289">
        <f t="shared" si="108"/>
        <v>0</v>
      </c>
      <c r="J818" s="289">
        <f t="shared" si="109"/>
        <v>5</v>
      </c>
    </row>
    <row r="819" spans="1:10" ht="25.5">
      <c r="A819" s="787" t="s">
        <v>3548</v>
      </c>
      <c r="B819" s="417" t="s">
        <v>1775</v>
      </c>
      <c r="C819" s="361" t="s">
        <v>3271</v>
      </c>
      <c r="D819" s="116" t="s">
        <v>3272</v>
      </c>
      <c r="E819" s="116">
        <v>2</v>
      </c>
      <c r="F819" s="116">
        <v>5</v>
      </c>
      <c r="G819" s="289"/>
      <c r="H819" s="289"/>
      <c r="I819" s="289">
        <f t="shared" si="108"/>
        <v>2</v>
      </c>
      <c r="J819" s="289">
        <f t="shared" si="109"/>
        <v>5</v>
      </c>
    </row>
    <row r="820" spans="1:10" ht="25.5">
      <c r="A820" s="787" t="s">
        <v>3548</v>
      </c>
      <c r="B820" s="417" t="s">
        <v>1775</v>
      </c>
      <c r="C820" s="361" t="s">
        <v>3198</v>
      </c>
      <c r="D820" s="116" t="s">
        <v>3199</v>
      </c>
      <c r="E820" s="116">
        <v>12514</v>
      </c>
      <c r="F820" s="116">
        <v>10000</v>
      </c>
      <c r="G820" s="289"/>
      <c r="H820" s="289"/>
      <c r="I820" s="289">
        <f t="shared" si="108"/>
        <v>12514</v>
      </c>
      <c r="J820" s="289">
        <f t="shared" si="109"/>
        <v>10000</v>
      </c>
    </row>
    <row r="821" spans="1:10" ht="25.5">
      <c r="A821" s="787" t="s">
        <v>3548</v>
      </c>
      <c r="B821" s="417" t="s">
        <v>1775</v>
      </c>
      <c r="C821" s="361" t="s">
        <v>3273</v>
      </c>
      <c r="D821" s="116" t="s">
        <v>3274</v>
      </c>
      <c r="E821" s="116">
        <v>0</v>
      </c>
      <c r="F821" s="116">
        <v>1</v>
      </c>
      <c r="G821" s="289"/>
      <c r="H821" s="289"/>
      <c r="I821" s="289">
        <f t="shared" si="108"/>
        <v>0</v>
      </c>
      <c r="J821" s="289">
        <f t="shared" si="109"/>
        <v>1</v>
      </c>
    </row>
    <row r="822" spans="1:10" ht="25.5">
      <c r="A822" s="787" t="s">
        <v>3548</v>
      </c>
      <c r="B822" s="417" t="s">
        <v>1775</v>
      </c>
      <c r="C822" s="361" t="s">
        <v>3275</v>
      </c>
      <c r="D822" s="116" t="s">
        <v>3276</v>
      </c>
      <c r="E822" s="116">
        <v>1711</v>
      </c>
      <c r="F822" s="116">
        <v>1000</v>
      </c>
      <c r="G822" s="289"/>
      <c r="H822" s="289"/>
      <c r="I822" s="289">
        <f t="shared" si="108"/>
        <v>1711</v>
      </c>
      <c r="J822" s="289">
        <f t="shared" si="109"/>
        <v>1000</v>
      </c>
    </row>
    <row r="823" spans="1:10" ht="25.5">
      <c r="A823" s="787" t="s">
        <v>3548</v>
      </c>
      <c r="B823" s="417" t="s">
        <v>1775</v>
      </c>
      <c r="C823" s="361" t="s">
        <v>3277</v>
      </c>
      <c r="D823" s="116" t="s">
        <v>3278</v>
      </c>
      <c r="E823" s="116">
        <v>0</v>
      </c>
      <c r="F823" s="116">
        <v>1</v>
      </c>
      <c r="G823" s="289"/>
      <c r="H823" s="289"/>
      <c r="I823" s="289">
        <f t="shared" si="108"/>
        <v>0</v>
      </c>
      <c r="J823" s="289">
        <f t="shared" si="109"/>
        <v>1</v>
      </c>
    </row>
    <row r="824" spans="1:10" ht="25.5">
      <c r="A824" s="787" t="s">
        <v>3548</v>
      </c>
      <c r="B824" s="417" t="s">
        <v>1775</v>
      </c>
      <c r="C824" s="361" t="s">
        <v>3279</v>
      </c>
      <c r="D824" s="116" t="s">
        <v>3280</v>
      </c>
      <c r="E824" s="116">
        <v>1690</v>
      </c>
      <c r="F824" s="116">
        <v>1000</v>
      </c>
      <c r="G824" s="289"/>
      <c r="H824" s="289"/>
      <c r="I824" s="289">
        <f t="shared" ref="I824:I842" si="113">SUM(E824,G824)</f>
        <v>1690</v>
      </c>
      <c r="J824" s="289">
        <f t="shared" ref="J824:J842" si="114">SUM(F824,H824)</f>
        <v>1000</v>
      </c>
    </row>
    <row r="825" spans="1:10" ht="25.5">
      <c r="A825" s="787" t="s">
        <v>3548</v>
      </c>
      <c r="B825" s="417" t="s">
        <v>1775</v>
      </c>
      <c r="C825" s="361" t="s">
        <v>3281</v>
      </c>
      <c r="D825" s="116" t="s">
        <v>3282</v>
      </c>
      <c r="E825" s="116">
        <v>3763</v>
      </c>
      <c r="F825" s="116">
        <v>3500</v>
      </c>
      <c r="G825" s="289"/>
      <c r="H825" s="289"/>
      <c r="I825" s="289">
        <f t="shared" si="113"/>
        <v>3763</v>
      </c>
      <c r="J825" s="289">
        <f t="shared" si="114"/>
        <v>3500</v>
      </c>
    </row>
    <row r="826" spans="1:10" ht="25.5">
      <c r="A826" s="787" t="s">
        <v>3548</v>
      </c>
      <c r="B826" s="417" t="s">
        <v>1775</v>
      </c>
      <c r="C826" s="361" t="s">
        <v>3283</v>
      </c>
      <c r="D826" s="116" t="s">
        <v>3284</v>
      </c>
      <c r="E826" s="116">
        <v>4497</v>
      </c>
      <c r="F826" s="116">
        <v>3500</v>
      </c>
      <c r="G826" s="289"/>
      <c r="H826" s="289"/>
      <c r="I826" s="289">
        <f t="shared" si="113"/>
        <v>4497</v>
      </c>
      <c r="J826" s="289">
        <f t="shared" si="114"/>
        <v>3500</v>
      </c>
    </row>
    <row r="827" spans="1:10" ht="25.5">
      <c r="A827" s="787" t="s">
        <v>3548</v>
      </c>
      <c r="B827" s="417" t="s">
        <v>1775</v>
      </c>
      <c r="C827" s="361" t="s">
        <v>3285</v>
      </c>
      <c r="D827" s="116" t="s">
        <v>3286</v>
      </c>
      <c r="E827" s="116">
        <v>4463</v>
      </c>
      <c r="F827" s="116">
        <v>3500</v>
      </c>
      <c r="G827" s="289"/>
      <c r="H827" s="289"/>
      <c r="I827" s="289">
        <f t="shared" si="113"/>
        <v>4463</v>
      </c>
      <c r="J827" s="289">
        <f t="shared" si="114"/>
        <v>3500</v>
      </c>
    </row>
    <row r="828" spans="1:10" ht="25.5">
      <c r="A828" s="787" t="s">
        <v>3548</v>
      </c>
      <c r="B828" s="417" t="s">
        <v>1775</v>
      </c>
      <c r="C828" s="361" t="s">
        <v>3287</v>
      </c>
      <c r="D828" s="116" t="s">
        <v>3288</v>
      </c>
      <c r="E828" s="116">
        <v>4075</v>
      </c>
      <c r="F828" s="116">
        <v>3500</v>
      </c>
      <c r="G828" s="289"/>
      <c r="H828" s="289"/>
      <c r="I828" s="289">
        <f t="shared" si="113"/>
        <v>4075</v>
      </c>
      <c r="J828" s="289">
        <f t="shared" si="114"/>
        <v>3500</v>
      </c>
    </row>
    <row r="829" spans="1:10" ht="25.5">
      <c r="A829" s="787" t="s">
        <v>3548</v>
      </c>
      <c r="B829" s="417" t="s">
        <v>1775</v>
      </c>
      <c r="C829" s="361" t="s">
        <v>3289</v>
      </c>
      <c r="D829" s="116" t="s">
        <v>3290</v>
      </c>
      <c r="E829" s="116">
        <v>2</v>
      </c>
      <c r="F829" s="116">
        <v>10</v>
      </c>
      <c r="G829" s="289"/>
      <c r="H829" s="289"/>
      <c r="I829" s="289">
        <f t="shared" si="113"/>
        <v>2</v>
      </c>
      <c r="J829" s="289">
        <f t="shared" si="114"/>
        <v>10</v>
      </c>
    </row>
    <row r="830" spans="1:10" ht="25.5">
      <c r="A830" s="787" t="s">
        <v>3548</v>
      </c>
      <c r="B830" s="417" t="s">
        <v>1775</v>
      </c>
      <c r="C830" s="361" t="s">
        <v>3291</v>
      </c>
      <c r="D830" s="116" t="s">
        <v>3292</v>
      </c>
      <c r="E830" s="116">
        <v>8964</v>
      </c>
      <c r="F830" s="116">
        <v>7000</v>
      </c>
      <c r="G830" s="289"/>
      <c r="H830" s="289"/>
      <c r="I830" s="289">
        <f t="shared" si="113"/>
        <v>8964</v>
      </c>
      <c r="J830" s="289">
        <f t="shared" si="114"/>
        <v>7000</v>
      </c>
    </row>
    <row r="831" spans="1:10" ht="25.5">
      <c r="A831" s="787" t="s">
        <v>3548</v>
      </c>
      <c r="B831" s="417" t="s">
        <v>1775</v>
      </c>
      <c r="C831" s="361" t="s">
        <v>3293</v>
      </c>
      <c r="D831" s="116" t="s">
        <v>3294</v>
      </c>
      <c r="E831" s="116">
        <v>1</v>
      </c>
      <c r="F831" s="116">
        <v>1</v>
      </c>
      <c r="G831" s="289"/>
      <c r="H831" s="289"/>
      <c r="I831" s="289">
        <f t="shared" si="113"/>
        <v>1</v>
      </c>
      <c r="J831" s="289">
        <f t="shared" si="114"/>
        <v>1</v>
      </c>
    </row>
    <row r="832" spans="1:10" ht="25.5">
      <c r="A832" s="787" t="s">
        <v>3548</v>
      </c>
      <c r="B832" s="417" t="s">
        <v>1775</v>
      </c>
      <c r="C832" s="361" t="s">
        <v>3295</v>
      </c>
      <c r="D832" s="116" t="s">
        <v>3296</v>
      </c>
      <c r="E832" s="116">
        <v>10460</v>
      </c>
      <c r="F832" s="116">
        <v>10460</v>
      </c>
      <c r="G832" s="289"/>
      <c r="H832" s="289"/>
      <c r="I832" s="289">
        <f t="shared" si="113"/>
        <v>10460</v>
      </c>
      <c r="J832" s="289">
        <f t="shared" si="114"/>
        <v>10460</v>
      </c>
    </row>
    <row r="833" spans="1:10" ht="25.5">
      <c r="A833" s="787" t="s">
        <v>3548</v>
      </c>
      <c r="B833" s="417" t="s">
        <v>1775</v>
      </c>
      <c r="C833" s="361" t="s">
        <v>3297</v>
      </c>
      <c r="D833" s="116" t="s">
        <v>3298</v>
      </c>
      <c r="E833" s="116">
        <v>10457</v>
      </c>
      <c r="F833" s="116">
        <v>10457</v>
      </c>
      <c r="G833" s="289"/>
      <c r="H833" s="289"/>
      <c r="I833" s="289">
        <f t="shared" si="113"/>
        <v>10457</v>
      </c>
      <c r="J833" s="289">
        <f t="shared" si="114"/>
        <v>10457</v>
      </c>
    </row>
    <row r="834" spans="1:10" ht="25.5">
      <c r="A834" s="787" t="s">
        <v>3548</v>
      </c>
      <c r="B834" s="417" t="s">
        <v>1775</v>
      </c>
      <c r="C834" s="361" t="s">
        <v>3299</v>
      </c>
      <c r="D834" s="116" t="s">
        <v>3300</v>
      </c>
      <c r="E834" s="116">
        <v>10459</v>
      </c>
      <c r="F834" s="116">
        <v>10459</v>
      </c>
      <c r="G834" s="289"/>
      <c r="H834" s="289"/>
      <c r="I834" s="289">
        <f t="shared" si="113"/>
        <v>10459</v>
      </c>
      <c r="J834" s="289">
        <f t="shared" si="114"/>
        <v>10459</v>
      </c>
    </row>
    <row r="835" spans="1:10" ht="25.5">
      <c r="A835" s="787" t="s">
        <v>3548</v>
      </c>
      <c r="B835" s="417" t="s">
        <v>1775</v>
      </c>
      <c r="C835" s="361" t="s">
        <v>3301</v>
      </c>
      <c r="D835" s="116" t="s">
        <v>3302</v>
      </c>
      <c r="E835" s="116">
        <v>10461</v>
      </c>
      <c r="F835" s="116">
        <v>10461</v>
      </c>
      <c r="G835" s="289"/>
      <c r="H835" s="289"/>
      <c r="I835" s="289">
        <f t="shared" si="113"/>
        <v>10461</v>
      </c>
      <c r="J835" s="289">
        <f t="shared" si="114"/>
        <v>10461</v>
      </c>
    </row>
    <row r="836" spans="1:10" ht="25.5">
      <c r="A836" s="787" t="s">
        <v>3548</v>
      </c>
      <c r="B836" s="417" t="s">
        <v>1775</v>
      </c>
      <c r="C836" s="361" t="s">
        <v>3303</v>
      </c>
      <c r="D836" s="116" t="s">
        <v>3304</v>
      </c>
      <c r="E836" s="116">
        <v>10459</v>
      </c>
      <c r="F836" s="116">
        <v>10459</v>
      </c>
      <c r="G836" s="289"/>
      <c r="H836" s="289"/>
      <c r="I836" s="289">
        <f t="shared" si="113"/>
        <v>10459</v>
      </c>
      <c r="J836" s="289">
        <f t="shared" si="114"/>
        <v>10459</v>
      </c>
    </row>
    <row r="837" spans="1:10" ht="25.5">
      <c r="A837" s="787" t="s">
        <v>3548</v>
      </c>
      <c r="B837" s="417" t="s">
        <v>1775</v>
      </c>
      <c r="C837" s="361" t="s">
        <v>3305</v>
      </c>
      <c r="D837" s="116" t="s">
        <v>3306</v>
      </c>
      <c r="E837" s="116">
        <v>5780</v>
      </c>
      <c r="F837" s="116">
        <v>5780</v>
      </c>
      <c r="G837" s="289"/>
      <c r="H837" s="289"/>
      <c r="I837" s="289">
        <f t="shared" si="113"/>
        <v>5780</v>
      </c>
      <c r="J837" s="289">
        <f t="shared" si="114"/>
        <v>5780</v>
      </c>
    </row>
    <row r="838" spans="1:10" ht="25.5">
      <c r="A838" s="787" t="s">
        <v>3548</v>
      </c>
      <c r="B838" s="417" t="s">
        <v>1775</v>
      </c>
      <c r="C838" s="361" t="s">
        <v>3307</v>
      </c>
      <c r="D838" s="116" t="s">
        <v>3308</v>
      </c>
      <c r="E838" s="116">
        <v>10458</v>
      </c>
      <c r="F838" s="116">
        <v>10458</v>
      </c>
      <c r="G838" s="289"/>
      <c r="H838" s="289"/>
      <c r="I838" s="289">
        <f t="shared" si="113"/>
        <v>10458</v>
      </c>
      <c r="J838" s="289">
        <f t="shared" si="114"/>
        <v>10458</v>
      </c>
    </row>
    <row r="839" spans="1:10" ht="25.5">
      <c r="A839" s="787" t="s">
        <v>3548</v>
      </c>
      <c r="B839" s="417" t="s">
        <v>1775</v>
      </c>
      <c r="C839" s="361" t="s">
        <v>3309</v>
      </c>
      <c r="D839" s="116" t="s">
        <v>3310</v>
      </c>
      <c r="E839" s="116">
        <v>10455</v>
      </c>
      <c r="F839" s="116">
        <v>10455</v>
      </c>
      <c r="G839" s="289"/>
      <c r="H839" s="289"/>
      <c r="I839" s="289">
        <f t="shared" si="113"/>
        <v>10455</v>
      </c>
      <c r="J839" s="289">
        <f t="shared" si="114"/>
        <v>10455</v>
      </c>
    </row>
    <row r="840" spans="1:10" ht="25.5">
      <c r="A840" s="787" t="s">
        <v>3548</v>
      </c>
      <c r="B840" s="417" t="s">
        <v>1775</v>
      </c>
      <c r="C840" s="361" t="s">
        <v>3311</v>
      </c>
      <c r="D840" s="116" t="s">
        <v>3312</v>
      </c>
      <c r="E840" s="116">
        <v>3808</v>
      </c>
      <c r="F840" s="116">
        <v>3808</v>
      </c>
      <c r="G840" s="289"/>
      <c r="H840" s="289"/>
      <c r="I840" s="289">
        <f t="shared" si="113"/>
        <v>3808</v>
      </c>
      <c r="J840" s="289">
        <f t="shared" si="114"/>
        <v>3808</v>
      </c>
    </row>
    <row r="841" spans="1:10" ht="25.5">
      <c r="A841" s="858" t="s">
        <v>3548</v>
      </c>
      <c r="B841" s="417" t="s">
        <v>1775</v>
      </c>
      <c r="C841" s="873" t="s">
        <v>3313</v>
      </c>
      <c r="D841" s="867" t="s">
        <v>3314</v>
      </c>
      <c r="E841" s="867">
        <v>3818</v>
      </c>
      <c r="F841" s="867">
        <v>3818</v>
      </c>
      <c r="G841" s="785"/>
      <c r="H841" s="785"/>
      <c r="I841" s="785">
        <f t="shared" si="113"/>
        <v>3818</v>
      </c>
      <c r="J841" s="785">
        <f t="shared" si="114"/>
        <v>3818</v>
      </c>
    </row>
    <row r="842" spans="1:10">
      <c r="A842" s="863"/>
      <c r="B842" s="863" t="s">
        <v>87</v>
      </c>
      <c r="C842" s="871"/>
      <c r="D842" s="854"/>
      <c r="E842" s="865">
        <f>SUM(E812:E841)</f>
        <v>148496</v>
      </c>
      <c r="F842" s="865">
        <f t="shared" ref="F842:H842" si="115">SUM(F812:F841)</f>
        <v>137598</v>
      </c>
      <c r="G842" s="865">
        <f t="shared" si="115"/>
        <v>62</v>
      </c>
      <c r="H842" s="865">
        <f t="shared" si="115"/>
        <v>50</v>
      </c>
      <c r="I842" s="852">
        <f t="shared" si="113"/>
        <v>148558</v>
      </c>
      <c r="J842" s="852">
        <f t="shared" si="114"/>
        <v>137648</v>
      </c>
    </row>
    <row r="843" spans="1:10">
      <c r="A843" s="417" t="s">
        <v>3549</v>
      </c>
      <c r="B843" s="417" t="s">
        <v>1775</v>
      </c>
      <c r="C843" s="872" t="s">
        <v>2305</v>
      </c>
      <c r="D843" s="869" t="s">
        <v>2306</v>
      </c>
      <c r="E843" s="869">
        <v>128</v>
      </c>
      <c r="F843" s="869">
        <v>128</v>
      </c>
      <c r="G843" s="870"/>
      <c r="H843" s="870"/>
      <c r="I843" s="870">
        <f t="shared" ref="I843:I860" si="116">SUM(E843,G843)</f>
        <v>128</v>
      </c>
      <c r="J843" s="870">
        <f t="shared" ref="J843:J860" si="117">SUM(F843,H843)</f>
        <v>128</v>
      </c>
    </row>
    <row r="844" spans="1:10">
      <c r="A844" s="417" t="s">
        <v>3549</v>
      </c>
      <c r="B844" s="417" t="s">
        <v>1775</v>
      </c>
      <c r="C844" s="361" t="s">
        <v>3315</v>
      </c>
      <c r="D844" s="116" t="s">
        <v>3316</v>
      </c>
      <c r="E844" s="116">
        <v>0</v>
      </c>
      <c r="F844" s="116">
        <v>0</v>
      </c>
      <c r="G844" s="289"/>
      <c r="H844" s="289"/>
      <c r="I844" s="289">
        <f t="shared" si="116"/>
        <v>0</v>
      </c>
      <c r="J844" s="289">
        <f t="shared" si="117"/>
        <v>0</v>
      </c>
    </row>
    <row r="845" spans="1:10">
      <c r="A845" s="417" t="s">
        <v>3549</v>
      </c>
      <c r="B845" s="417" t="s">
        <v>1775</v>
      </c>
      <c r="C845" s="361" t="s">
        <v>3317</v>
      </c>
      <c r="D845" s="116" t="s">
        <v>3318</v>
      </c>
      <c r="E845" s="116">
        <v>0</v>
      </c>
      <c r="F845" s="116">
        <v>0</v>
      </c>
      <c r="G845" s="289"/>
      <c r="H845" s="289"/>
      <c r="I845" s="289">
        <f t="shared" si="116"/>
        <v>0</v>
      </c>
      <c r="J845" s="289">
        <f t="shared" si="117"/>
        <v>0</v>
      </c>
    </row>
    <row r="846" spans="1:10">
      <c r="A846" s="417" t="s">
        <v>3549</v>
      </c>
      <c r="B846" s="417" t="s">
        <v>1775</v>
      </c>
      <c r="C846" s="361" t="s">
        <v>3319</v>
      </c>
      <c r="D846" s="116" t="s">
        <v>3320</v>
      </c>
      <c r="E846" s="116">
        <v>1</v>
      </c>
      <c r="F846" s="116">
        <v>1</v>
      </c>
      <c r="G846" s="289"/>
      <c r="H846" s="289"/>
      <c r="I846" s="289">
        <f t="shared" si="116"/>
        <v>1</v>
      </c>
      <c r="J846" s="289">
        <f t="shared" si="117"/>
        <v>1</v>
      </c>
    </row>
    <row r="847" spans="1:10">
      <c r="A847" s="417" t="s">
        <v>3549</v>
      </c>
      <c r="B847" s="417" t="s">
        <v>1775</v>
      </c>
      <c r="C847" s="361" t="s">
        <v>3321</v>
      </c>
      <c r="D847" s="116" t="s">
        <v>3322</v>
      </c>
      <c r="E847" s="116">
        <v>526</v>
      </c>
      <c r="F847" s="116">
        <v>526</v>
      </c>
      <c r="G847" s="289"/>
      <c r="H847" s="289"/>
      <c r="I847" s="289">
        <f t="shared" si="116"/>
        <v>526</v>
      </c>
      <c r="J847" s="289">
        <f t="shared" si="117"/>
        <v>526</v>
      </c>
    </row>
    <row r="848" spans="1:10">
      <c r="A848" s="417" t="s">
        <v>3549</v>
      </c>
      <c r="B848" s="417" t="s">
        <v>1775</v>
      </c>
      <c r="C848" s="361" t="s">
        <v>3323</v>
      </c>
      <c r="D848" s="116" t="s">
        <v>3324</v>
      </c>
      <c r="E848" s="116">
        <v>603</v>
      </c>
      <c r="F848" s="116">
        <v>603</v>
      </c>
      <c r="G848" s="289"/>
      <c r="H848" s="289"/>
      <c r="I848" s="289">
        <f t="shared" si="116"/>
        <v>603</v>
      </c>
      <c r="J848" s="289">
        <f t="shared" si="117"/>
        <v>603</v>
      </c>
    </row>
    <row r="849" spans="1:10">
      <c r="A849" s="417" t="s">
        <v>3549</v>
      </c>
      <c r="B849" s="417" t="s">
        <v>1775</v>
      </c>
      <c r="C849" s="361" t="s">
        <v>3325</v>
      </c>
      <c r="D849" s="116" t="s">
        <v>3326</v>
      </c>
      <c r="E849" s="116">
        <v>6535</v>
      </c>
      <c r="F849" s="116">
        <v>6535</v>
      </c>
      <c r="G849" s="289"/>
      <c r="H849" s="289"/>
      <c r="I849" s="289">
        <f t="shared" si="116"/>
        <v>6535</v>
      </c>
      <c r="J849" s="289">
        <f t="shared" si="117"/>
        <v>6535</v>
      </c>
    </row>
    <row r="850" spans="1:10">
      <c r="A850" s="417" t="s">
        <v>3549</v>
      </c>
      <c r="B850" s="417" t="s">
        <v>1775</v>
      </c>
      <c r="C850" s="361" t="s">
        <v>3327</v>
      </c>
      <c r="D850" s="116" t="s">
        <v>3328</v>
      </c>
      <c r="E850" s="116">
        <v>6120</v>
      </c>
      <c r="F850" s="116">
        <v>6120</v>
      </c>
      <c r="G850" s="289"/>
      <c r="H850" s="289"/>
      <c r="I850" s="289">
        <f t="shared" si="116"/>
        <v>6120</v>
      </c>
      <c r="J850" s="289">
        <f t="shared" si="117"/>
        <v>6120</v>
      </c>
    </row>
    <row r="851" spans="1:10">
      <c r="A851" s="417" t="s">
        <v>3549</v>
      </c>
      <c r="B851" s="417" t="s">
        <v>1775</v>
      </c>
      <c r="C851" s="361" t="s">
        <v>2581</v>
      </c>
      <c r="D851" s="116" t="s">
        <v>3329</v>
      </c>
      <c r="E851" s="116">
        <v>9</v>
      </c>
      <c r="F851" s="116">
        <v>9</v>
      </c>
      <c r="G851" s="289"/>
      <c r="H851" s="289"/>
      <c r="I851" s="289">
        <f t="shared" si="116"/>
        <v>9</v>
      </c>
      <c r="J851" s="289">
        <f t="shared" si="117"/>
        <v>9</v>
      </c>
    </row>
    <row r="852" spans="1:10">
      <c r="A852" s="417" t="s">
        <v>3549</v>
      </c>
      <c r="B852" s="417" t="s">
        <v>1775</v>
      </c>
      <c r="C852" s="361" t="s">
        <v>3330</v>
      </c>
      <c r="D852" s="116" t="s">
        <v>3331</v>
      </c>
      <c r="E852" s="116">
        <v>6534</v>
      </c>
      <c r="F852" s="116">
        <v>6534</v>
      </c>
      <c r="G852" s="289"/>
      <c r="H852" s="289"/>
      <c r="I852" s="289">
        <f t="shared" si="116"/>
        <v>6534</v>
      </c>
      <c r="J852" s="289">
        <f t="shared" si="117"/>
        <v>6534</v>
      </c>
    </row>
    <row r="853" spans="1:10">
      <c r="A853" s="417" t="s">
        <v>3549</v>
      </c>
      <c r="B853" s="417" t="s">
        <v>1775</v>
      </c>
      <c r="C853" s="361" t="s">
        <v>3332</v>
      </c>
      <c r="D853" s="116" t="s">
        <v>3333</v>
      </c>
      <c r="E853" s="116">
        <v>36</v>
      </c>
      <c r="F853" s="116">
        <v>36</v>
      </c>
      <c r="G853" s="289"/>
      <c r="H853" s="289"/>
      <c r="I853" s="289">
        <f t="shared" si="116"/>
        <v>36</v>
      </c>
      <c r="J853" s="289">
        <f t="shared" si="117"/>
        <v>36</v>
      </c>
    </row>
    <row r="854" spans="1:10">
      <c r="A854" s="417" t="s">
        <v>3549</v>
      </c>
      <c r="B854" s="417" t="s">
        <v>1775</v>
      </c>
      <c r="C854" s="361" t="s">
        <v>3334</v>
      </c>
      <c r="D854" s="116" t="s">
        <v>3335</v>
      </c>
      <c r="E854" s="116">
        <v>0</v>
      </c>
      <c r="F854" s="116">
        <v>0</v>
      </c>
      <c r="G854" s="289"/>
      <c r="H854" s="289"/>
      <c r="I854" s="289">
        <f t="shared" si="116"/>
        <v>0</v>
      </c>
      <c r="J854" s="289">
        <f t="shared" si="117"/>
        <v>0</v>
      </c>
    </row>
    <row r="855" spans="1:10">
      <c r="A855" s="417" t="s">
        <v>3549</v>
      </c>
      <c r="B855" s="417" t="s">
        <v>1775</v>
      </c>
      <c r="C855" s="361" t="s">
        <v>3336</v>
      </c>
      <c r="D855" s="116" t="s">
        <v>3337</v>
      </c>
      <c r="E855" s="116">
        <v>4</v>
      </c>
      <c r="F855" s="116">
        <v>4</v>
      </c>
      <c r="G855" s="289"/>
      <c r="H855" s="289"/>
      <c r="I855" s="289">
        <f t="shared" si="116"/>
        <v>4</v>
      </c>
      <c r="J855" s="289">
        <f t="shared" si="117"/>
        <v>4</v>
      </c>
    </row>
    <row r="856" spans="1:10">
      <c r="A856" s="417" t="s">
        <v>3549</v>
      </c>
      <c r="B856" s="417" t="s">
        <v>1775</v>
      </c>
      <c r="C856" s="361" t="s">
        <v>3338</v>
      </c>
      <c r="D856" s="116" t="s">
        <v>3339</v>
      </c>
      <c r="E856" s="116">
        <v>780</v>
      </c>
      <c r="F856" s="116">
        <v>780</v>
      </c>
      <c r="G856" s="289"/>
      <c r="H856" s="289"/>
      <c r="I856" s="289">
        <f t="shared" si="116"/>
        <v>780</v>
      </c>
      <c r="J856" s="289">
        <f t="shared" si="117"/>
        <v>780</v>
      </c>
    </row>
    <row r="857" spans="1:10">
      <c r="A857" s="417" t="s">
        <v>3549</v>
      </c>
      <c r="B857" s="417" t="s">
        <v>1775</v>
      </c>
      <c r="C857" s="873" t="s">
        <v>3340</v>
      </c>
      <c r="D857" s="867" t="s">
        <v>3341</v>
      </c>
      <c r="E857" s="867">
        <v>0</v>
      </c>
      <c r="F857" s="867">
        <v>1</v>
      </c>
      <c r="G857" s="785"/>
      <c r="H857" s="785"/>
      <c r="I857" s="785">
        <f t="shared" si="116"/>
        <v>0</v>
      </c>
      <c r="J857" s="785">
        <f t="shared" si="117"/>
        <v>1</v>
      </c>
    </row>
    <row r="858" spans="1:10">
      <c r="A858" s="863"/>
      <c r="B858" s="863" t="s">
        <v>87</v>
      </c>
      <c r="C858" s="871"/>
      <c r="D858" s="854"/>
      <c r="E858" s="865">
        <f>SUM(E843:E857)</f>
        <v>21276</v>
      </c>
      <c r="F858" s="865">
        <f t="shared" ref="F858:H858" si="118">SUM(F843:F857)</f>
        <v>21277</v>
      </c>
      <c r="G858" s="852">
        <f t="shared" si="118"/>
        <v>0</v>
      </c>
      <c r="H858" s="852">
        <f t="shared" si="118"/>
        <v>0</v>
      </c>
      <c r="I858" s="852">
        <f t="shared" si="116"/>
        <v>21276</v>
      </c>
      <c r="J858" s="852">
        <f t="shared" si="117"/>
        <v>21277</v>
      </c>
    </row>
    <row r="859" spans="1:10">
      <c r="A859" s="417" t="s">
        <v>3549</v>
      </c>
      <c r="B859" s="417" t="s">
        <v>1775</v>
      </c>
      <c r="C859" s="872" t="s">
        <v>3342</v>
      </c>
      <c r="D859" s="869" t="s">
        <v>3343</v>
      </c>
      <c r="E859" s="869">
        <v>927</v>
      </c>
      <c r="F859" s="869">
        <v>927</v>
      </c>
      <c r="G859" s="870"/>
      <c r="H859" s="870"/>
      <c r="I859" s="870">
        <f t="shared" si="116"/>
        <v>927</v>
      </c>
      <c r="J859" s="870">
        <f t="shared" si="117"/>
        <v>927</v>
      </c>
    </row>
    <row r="860" spans="1:10">
      <c r="A860" s="417" t="s">
        <v>3549</v>
      </c>
      <c r="B860" s="417" t="s">
        <v>1775</v>
      </c>
      <c r="C860" s="361">
        <v>260078</v>
      </c>
      <c r="D860" s="116" t="s">
        <v>3258</v>
      </c>
      <c r="E860" s="116">
        <v>310</v>
      </c>
      <c r="F860" s="116">
        <v>310</v>
      </c>
      <c r="G860" s="289"/>
      <c r="H860" s="289"/>
      <c r="I860" s="289">
        <f t="shared" si="116"/>
        <v>310</v>
      </c>
      <c r="J860" s="289">
        <f t="shared" si="117"/>
        <v>310</v>
      </c>
    </row>
    <row r="861" spans="1:10">
      <c r="A861" s="417" t="s">
        <v>3549</v>
      </c>
      <c r="B861" s="417" t="s">
        <v>1775</v>
      </c>
      <c r="C861" s="361" t="s">
        <v>3344</v>
      </c>
      <c r="D861" s="116" t="s">
        <v>3345</v>
      </c>
      <c r="E861" s="116">
        <v>5361</v>
      </c>
      <c r="F861" s="116">
        <v>5361</v>
      </c>
      <c r="G861" s="289"/>
      <c r="H861" s="289"/>
      <c r="I861" s="289">
        <f t="shared" ref="I861:I916" si="119">SUM(E861,G861)</f>
        <v>5361</v>
      </c>
      <c r="J861" s="289">
        <f t="shared" ref="J861:J916" si="120">SUM(F861,H861)</f>
        <v>5361</v>
      </c>
    </row>
    <row r="862" spans="1:10">
      <c r="A862" s="417" t="s">
        <v>3549</v>
      </c>
      <c r="B862" s="417" t="s">
        <v>1775</v>
      </c>
      <c r="C862" s="361" t="s">
        <v>3346</v>
      </c>
      <c r="D862" s="116" t="s">
        <v>3347</v>
      </c>
      <c r="E862" s="116">
        <v>917</v>
      </c>
      <c r="F862" s="116">
        <v>917</v>
      </c>
      <c r="G862" s="289"/>
      <c r="H862" s="289"/>
      <c r="I862" s="289">
        <f t="shared" si="119"/>
        <v>917</v>
      </c>
      <c r="J862" s="289">
        <f t="shared" si="120"/>
        <v>917</v>
      </c>
    </row>
    <row r="863" spans="1:10">
      <c r="A863" s="417" t="s">
        <v>3549</v>
      </c>
      <c r="B863" s="417" t="s">
        <v>1775</v>
      </c>
      <c r="C863" s="361" t="s">
        <v>3265</v>
      </c>
      <c r="D863" s="116" t="s">
        <v>3266</v>
      </c>
      <c r="E863" s="116"/>
      <c r="F863" s="116"/>
      <c r="G863" s="289">
        <v>91</v>
      </c>
      <c r="H863" s="289">
        <v>100</v>
      </c>
      <c r="I863" s="289">
        <f t="shared" si="119"/>
        <v>91</v>
      </c>
      <c r="J863" s="289">
        <f t="shared" si="120"/>
        <v>100</v>
      </c>
    </row>
    <row r="864" spans="1:10">
      <c r="A864" s="417" t="s">
        <v>3549</v>
      </c>
      <c r="B864" s="417" t="s">
        <v>1775</v>
      </c>
      <c r="C864" s="873" t="s">
        <v>3348</v>
      </c>
      <c r="D864" s="867" t="s">
        <v>3349</v>
      </c>
      <c r="E864" s="867">
        <v>0</v>
      </c>
      <c r="F864" s="867">
        <v>5</v>
      </c>
      <c r="G864" s="785"/>
      <c r="H864" s="785"/>
      <c r="I864" s="785">
        <f t="shared" si="119"/>
        <v>0</v>
      </c>
      <c r="J864" s="785">
        <f t="shared" si="120"/>
        <v>5</v>
      </c>
    </row>
    <row r="865" spans="1:10">
      <c r="A865" s="863"/>
      <c r="B865" s="863" t="s">
        <v>87</v>
      </c>
      <c r="C865" s="871"/>
      <c r="D865" s="854"/>
      <c r="E865" s="865">
        <f>SUM(E859:E864)</f>
        <v>7515</v>
      </c>
      <c r="F865" s="865">
        <f t="shared" ref="F865:H865" si="121">SUM(F859:F864)</f>
        <v>7520</v>
      </c>
      <c r="G865" s="865">
        <f t="shared" si="121"/>
        <v>91</v>
      </c>
      <c r="H865" s="865">
        <f t="shared" si="121"/>
        <v>100</v>
      </c>
      <c r="I865" s="852">
        <f t="shared" si="119"/>
        <v>7606</v>
      </c>
      <c r="J865" s="852">
        <f t="shared" si="120"/>
        <v>7620</v>
      </c>
    </row>
    <row r="866" spans="1:10" ht="25.5">
      <c r="A866" s="417" t="s">
        <v>3554</v>
      </c>
      <c r="B866" s="417" t="s">
        <v>1775</v>
      </c>
      <c r="C866" s="872">
        <v>260076</v>
      </c>
      <c r="D866" s="869" t="s">
        <v>3350</v>
      </c>
      <c r="E866" s="869">
        <v>113</v>
      </c>
      <c r="F866" s="869">
        <v>100</v>
      </c>
      <c r="G866" s="870"/>
      <c r="H866" s="870"/>
      <c r="I866" s="870">
        <f t="shared" si="119"/>
        <v>113</v>
      </c>
      <c r="J866" s="870">
        <f t="shared" si="120"/>
        <v>100</v>
      </c>
    </row>
    <row r="867" spans="1:10" ht="25.5">
      <c r="A867" s="417" t="s">
        <v>3554</v>
      </c>
      <c r="B867" s="417" t="s">
        <v>1775</v>
      </c>
      <c r="C867" s="361" t="s">
        <v>2890</v>
      </c>
      <c r="D867" s="116" t="s">
        <v>3351</v>
      </c>
      <c r="E867" s="116">
        <v>9</v>
      </c>
      <c r="F867" s="116">
        <v>10</v>
      </c>
      <c r="G867" s="289"/>
      <c r="H867" s="289"/>
      <c r="I867" s="289">
        <f t="shared" si="119"/>
        <v>9</v>
      </c>
      <c r="J867" s="289">
        <f t="shared" si="120"/>
        <v>10</v>
      </c>
    </row>
    <row r="868" spans="1:10" ht="25.5">
      <c r="A868" s="417" t="s">
        <v>3554</v>
      </c>
      <c r="B868" s="417" t="s">
        <v>1775</v>
      </c>
      <c r="C868" s="361" t="s">
        <v>2305</v>
      </c>
      <c r="D868" s="116" t="s">
        <v>2306</v>
      </c>
      <c r="E868" s="116">
        <v>377</v>
      </c>
      <c r="F868" s="116">
        <v>300</v>
      </c>
      <c r="G868" s="289"/>
      <c r="H868" s="289"/>
      <c r="I868" s="289">
        <f t="shared" si="119"/>
        <v>377</v>
      </c>
      <c r="J868" s="289">
        <f t="shared" si="120"/>
        <v>300</v>
      </c>
    </row>
    <row r="869" spans="1:10" ht="25.5">
      <c r="A869" s="417" t="s">
        <v>3554</v>
      </c>
      <c r="B869" s="417" t="s">
        <v>1775</v>
      </c>
      <c r="C869" s="361" t="s">
        <v>2548</v>
      </c>
      <c r="D869" s="116" t="s">
        <v>2549</v>
      </c>
      <c r="E869" s="116">
        <v>0</v>
      </c>
      <c r="F869" s="116">
        <v>5</v>
      </c>
      <c r="G869" s="289"/>
      <c r="H869" s="289"/>
      <c r="I869" s="289">
        <f t="shared" si="119"/>
        <v>0</v>
      </c>
      <c r="J869" s="289">
        <f t="shared" si="120"/>
        <v>5</v>
      </c>
    </row>
    <row r="870" spans="1:10" ht="25.5">
      <c r="A870" s="417" t="s">
        <v>3554</v>
      </c>
      <c r="B870" s="417" t="s">
        <v>1775</v>
      </c>
      <c r="C870" s="361" t="s">
        <v>3352</v>
      </c>
      <c r="D870" s="116" t="s">
        <v>3353</v>
      </c>
      <c r="E870" s="116">
        <v>165</v>
      </c>
      <c r="F870" s="116">
        <v>150</v>
      </c>
      <c r="G870" s="289"/>
      <c r="H870" s="289"/>
      <c r="I870" s="289">
        <f t="shared" si="119"/>
        <v>165</v>
      </c>
      <c r="J870" s="289">
        <f t="shared" si="120"/>
        <v>150</v>
      </c>
    </row>
    <row r="871" spans="1:10" ht="25.5">
      <c r="A871" s="417" t="s">
        <v>3554</v>
      </c>
      <c r="B871" s="417" t="s">
        <v>1775</v>
      </c>
      <c r="C871" s="361" t="s">
        <v>3354</v>
      </c>
      <c r="D871" s="116" t="s">
        <v>3355</v>
      </c>
      <c r="E871" s="116">
        <v>773</v>
      </c>
      <c r="F871" s="116">
        <v>150</v>
      </c>
      <c r="G871" s="289"/>
      <c r="H871" s="289"/>
      <c r="I871" s="289">
        <f t="shared" si="119"/>
        <v>773</v>
      </c>
      <c r="J871" s="289">
        <f t="shared" si="120"/>
        <v>150</v>
      </c>
    </row>
    <row r="872" spans="1:10" ht="25.5">
      <c r="A872" s="417" t="s">
        <v>3554</v>
      </c>
      <c r="B872" s="417" t="s">
        <v>1775</v>
      </c>
      <c r="C872" s="361" t="s">
        <v>2275</v>
      </c>
      <c r="D872" s="116" t="s">
        <v>3356</v>
      </c>
      <c r="E872" s="116">
        <v>99</v>
      </c>
      <c r="F872" s="116">
        <v>200</v>
      </c>
      <c r="G872" s="289"/>
      <c r="H872" s="289"/>
      <c r="I872" s="289">
        <f t="shared" si="119"/>
        <v>99</v>
      </c>
      <c r="J872" s="289">
        <f t="shared" si="120"/>
        <v>200</v>
      </c>
    </row>
    <row r="873" spans="1:10" ht="25.5">
      <c r="A873" s="417" t="s">
        <v>3554</v>
      </c>
      <c r="B873" s="417" t="s">
        <v>1775</v>
      </c>
      <c r="C873" s="361" t="s">
        <v>2553</v>
      </c>
      <c r="D873" s="116" t="s">
        <v>2554</v>
      </c>
      <c r="E873" s="116">
        <v>2035</v>
      </c>
      <c r="F873" s="116">
        <v>1600</v>
      </c>
      <c r="G873" s="289"/>
      <c r="H873" s="289"/>
      <c r="I873" s="289">
        <f t="shared" si="119"/>
        <v>2035</v>
      </c>
      <c r="J873" s="289">
        <f t="shared" si="120"/>
        <v>1600</v>
      </c>
    </row>
    <row r="874" spans="1:10" ht="25.5">
      <c r="A874" s="417" t="s">
        <v>3554</v>
      </c>
      <c r="B874" s="417" t="s">
        <v>1775</v>
      </c>
      <c r="C874" s="361" t="s">
        <v>3357</v>
      </c>
      <c r="D874" s="116" t="s">
        <v>3358</v>
      </c>
      <c r="E874" s="116">
        <v>202</v>
      </c>
      <c r="F874" s="116">
        <v>70</v>
      </c>
      <c r="G874" s="289"/>
      <c r="H874" s="289"/>
      <c r="I874" s="289">
        <f t="shared" si="119"/>
        <v>202</v>
      </c>
      <c r="J874" s="289">
        <f t="shared" si="120"/>
        <v>70</v>
      </c>
    </row>
    <row r="875" spans="1:10" ht="25.5">
      <c r="A875" s="417" t="s">
        <v>3554</v>
      </c>
      <c r="B875" s="417" t="s">
        <v>1775</v>
      </c>
      <c r="C875" s="361" t="s">
        <v>3359</v>
      </c>
      <c r="D875" s="116" t="s">
        <v>3360</v>
      </c>
      <c r="E875" s="116">
        <v>2006</v>
      </c>
      <c r="F875" s="116">
        <v>2500</v>
      </c>
      <c r="G875" s="289"/>
      <c r="H875" s="289"/>
      <c r="I875" s="289">
        <f t="shared" si="119"/>
        <v>2006</v>
      </c>
      <c r="J875" s="289">
        <f t="shared" si="120"/>
        <v>2500</v>
      </c>
    </row>
    <row r="876" spans="1:10" ht="25.5">
      <c r="A876" s="417" t="s">
        <v>3554</v>
      </c>
      <c r="B876" s="417" t="s">
        <v>1775</v>
      </c>
      <c r="C876" s="361" t="s">
        <v>3361</v>
      </c>
      <c r="D876" s="116" t="s">
        <v>3362</v>
      </c>
      <c r="E876" s="116">
        <v>992</v>
      </c>
      <c r="F876" s="116">
        <v>1600</v>
      </c>
      <c r="G876" s="289"/>
      <c r="H876" s="289"/>
      <c r="I876" s="289">
        <f t="shared" si="119"/>
        <v>992</v>
      </c>
      <c r="J876" s="289">
        <f t="shared" si="120"/>
        <v>1600</v>
      </c>
    </row>
    <row r="877" spans="1:10" ht="25.5">
      <c r="A877" s="417" t="s">
        <v>3554</v>
      </c>
      <c r="B877" s="417" t="s">
        <v>1775</v>
      </c>
      <c r="C877" s="361" t="s">
        <v>3363</v>
      </c>
      <c r="D877" s="116" t="s">
        <v>3364</v>
      </c>
      <c r="E877" s="116">
        <v>24</v>
      </c>
      <c r="F877" s="116">
        <v>50</v>
      </c>
      <c r="G877" s="289"/>
      <c r="H877" s="289"/>
      <c r="I877" s="289">
        <f t="shared" si="119"/>
        <v>24</v>
      </c>
      <c r="J877" s="289">
        <f t="shared" si="120"/>
        <v>50</v>
      </c>
    </row>
    <row r="878" spans="1:10" ht="25.5">
      <c r="A878" s="417" t="s">
        <v>3554</v>
      </c>
      <c r="B878" s="417" t="s">
        <v>1775</v>
      </c>
      <c r="C878" s="361" t="s">
        <v>3365</v>
      </c>
      <c r="D878" s="116" t="s">
        <v>3366</v>
      </c>
      <c r="E878" s="116">
        <v>377</v>
      </c>
      <c r="F878" s="116">
        <v>300</v>
      </c>
      <c r="G878" s="289"/>
      <c r="H878" s="289"/>
      <c r="I878" s="289">
        <f t="shared" si="119"/>
        <v>377</v>
      </c>
      <c r="J878" s="289">
        <f t="shared" si="120"/>
        <v>300</v>
      </c>
    </row>
    <row r="879" spans="1:10" ht="25.5">
      <c r="A879" s="417" t="s">
        <v>3554</v>
      </c>
      <c r="B879" s="417" t="s">
        <v>1775</v>
      </c>
      <c r="C879" s="361" t="s">
        <v>3367</v>
      </c>
      <c r="D879" s="116" t="s">
        <v>3368</v>
      </c>
      <c r="E879" s="116">
        <v>6</v>
      </c>
      <c r="F879" s="116">
        <v>5</v>
      </c>
      <c r="G879" s="289"/>
      <c r="H879" s="289"/>
      <c r="I879" s="289">
        <f t="shared" si="119"/>
        <v>6</v>
      </c>
      <c r="J879" s="289">
        <f t="shared" si="120"/>
        <v>5</v>
      </c>
    </row>
    <row r="880" spans="1:10" ht="25.5">
      <c r="A880" s="417" t="s">
        <v>3554</v>
      </c>
      <c r="B880" s="417" t="s">
        <v>1775</v>
      </c>
      <c r="C880" s="361" t="s">
        <v>3369</v>
      </c>
      <c r="D880" s="116" t="s">
        <v>3370</v>
      </c>
      <c r="E880" s="116">
        <v>40</v>
      </c>
      <c r="F880" s="116">
        <v>60</v>
      </c>
      <c r="G880" s="289"/>
      <c r="H880" s="289"/>
      <c r="I880" s="289">
        <f t="shared" si="119"/>
        <v>40</v>
      </c>
      <c r="J880" s="289">
        <f t="shared" si="120"/>
        <v>60</v>
      </c>
    </row>
    <row r="881" spans="1:10" ht="25.5">
      <c r="A881" s="417" t="s">
        <v>3554</v>
      </c>
      <c r="B881" s="417" t="s">
        <v>1775</v>
      </c>
      <c r="C881" s="361" t="s">
        <v>3371</v>
      </c>
      <c r="D881" s="116" t="s">
        <v>3372</v>
      </c>
      <c r="E881" s="116">
        <v>6</v>
      </c>
      <c r="F881" s="116">
        <v>5</v>
      </c>
      <c r="G881" s="289"/>
      <c r="H881" s="289"/>
      <c r="I881" s="289">
        <f t="shared" si="119"/>
        <v>6</v>
      </c>
      <c r="J881" s="289">
        <f t="shared" si="120"/>
        <v>5</v>
      </c>
    </row>
    <row r="882" spans="1:10" ht="25.5">
      <c r="A882" s="417" t="s">
        <v>3554</v>
      </c>
      <c r="B882" s="417" t="s">
        <v>1775</v>
      </c>
      <c r="C882" s="361" t="s">
        <v>2888</v>
      </c>
      <c r="D882" s="116" t="s">
        <v>3373</v>
      </c>
      <c r="E882" s="116">
        <v>375</v>
      </c>
      <c r="F882" s="116">
        <v>300</v>
      </c>
      <c r="G882" s="289"/>
      <c r="H882" s="289"/>
      <c r="I882" s="289">
        <f t="shared" si="119"/>
        <v>375</v>
      </c>
      <c r="J882" s="289">
        <f t="shared" si="120"/>
        <v>300</v>
      </c>
    </row>
    <row r="883" spans="1:10" ht="25.5">
      <c r="A883" s="417" t="s">
        <v>3554</v>
      </c>
      <c r="B883" s="417" t="s">
        <v>1775</v>
      </c>
      <c r="C883" s="361" t="s">
        <v>2329</v>
      </c>
      <c r="D883" s="116" t="s">
        <v>2607</v>
      </c>
      <c r="E883" s="116">
        <v>20</v>
      </c>
      <c r="F883" s="116">
        <v>20</v>
      </c>
      <c r="G883" s="289"/>
      <c r="H883" s="289"/>
      <c r="I883" s="289">
        <f t="shared" si="119"/>
        <v>20</v>
      </c>
      <c r="J883" s="289">
        <f t="shared" si="120"/>
        <v>20</v>
      </c>
    </row>
    <row r="884" spans="1:10" ht="25.5">
      <c r="A884" s="417" t="s">
        <v>3554</v>
      </c>
      <c r="B884" s="417" t="s">
        <v>1775</v>
      </c>
      <c r="C884" s="361" t="s">
        <v>3265</v>
      </c>
      <c r="D884" s="116" t="s">
        <v>3266</v>
      </c>
      <c r="E884" s="116"/>
      <c r="F884" s="116"/>
      <c r="G884" s="289">
        <v>53</v>
      </c>
      <c r="H884" s="289">
        <v>40</v>
      </c>
      <c r="I884" s="289">
        <f t="shared" si="119"/>
        <v>53</v>
      </c>
      <c r="J884" s="289">
        <f t="shared" si="120"/>
        <v>40</v>
      </c>
    </row>
    <row r="885" spans="1:10" ht="25.5">
      <c r="A885" s="417" t="s">
        <v>3554</v>
      </c>
      <c r="B885" s="417" t="s">
        <v>1775</v>
      </c>
      <c r="C885" s="361" t="s">
        <v>3099</v>
      </c>
      <c r="D885" s="116" t="s">
        <v>3100</v>
      </c>
      <c r="E885" s="116">
        <v>1263</v>
      </c>
      <c r="F885" s="116">
        <v>1200</v>
      </c>
      <c r="G885" s="289"/>
      <c r="H885" s="289"/>
      <c r="I885" s="289">
        <f t="shared" si="119"/>
        <v>1263</v>
      </c>
      <c r="J885" s="289">
        <f t="shared" si="120"/>
        <v>1200</v>
      </c>
    </row>
    <row r="886" spans="1:10" ht="25.5">
      <c r="A886" s="417" t="s">
        <v>3554</v>
      </c>
      <c r="B886" s="417" t="s">
        <v>1775</v>
      </c>
      <c r="C886" s="361" t="s">
        <v>3374</v>
      </c>
      <c r="D886" s="116" t="s">
        <v>3375</v>
      </c>
      <c r="E886" s="116">
        <v>4136</v>
      </c>
      <c r="F886" s="116">
        <v>4500</v>
      </c>
      <c r="G886" s="289"/>
      <c r="H886" s="289"/>
      <c r="I886" s="289">
        <f t="shared" si="119"/>
        <v>4136</v>
      </c>
      <c r="J886" s="289">
        <f t="shared" si="120"/>
        <v>4500</v>
      </c>
    </row>
    <row r="887" spans="1:10" ht="25.5">
      <c r="A887" s="417" t="s">
        <v>3554</v>
      </c>
      <c r="B887" s="417" t="s">
        <v>1775</v>
      </c>
      <c r="C887" s="361" t="s">
        <v>2343</v>
      </c>
      <c r="D887" s="116" t="s">
        <v>3376</v>
      </c>
      <c r="E887" s="116">
        <v>9</v>
      </c>
      <c r="F887" s="116">
        <v>10</v>
      </c>
      <c r="G887" s="289"/>
      <c r="H887" s="289"/>
      <c r="I887" s="289">
        <f t="shared" si="119"/>
        <v>9</v>
      </c>
      <c r="J887" s="289">
        <f t="shared" si="120"/>
        <v>10</v>
      </c>
    </row>
    <row r="888" spans="1:10" ht="25.5">
      <c r="A888" s="417" t="s">
        <v>3554</v>
      </c>
      <c r="B888" s="417" t="s">
        <v>1775</v>
      </c>
      <c r="C888" s="361" t="s">
        <v>2345</v>
      </c>
      <c r="D888" s="116" t="s">
        <v>3377</v>
      </c>
      <c r="E888" s="116">
        <v>4</v>
      </c>
      <c r="F888" s="116">
        <v>10</v>
      </c>
      <c r="G888" s="289"/>
      <c r="H888" s="289"/>
      <c r="I888" s="289">
        <f t="shared" si="119"/>
        <v>4</v>
      </c>
      <c r="J888" s="289">
        <f t="shared" si="120"/>
        <v>10</v>
      </c>
    </row>
    <row r="889" spans="1:10" ht="25.5">
      <c r="A889" s="417" t="s">
        <v>3554</v>
      </c>
      <c r="B889" s="417" t="s">
        <v>1775</v>
      </c>
      <c r="C889" s="361" t="s">
        <v>2349</v>
      </c>
      <c r="D889" s="116" t="s">
        <v>3378</v>
      </c>
      <c r="E889" s="116">
        <v>0</v>
      </c>
      <c r="F889" s="116">
        <v>1</v>
      </c>
      <c r="G889" s="289"/>
      <c r="H889" s="289"/>
      <c r="I889" s="289">
        <f t="shared" si="119"/>
        <v>0</v>
      </c>
      <c r="J889" s="289">
        <f t="shared" si="120"/>
        <v>1</v>
      </c>
    </row>
    <row r="890" spans="1:10" ht="25.5">
      <c r="A890" s="417" t="s">
        <v>3554</v>
      </c>
      <c r="B890" s="417" t="s">
        <v>1775</v>
      </c>
      <c r="C890" s="361" t="s">
        <v>2355</v>
      </c>
      <c r="D890" s="116" t="s">
        <v>3379</v>
      </c>
      <c r="E890" s="116">
        <v>0</v>
      </c>
      <c r="F890" s="116">
        <v>1</v>
      </c>
      <c r="G890" s="289"/>
      <c r="H890" s="289"/>
      <c r="I890" s="289">
        <f t="shared" si="119"/>
        <v>0</v>
      </c>
      <c r="J890" s="289">
        <f t="shared" si="120"/>
        <v>1</v>
      </c>
    </row>
    <row r="891" spans="1:10" ht="25.5">
      <c r="A891" s="417" t="s">
        <v>3554</v>
      </c>
      <c r="B891" s="417" t="s">
        <v>1775</v>
      </c>
      <c r="C891" s="873" t="s">
        <v>2383</v>
      </c>
      <c r="D891" s="867" t="s">
        <v>2384</v>
      </c>
      <c r="E891" s="867">
        <v>24</v>
      </c>
      <c r="F891" s="867">
        <v>20</v>
      </c>
      <c r="G891" s="785"/>
      <c r="H891" s="785"/>
      <c r="I891" s="785">
        <f t="shared" si="119"/>
        <v>24</v>
      </c>
      <c r="J891" s="785">
        <f t="shared" si="120"/>
        <v>20</v>
      </c>
    </row>
    <row r="892" spans="1:10">
      <c r="A892" s="863"/>
      <c r="B892" s="863" t="s">
        <v>87</v>
      </c>
      <c r="C892" s="871"/>
      <c r="D892" s="854"/>
      <c r="E892" s="865">
        <f>SUM(E866:E891)</f>
        <v>13055</v>
      </c>
      <c r="F892" s="865">
        <f t="shared" ref="F892:H892" si="122">SUM(F866:F891)</f>
        <v>13167</v>
      </c>
      <c r="G892" s="852">
        <f t="shared" si="122"/>
        <v>53</v>
      </c>
      <c r="H892" s="852">
        <f t="shared" si="122"/>
        <v>40</v>
      </c>
      <c r="I892" s="852">
        <f t="shared" si="119"/>
        <v>13108</v>
      </c>
      <c r="J892" s="852">
        <f t="shared" si="120"/>
        <v>13207</v>
      </c>
    </row>
    <row r="893" spans="1:10" ht="25.5">
      <c r="A893" s="417" t="s">
        <v>3554</v>
      </c>
      <c r="B893" s="417" t="s">
        <v>1775</v>
      </c>
      <c r="C893" s="872" t="s">
        <v>3380</v>
      </c>
      <c r="D893" s="869" t="s">
        <v>3381</v>
      </c>
      <c r="E893" s="869">
        <v>416</v>
      </c>
      <c r="F893" s="869">
        <v>160</v>
      </c>
      <c r="G893" s="870"/>
      <c r="H893" s="870"/>
      <c r="I893" s="870">
        <f t="shared" si="119"/>
        <v>416</v>
      </c>
      <c r="J893" s="870">
        <f t="shared" si="120"/>
        <v>160</v>
      </c>
    </row>
    <row r="894" spans="1:10" ht="25.5">
      <c r="A894" s="417" t="s">
        <v>3554</v>
      </c>
      <c r="B894" s="417" t="s">
        <v>1775</v>
      </c>
      <c r="C894" s="873" t="s">
        <v>3382</v>
      </c>
      <c r="D894" s="867" t="s">
        <v>3383</v>
      </c>
      <c r="E894" s="867">
        <v>146</v>
      </c>
      <c r="F894" s="867">
        <v>50</v>
      </c>
      <c r="G894" s="785"/>
      <c r="H894" s="785"/>
      <c r="I894" s="785">
        <f t="shared" si="119"/>
        <v>146</v>
      </c>
      <c r="J894" s="785">
        <f t="shared" si="120"/>
        <v>50</v>
      </c>
    </row>
    <row r="895" spans="1:10">
      <c r="A895" s="863"/>
      <c r="B895" s="863" t="s">
        <v>87</v>
      </c>
      <c r="C895" s="871"/>
      <c r="D895" s="854"/>
      <c r="E895" s="865">
        <f>SUM(E893:E894)</f>
        <v>562</v>
      </c>
      <c r="F895" s="865">
        <f t="shared" ref="F895:H895" si="123">SUM(F893:F894)</f>
        <v>210</v>
      </c>
      <c r="G895" s="865">
        <f t="shared" si="123"/>
        <v>0</v>
      </c>
      <c r="H895" s="865">
        <f t="shared" si="123"/>
        <v>0</v>
      </c>
      <c r="I895" s="852">
        <f t="shared" si="119"/>
        <v>562</v>
      </c>
      <c r="J895" s="852">
        <f t="shared" si="120"/>
        <v>210</v>
      </c>
    </row>
    <row r="896" spans="1:10" ht="25.5">
      <c r="A896" s="417" t="s">
        <v>3550</v>
      </c>
      <c r="B896" s="417" t="s">
        <v>1775</v>
      </c>
      <c r="C896" s="872" t="s">
        <v>2345</v>
      </c>
      <c r="D896" s="869" t="s">
        <v>2643</v>
      </c>
      <c r="E896" s="869">
        <v>227</v>
      </c>
      <c r="F896" s="869">
        <v>250</v>
      </c>
      <c r="G896" s="870"/>
      <c r="H896" s="870"/>
      <c r="I896" s="870">
        <f t="shared" si="119"/>
        <v>227</v>
      </c>
      <c r="J896" s="870">
        <f t="shared" si="120"/>
        <v>250</v>
      </c>
    </row>
    <row r="897" spans="1:10" ht="25.5">
      <c r="A897" s="417" t="s">
        <v>3550</v>
      </c>
      <c r="B897" s="417" t="s">
        <v>1775</v>
      </c>
      <c r="C897" s="361" t="s">
        <v>2355</v>
      </c>
      <c r="D897" s="116" t="s">
        <v>2356</v>
      </c>
      <c r="E897" s="116">
        <v>16</v>
      </c>
      <c r="F897" s="116">
        <v>30</v>
      </c>
      <c r="G897" s="289"/>
      <c r="H897" s="289"/>
      <c r="I897" s="289">
        <f t="shared" si="119"/>
        <v>16</v>
      </c>
      <c r="J897" s="289">
        <f t="shared" si="120"/>
        <v>30</v>
      </c>
    </row>
    <row r="898" spans="1:10" ht="25.5">
      <c r="A898" s="417" t="s">
        <v>3550</v>
      </c>
      <c r="B898" s="417" t="s">
        <v>1775</v>
      </c>
      <c r="C898" s="873" t="s">
        <v>2648</v>
      </c>
      <c r="D898" s="867" t="s">
        <v>3210</v>
      </c>
      <c r="E898" s="867">
        <v>112</v>
      </c>
      <c r="F898" s="867">
        <v>200</v>
      </c>
      <c r="G898" s="785"/>
      <c r="H898" s="785"/>
      <c r="I898" s="785">
        <f t="shared" si="119"/>
        <v>112</v>
      </c>
      <c r="J898" s="785">
        <f t="shared" si="120"/>
        <v>200</v>
      </c>
    </row>
    <row r="899" spans="1:10">
      <c r="A899" s="863"/>
      <c r="B899" s="863" t="s">
        <v>87</v>
      </c>
      <c r="C899" s="871"/>
      <c r="D899" s="854"/>
      <c r="E899" s="865">
        <f>SUM(E896:E898)</f>
        <v>355</v>
      </c>
      <c r="F899" s="865">
        <f t="shared" ref="F899:H899" si="124">SUM(F896:F898)</f>
        <v>480</v>
      </c>
      <c r="G899" s="865">
        <f t="shared" si="124"/>
        <v>0</v>
      </c>
      <c r="H899" s="865">
        <f t="shared" si="124"/>
        <v>0</v>
      </c>
      <c r="I899" s="852">
        <f t="shared" si="119"/>
        <v>355</v>
      </c>
      <c r="J899" s="852">
        <f t="shared" si="120"/>
        <v>480</v>
      </c>
    </row>
    <row r="900" spans="1:10">
      <c r="A900" s="417" t="s">
        <v>3384</v>
      </c>
      <c r="B900" s="417" t="s">
        <v>1775</v>
      </c>
      <c r="C900" s="875" t="s">
        <v>3385</v>
      </c>
      <c r="D900" s="876" t="s">
        <v>3386</v>
      </c>
      <c r="E900" s="876">
        <v>197</v>
      </c>
      <c r="F900" s="876">
        <v>200</v>
      </c>
      <c r="G900" s="877"/>
      <c r="H900" s="877"/>
      <c r="I900" s="877">
        <f t="shared" si="119"/>
        <v>197</v>
      </c>
      <c r="J900" s="877">
        <f t="shared" si="120"/>
        <v>200</v>
      </c>
    </row>
    <row r="901" spans="1:10">
      <c r="A901" s="863"/>
      <c r="B901" s="863" t="s">
        <v>87</v>
      </c>
      <c r="C901" s="871"/>
      <c r="D901" s="854"/>
      <c r="E901" s="865">
        <f>SUM(E900)</f>
        <v>197</v>
      </c>
      <c r="F901" s="865">
        <f t="shared" ref="F901:H901" si="125">SUM(F900)</f>
        <v>200</v>
      </c>
      <c r="G901" s="865">
        <f t="shared" si="125"/>
        <v>0</v>
      </c>
      <c r="H901" s="865">
        <f t="shared" si="125"/>
        <v>0</v>
      </c>
      <c r="I901" s="852">
        <f t="shared" si="119"/>
        <v>197</v>
      </c>
      <c r="J901" s="852">
        <f t="shared" si="120"/>
        <v>200</v>
      </c>
    </row>
    <row r="902" spans="1:10">
      <c r="A902" s="287" t="s">
        <v>3387</v>
      </c>
      <c r="B902" s="417" t="s">
        <v>1775</v>
      </c>
      <c r="C902" s="872" t="s">
        <v>2129</v>
      </c>
      <c r="D902" s="869" t="s">
        <v>3388</v>
      </c>
      <c r="E902" s="869">
        <v>367</v>
      </c>
      <c r="F902" s="869">
        <v>350</v>
      </c>
      <c r="G902" s="870"/>
      <c r="H902" s="870"/>
      <c r="I902" s="870">
        <f t="shared" si="119"/>
        <v>367</v>
      </c>
      <c r="J902" s="870">
        <f t="shared" si="120"/>
        <v>350</v>
      </c>
    </row>
    <row r="903" spans="1:10">
      <c r="A903" s="287" t="s">
        <v>3387</v>
      </c>
      <c r="B903" s="417" t="s">
        <v>1775</v>
      </c>
      <c r="C903" s="361" t="s">
        <v>3389</v>
      </c>
      <c r="D903" s="116" t="s">
        <v>3390</v>
      </c>
      <c r="E903" s="116">
        <v>0</v>
      </c>
      <c r="F903" s="116">
        <v>1</v>
      </c>
      <c r="G903" s="289"/>
      <c r="H903" s="289"/>
      <c r="I903" s="289">
        <f t="shared" si="119"/>
        <v>0</v>
      </c>
      <c r="J903" s="289">
        <f t="shared" si="120"/>
        <v>1</v>
      </c>
    </row>
    <row r="904" spans="1:10">
      <c r="A904" s="287" t="s">
        <v>3387</v>
      </c>
      <c r="B904" s="417" t="s">
        <v>1775</v>
      </c>
      <c r="C904" s="361" t="s">
        <v>3391</v>
      </c>
      <c r="D904" s="116" t="s">
        <v>3392</v>
      </c>
      <c r="E904" s="116">
        <v>79</v>
      </c>
      <c r="F904" s="116">
        <v>80</v>
      </c>
      <c r="G904" s="289"/>
      <c r="H904" s="289"/>
      <c r="I904" s="289">
        <f t="shared" si="119"/>
        <v>79</v>
      </c>
      <c r="J904" s="289">
        <f t="shared" si="120"/>
        <v>80</v>
      </c>
    </row>
    <row r="905" spans="1:10">
      <c r="A905" s="287" t="s">
        <v>3387</v>
      </c>
      <c r="B905" s="417" t="s">
        <v>1775</v>
      </c>
      <c r="C905" s="361" t="s">
        <v>3393</v>
      </c>
      <c r="D905" s="116" t="s">
        <v>3394</v>
      </c>
      <c r="E905" s="116">
        <v>0</v>
      </c>
      <c r="F905" s="116">
        <v>10</v>
      </c>
      <c r="G905" s="289"/>
      <c r="H905" s="289"/>
      <c r="I905" s="289">
        <f t="shared" si="119"/>
        <v>0</v>
      </c>
      <c r="J905" s="289">
        <f t="shared" si="120"/>
        <v>10</v>
      </c>
    </row>
    <row r="906" spans="1:10">
      <c r="A906" s="287" t="s">
        <v>3387</v>
      </c>
      <c r="B906" s="417" t="s">
        <v>1775</v>
      </c>
      <c r="C906" s="361" t="s">
        <v>3395</v>
      </c>
      <c r="D906" s="116" t="s">
        <v>3396</v>
      </c>
      <c r="E906" s="116">
        <v>1</v>
      </c>
      <c r="F906" s="116">
        <v>10</v>
      </c>
      <c r="G906" s="289"/>
      <c r="H906" s="289"/>
      <c r="I906" s="289">
        <f t="shared" si="119"/>
        <v>1</v>
      </c>
      <c r="J906" s="289">
        <f t="shared" si="120"/>
        <v>10</v>
      </c>
    </row>
    <row r="907" spans="1:10">
      <c r="A907" s="287" t="s">
        <v>3387</v>
      </c>
      <c r="B907" s="417" t="s">
        <v>1775</v>
      </c>
      <c r="C907" s="361" t="s">
        <v>3397</v>
      </c>
      <c r="D907" s="116" t="s">
        <v>3398</v>
      </c>
      <c r="E907" s="116">
        <v>101</v>
      </c>
      <c r="F907" s="116">
        <v>200</v>
      </c>
      <c r="G907" s="289"/>
      <c r="H907" s="289"/>
      <c r="I907" s="289">
        <f t="shared" si="119"/>
        <v>101</v>
      </c>
      <c r="J907" s="289">
        <f t="shared" si="120"/>
        <v>200</v>
      </c>
    </row>
    <row r="908" spans="1:10">
      <c r="A908" s="287" t="s">
        <v>3387</v>
      </c>
      <c r="B908" s="417" t="s">
        <v>1775</v>
      </c>
      <c r="C908" s="361" t="s">
        <v>3399</v>
      </c>
      <c r="D908" s="116" t="s">
        <v>3400</v>
      </c>
      <c r="E908" s="116">
        <v>249</v>
      </c>
      <c r="F908" s="116">
        <v>200</v>
      </c>
      <c r="G908" s="289"/>
      <c r="H908" s="289"/>
      <c r="I908" s="289">
        <f t="shared" si="119"/>
        <v>249</v>
      </c>
      <c r="J908" s="289">
        <f t="shared" si="120"/>
        <v>200</v>
      </c>
    </row>
    <row r="909" spans="1:10">
      <c r="A909" s="287" t="s">
        <v>3387</v>
      </c>
      <c r="B909" s="417" t="s">
        <v>1775</v>
      </c>
      <c r="C909" s="361" t="s">
        <v>3401</v>
      </c>
      <c r="D909" s="116" t="s">
        <v>3402</v>
      </c>
      <c r="E909" s="116">
        <v>263</v>
      </c>
      <c r="F909" s="116">
        <v>250</v>
      </c>
      <c r="G909" s="289"/>
      <c r="H909" s="289"/>
      <c r="I909" s="289">
        <f t="shared" si="119"/>
        <v>263</v>
      </c>
      <c r="J909" s="289">
        <f t="shared" si="120"/>
        <v>250</v>
      </c>
    </row>
    <row r="910" spans="1:10">
      <c r="A910" s="287" t="s">
        <v>3387</v>
      </c>
      <c r="B910" s="417" t="s">
        <v>1775</v>
      </c>
      <c r="C910" s="361" t="s">
        <v>3403</v>
      </c>
      <c r="D910" s="116" t="s">
        <v>3404</v>
      </c>
      <c r="E910" s="116">
        <v>0</v>
      </c>
      <c r="F910" s="116">
        <v>1</v>
      </c>
      <c r="G910" s="289"/>
      <c r="H910" s="289"/>
      <c r="I910" s="289">
        <f t="shared" si="119"/>
        <v>0</v>
      </c>
      <c r="J910" s="289">
        <f t="shared" si="120"/>
        <v>1</v>
      </c>
    </row>
    <row r="911" spans="1:10">
      <c r="A911" s="287" t="s">
        <v>3387</v>
      </c>
      <c r="B911" s="417" t="s">
        <v>1775</v>
      </c>
      <c r="C911" s="361" t="s">
        <v>3405</v>
      </c>
      <c r="D911" s="116" t="s">
        <v>3406</v>
      </c>
      <c r="E911" s="116">
        <v>33</v>
      </c>
      <c r="F911" s="116">
        <v>10</v>
      </c>
      <c r="G911" s="289"/>
      <c r="H911" s="289"/>
      <c r="I911" s="289">
        <f t="shared" si="119"/>
        <v>33</v>
      </c>
      <c r="J911" s="289">
        <f t="shared" si="120"/>
        <v>10</v>
      </c>
    </row>
    <row r="912" spans="1:10">
      <c r="A912" s="287" t="s">
        <v>3387</v>
      </c>
      <c r="B912" s="417" t="s">
        <v>1775</v>
      </c>
      <c r="C912" s="361" t="s">
        <v>3407</v>
      </c>
      <c r="D912" s="116" t="s">
        <v>3408</v>
      </c>
      <c r="E912" s="116">
        <v>0</v>
      </c>
      <c r="F912" s="116">
        <v>10</v>
      </c>
      <c r="G912" s="289"/>
      <c r="H912" s="289"/>
      <c r="I912" s="289">
        <f t="shared" si="119"/>
        <v>0</v>
      </c>
      <c r="J912" s="289">
        <f t="shared" si="120"/>
        <v>10</v>
      </c>
    </row>
    <row r="913" spans="1:10">
      <c r="A913" s="287" t="s">
        <v>3387</v>
      </c>
      <c r="B913" s="417" t="s">
        <v>1775</v>
      </c>
      <c r="C913" s="361" t="s">
        <v>3409</v>
      </c>
      <c r="D913" s="116" t="s">
        <v>3410</v>
      </c>
      <c r="E913" s="116">
        <v>387</v>
      </c>
      <c r="F913" s="116">
        <v>500</v>
      </c>
      <c r="G913" s="289"/>
      <c r="H913" s="289"/>
      <c r="I913" s="289">
        <f t="shared" si="119"/>
        <v>387</v>
      </c>
      <c r="J913" s="289">
        <f t="shared" si="120"/>
        <v>500</v>
      </c>
    </row>
    <row r="914" spans="1:10">
      <c r="A914" s="287" t="s">
        <v>3387</v>
      </c>
      <c r="B914" s="417" t="s">
        <v>1775</v>
      </c>
      <c r="C914" s="361" t="s">
        <v>3411</v>
      </c>
      <c r="D914" s="116" t="s">
        <v>3412</v>
      </c>
      <c r="E914" s="116">
        <v>358</v>
      </c>
      <c r="F914" s="116">
        <v>250</v>
      </c>
      <c r="G914" s="289"/>
      <c r="H914" s="289"/>
      <c r="I914" s="289">
        <f t="shared" si="119"/>
        <v>358</v>
      </c>
      <c r="J914" s="289">
        <f t="shared" si="120"/>
        <v>250</v>
      </c>
    </row>
    <row r="915" spans="1:10">
      <c r="A915" s="287" t="s">
        <v>3387</v>
      </c>
      <c r="B915" s="417" t="s">
        <v>1775</v>
      </c>
      <c r="C915" s="361" t="s">
        <v>3413</v>
      </c>
      <c r="D915" s="116" t="s">
        <v>3414</v>
      </c>
      <c r="E915" s="116">
        <v>125</v>
      </c>
      <c r="F915" s="116">
        <v>200</v>
      </c>
      <c r="G915" s="289"/>
      <c r="H915" s="289"/>
      <c r="I915" s="289">
        <f t="shared" si="119"/>
        <v>125</v>
      </c>
      <c r="J915" s="289">
        <f t="shared" si="120"/>
        <v>200</v>
      </c>
    </row>
    <row r="916" spans="1:10">
      <c r="A916" s="287" t="s">
        <v>3387</v>
      </c>
      <c r="B916" s="417" t="s">
        <v>1775</v>
      </c>
      <c r="C916" s="361" t="s">
        <v>3415</v>
      </c>
      <c r="D916" s="116" t="s">
        <v>3416</v>
      </c>
      <c r="E916" s="116">
        <v>60</v>
      </c>
      <c r="F916" s="116">
        <v>70</v>
      </c>
      <c r="G916" s="289"/>
      <c r="H916" s="289"/>
      <c r="I916" s="289">
        <f t="shared" si="119"/>
        <v>60</v>
      </c>
      <c r="J916" s="289">
        <f t="shared" si="120"/>
        <v>70</v>
      </c>
    </row>
    <row r="917" spans="1:10">
      <c r="A917" s="287" t="s">
        <v>3387</v>
      </c>
      <c r="B917" s="417" t="s">
        <v>1775</v>
      </c>
      <c r="C917" s="873" t="s">
        <v>3417</v>
      </c>
      <c r="D917" s="867" t="s">
        <v>3418</v>
      </c>
      <c r="E917" s="867">
        <v>9</v>
      </c>
      <c r="F917" s="867">
        <v>25</v>
      </c>
      <c r="G917" s="785"/>
      <c r="H917" s="785"/>
      <c r="I917" s="785">
        <f t="shared" ref="I917:I934" si="126">SUM(E917,G917)</f>
        <v>9</v>
      </c>
      <c r="J917" s="785">
        <f t="shared" ref="J917:J934" si="127">SUM(F917,H917)</f>
        <v>25</v>
      </c>
    </row>
    <row r="918" spans="1:10">
      <c r="A918" s="863"/>
      <c r="B918" s="863" t="s">
        <v>87</v>
      </c>
      <c r="C918" s="871"/>
      <c r="D918" s="854"/>
      <c r="E918" s="865">
        <f>SUM(E902:E917)</f>
        <v>2032</v>
      </c>
      <c r="F918" s="865">
        <f t="shared" ref="F918:H918" si="128">SUM(F902:F917)</f>
        <v>2167</v>
      </c>
      <c r="G918" s="865">
        <f t="shared" si="128"/>
        <v>0</v>
      </c>
      <c r="H918" s="865">
        <f t="shared" si="128"/>
        <v>0</v>
      </c>
      <c r="I918" s="852">
        <f t="shared" si="126"/>
        <v>2032</v>
      </c>
      <c r="J918" s="852">
        <f t="shared" si="127"/>
        <v>2167</v>
      </c>
    </row>
    <row r="919" spans="1:10" ht="51">
      <c r="A919" s="417" t="s">
        <v>3551</v>
      </c>
      <c r="B919" s="417" t="s">
        <v>1775</v>
      </c>
      <c r="C919" s="872" t="s">
        <v>3419</v>
      </c>
      <c r="D919" s="869" t="s">
        <v>3420</v>
      </c>
      <c r="E919" s="869">
        <v>201</v>
      </c>
      <c r="F919" s="869">
        <v>200</v>
      </c>
      <c r="G919" s="870">
        <v>0</v>
      </c>
      <c r="H919" s="870">
        <v>0</v>
      </c>
      <c r="I919" s="870">
        <f t="shared" si="126"/>
        <v>201</v>
      </c>
      <c r="J919" s="870">
        <f t="shared" si="127"/>
        <v>200</v>
      </c>
    </row>
    <row r="920" spans="1:10" ht="51">
      <c r="A920" s="417" t="s">
        <v>3551</v>
      </c>
      <c r="B920" s="417" t="s">
        <v>1775</v>
      </c>
      <c r="C920" s="361">
        <v>320810</v>
      </c>
      <c r="D920" s="116" t="s">
        <v>3421</v>
      </c>
      <c r="E920" s="116">
        <v>0</v>
      </c>
      <c r="F920" s="116">
        <v>10</v>
      </c>
      <c r="G920" s="289">
        <v>0</v>
      </c>
      <c r="H920" s="289">
        <v>0</v>
      </c>
      <c r="I920" s="289">
        <f t="shared" si="126"/>
        <v>0</v>
      </c>
      <c r="J920" s="289">
        <f t="shared" si="127"/>
        <v>10</v>
      </c>
    </row>
    <row r="921" spans="1:10" ht="51">
      <c r="A921" s="417" t="s">
        <v>3551</v>
      </c>
      <c r="B921" s="417" t="s">
        <v>1775</v>
      </c>
      <c r="C921" s="361">
        <v>320811</v>
      </c>
      <c r="D921" s="116" t="s">
        <v>3422</v>
      </c>
      <c r="E921" s="116">
        <v>315</v>
      </c>
      <c r="F921" s="116">
        <v>550</v>
      </c>
      <c r="G921" s="289">
        <v>9</v>
      </c>
      <c r="H921" s="289">
        <v>0</v>
      </c>
      <c r="I921" s="289">
        <f t="shared" si="126"/>
        <v>324</v>
      </c>
      <c r="J921" s="289">
        <f t="shared" si="127"/>
        <v>550</v>
      </c>
    </row>
    <row r="922" spans="1:10" ht="51">
      <c r="A922" s="417" t="s">
        <v>3551</v>
      </c>
      <c r="B922" s="417" t="s">
        <v>1775</v>
      </c>
      <c r="C922" s="361">
        <v>600011</v>
      </c>
      <c r="D922" s="116" t="s">
        <v>3423</v>
      </c>
      <c r="E922" s="116">
        <v>518</v>
      </c>
      <c r="F922" s="116">
        <v>600</v>
      </c>
      <c r="G922" s="289">
        <v>3</v>
      </c>
      <c r="H922" s="289">
        <v>0</v>
      </c>
      <c r="I922" s="289">
        <f t="shared" si="126"/>
        <v>521</v>
      </c>
      <c r="J922" s="289">
        <f t="shared" si="127"/>
        <v>600</v>
      </c>
    </row>
    <row r="923" spans="1:10" ht="51">
      <c r="A923" s="417" t="s">
        <v>3551</v>
      </c>
      <c r="B923" s="417" t="s">
        <v>1775</v>
      </c>
      <c r="C923" s="361">
        <v>600012</v>
      </c>
      <c r="D923" s="116" t="s">
        <v>3424</v>
      </c>
      <c r="E923" s="116">
        <v>9350</v>
      </c>
      <c r="F923" s="116">
        <v>9000</v>
      </c>
      <c r="G923" s="289">
        <v>8</v>
      </c>
      <c r="H923" s="289">
        <v>5</v>
      </c>
      <c r="I923" s="289">
        <f t="shared" si="126"/>
        <v>9358</v>
      </c>
      <c r="J923" s="289">
        <f t="shared" si="127"/>
        <v>9005</v>
      </c>
    </row>
    <row r="924" spans="1:10" ht="51">
      <c r="A924" s="417" t="s">
        <v>3551</v>
      </c>
      <c r="B924" s="417" t="s">
        <v>1775</v>
      </c>
      <c r="C924" s="361">
        <v>600015</v>
      </c>
      <c r="D924" s="116" t="s">
        <v>3425</v>
      </c>
      <c r="E924" s="116">
        <v>5752</v>
      </c>
      <c r="F924" s="116">
        <v>5500</v>
      </c>
      <c r="G924" s="289">
        <v>28</v>
      </c>
      <c r="H924" s="289">
        <v>5</v>
      </c>
      <c r="I924" s="289">
        <f t="shared" si="126"/>
        <v>5780</v>
      </c>
      <c r="J924" s="289">
        <f t="shared" si="127"/>
        <v>5505</v>
      </c>
    </row>
    <row r="925" spans="1:10" ht="51">
      <c r="A925" s="417" t="s">
        <v>3551</v>
      </c>
      <c r="B925" s="417" t="s">
        <v>1775</v>
      </c>
      <c r="C925" s="361">
        <v>600016</v>
      </c>
      <c r="D925" s="116" t="s">
        <v>3426</v>
      </c>
      <c r="E925" s="116">
        <v>5409</v>
      </c>
      <c r="F925" s="116">
        <v>5500</v>
      </c>
      <c r="G925" s="289">
        <v>1</v>
      </c>
      <c r="H925" s="289">
        <v>5</v>
      </c>
      <c r="I925" s="289">
        <f t="shared" si="126"/>
        <v>5410</v>
      </c>
      <c r="J925" s="289">
        <f t="shared" si="127"/>
        <v>5505</v>
      </c>
    </row>
    <row r="926" spans="1:10" ht="51">
      <c r="A926" s="417" t="s">
        <v>3551</v>
      </c>
      <c r="B926" s="417" t="s">
        <v>1775</v>
      </c>
      <c r="C926" s="361">
        <v>600018</v>
      </c>
      <c r="D926" s="116" t="s">
        <v>3427</v>
      </c>
      <c r="E926" s="116">
        <v>415</v>
      </c>
      <c r="F926" s="116">
        <v>450</v>
      </c>
      <c r="G926" s="289">
        <v>0</v>
      </c>
      <c r="H926" s="289">
        <v>0</v>
      </c>
      <c r="I926" s="289">
        <f t="shared" si="126"/>
        <v>415</v>
      </c>
      <c r="J926" s="289">
        <f t="shared" si="127"/>
        <v>450</v>
      </c>
    </row>
    <row r="927" spans="1:10" ht="51">
      <c r="A927" s="417" t="s">
        <v>3551</v>
      </c>
      <c r="B927" s="417" t="s">
        <v>1775</v>
      </c>
      <c r="C927" s="361">
        <v>600021</v>
      </c>
      <c r="D927" s="116" t="s">
        <v>3428</v>
      </c>
      <c r="E927" s="116">
        <v>160</v>
      </c>
      <c r="F927" s="116">
        <v>100</v>
      </c>
      <c r="G927" s="289">
        <v>0</v>
      </c>
      <c r="H927" s="289">
        <v>0</v>
      </c>
      <c r="I927" s="289">
        <f t="shared" si="126"/>
        <v>160</v>
      </c>
      <c r="J927" s="289">
        <f t="shared" si="127"/>
        <v>100</v>
      </c>
    </row>
    <row r="928" spans="1:10" ht="51">
      <c r="A928" s="417" t="s">
        <v>3551</v>
      </c>
      <c r="B928" s="417" t="s">
        <v>1775</v>
      </c>
      <c r="C928" s="361">
        <v>600022</v>
      </c>
      <c r="D928" s="116" t="s">
        <v>3429</v>
      </c>
      <c r="E928" s="116">
        <v>2142</v>
      </c>
      <c r="F928" s="116">
        <v>3000</v>
      </c>
      <c r="G928" s="289">
        <v>8</v>
      </c>
      <c r="H928" s="289">
        <v>5</v>
      </c>
      <c r="I928" s="289">
        <f t="shared" si="126"/>
        <v>2150</v>
      </c>
      <c r="J928" s="289">
        <f t="shared" si="127"/>
        <v>3005</v>
      </c>
    </row>
    <row r="929" spans="1:10" ht="51">
      <c r="A929" s="417" t="s">
        <v>3551</v>
      </c>
      <c r="B929" s="417" t="s">
        <v>1775</v>
      </c>
      <c r="C929" s="361">
        <v>600023</v>
      </c>
      <c r="D929" s="116" t="s">
        <v>3430</v>
      </c>
      <c r="E929" s="116">
        <v>18812</v>
      </c>
      <c r="F929" s="116">
        <v>18000</v>
      </c>
      <c r="G929" s="289">
        <v>26</v>
      </c>
      <c r="H929" s="289">
        <v>20</v>
      </c>
      <c r="I929" s="289">
        <f t="shared" si="126"/>
        <v>18838</v>
      </c>
      <c r="J929" s="289">
        <f t="shared" si="127"/>
        <v>18020</v>
      </c>
    </row>
    <row r="930" spans="1:10" ht="51">
      <c r="A930" s="417" t="s">
        <v>3551</v>
      </c>
      <c r="B930" s="417" t="s">
        <v>1775</v>
      </c>
      <c r="C930" s="361">
        <v>600071</v>
      </c>
      <c r="D930" s="116" t="s">
        <v>3431</v>
      </c>
      <c r="E930" s="116">
        <v>2942</v>
      </c>
      <c r="F930" s="116">
        <v>2500</v>
      </c>
      <c r="G930" s="289">
        <v>15</v>
      </c>
      <c r="H930" s="289">
        <v>10</v>
      </c>
      <c r="I930" s="289">
        <f t="shared" si="126"/>
        <v>2957</v>
      </c>
      <c r="J930" s="289">
        <f t="shared" si="127"/>
        <v>2510</v>
      </c>
    </row>
    <row r="931" spans="1:10" ht="51">
      <c r="A931" s="417" t="s">
        <v>3551</v>
      </c>
      <c r="B931" s="417" t="s">
        <v>1775</v>
      </c>
      <c r="C931" s="361">
        <v>600103</v>
      </c>
      <c r="D931" s="116" t="s">
        <v>3432</v>
      </c>
      <c r="E931" s="116">
        <v>340</v>
      </c>
      <c r="F931" s="116">
        <v>600</v>
      </c>
      <c r="G931" s="289">
        <v>720</v>
      </c>
      <c r="H931" s="289">
        <v>500</v>
      </c>
      <c r="I931" s="289">
        <f t="shared" si="126"/>
        <v>1060</v>
      </c>
      <c r="J931" s="289">
        <f t="shared" si="127"/>
        <v>1100</v>
      </c>
    </row>
    <row r="932" spans="1:10" ht="51">
      <c r="A932" s="417" t="s">
        <v>3551</v>
      </c>
      <c r="B932" s="417" t="s">
        <v>1775</v>
      </c>
      <c r="C932" s="361">
        <v>600111</v>
      </c>
      <c r="D932" s="116" t="s">
        <v>3433</v>
      </c>
      <c r="E932" s="116">
        <v>4578</v>
      </c>
      <c r="F932" s="116">
        <v>4000</v>
      </c>
      <c r="G932" s="289">
        <v>9</v>
      </c>
      <c r="H932" s="289">
        <v>5</v>
      </c>
      <c r="I932" s="289">
        <f t="shared" si="126"/>
        <v>4587</v>
      </c>
      <c r="J932" s="289">
        <f t="shared" si="127"/>
        <v>4005</v>
      </c>
    </row>
    <row r="933" spans="1:10" ht="51">
      <c r="A933" s="417" t="s">
        <v>3551</v>
      </c>
      <c r="B933" s="417" t="s">
        <v>1775</v>
      </c>
      <c r="C933" s="361">
        <v>600112</v>
      </c>
      <c r="D933" s="116" t="s">
        <v>3434</v>
      </c>
      <c r="E933" s="116">
        <v>9024</v>
      </c>
      <c r="F933" s="116">
        <v>8000</v>
      </c>
      <c r="G933" s="289">
        <v>729</v>
      </c>
      <c r="H933" s="289">
        <v>500</v>
      </c>
      <c r="I933" s="289">
        <f t="shared" si="126"/>
        <v>9753</v>
      </c>
      <c r="J933" s="289">
        <f t="shared" si="127"/>
        <v>8500</v>
      </c>
    </row>
    <row r="934" spans="1:10" ht="51">
      <c r="A934" s="417" t="s">
        <v>3551</v>
      </c>
      <c r="B934" s="417" t="s">
        <v>1775</v>
      </c>
      <c r="C934" s="361">
        <v>600114</v>
      </c>
      <c r="D934" s="116" t="s">
        <v>3435</v>
      </c>
      <c r="E934" s="116">
        <v>1059</v>
      </c>
      <c r="F934" s="116">
        <v>800</v>
      </c>
      <c r="G934" s="289">
        <v>5</v>
      </c>
      <c r="H934" s="289">
        <v>10</v>
      </c>
      <c r="I934" s="289">
        <f t="shared" si="126"/>
        <v>1064</v>
      </c>
      <c r="J934" s="289">
        <f t="shared" si="127"/>
        <v>810</v>
      </c>
    </row>
    <row r="935" spans="1:10" ht="51">
      <c r="A935" s="417" t="s">
        <v>3551</v>
      </c>
      <c r="B935" s="417" t="s">
        <v>1775</v>
      </c>
      <c r="C935" s="361">
        <v>600115</v>
      </c>
      <c r="D935" s="116" t="s">
        <v>3436</v>
      </c>
      <c r="E935" s="116">
        <v>11477</v>
      </c>
      <c r="F935" s="116">
        <v>8000</v>
      </c>
      <c r="G935" s="289">
        <v>26</v>
      </c>
      <c r="H935" s="289">
        <v>30</v>
      </c>
      <c r="I935" s="289">
        <f t="shared" ref="I935:I950" si="129">SUM(E935,G935)</f>
        <v>11503</v>
      </c>
      <c r="J935" s="289">
        <f t="shared" ref="J935:J950" si="130">SUM(F935,H935)</f>
        <v>8030</v>
      </c>
    </row>
    <row r="936" spans="1:10" ht="51">
      <c r="A936" s="417" t="s">
        <v>3551</v>
      </c>
      <c r="B936" s="417" t="s">
        <v>1775</v>
      </c>
      <c r="C936" s="361">
        <v>600120</v>
      </c>
      <c r="D936" s="116" t="s">
        <v>3437</v>
      </c>
      <c r="E936" s="116">
        <v>9025</v>
      </c>
      <c r="F936" s="116">
        <v>8500</v>
      </c>
      <c r="G936" s="289">
        <v>507</v>
      </c>
      <c r="H936" s="289">
        <v>300</v>
      </c>
      <c r="I936" s="289">
        <f t="shared" si="129"/>
        <v>9532</v>
      </c>
      <c r="J936" s="289">
        <f t="shared" si="130"/>
        <v>8800</v>
      </c>
    </row>
    <row r="937" spans="1:10" ht="51">
      <c r="A937" s="417" t="s">
        <v>3551</v>
      </c>
      <c r="B937" s="417" t="s">
        <v>1775</v>
      </c>
      <c r="C937" s="361">
        <v>600122</v>
      </c>
      <c r="D937" s="116" t="s">
        <v>3438</v>
      </c>
      <c r="E937" s="116">
        <v>9330</v>
      </c>
      <c r="F937" s="116">
        <v>8500</v>
      </c>
      <c r="G937" s="289">
        <v>863</v>
      </c>
      <c r="H937" s="289">
        <v>600</v>
      </c>
      <c r="I937" s="289">
        <f t="shared" si="129"/>
        <v>10193</v>
      </c>
      <c r="J937" s="289">
        <f t="shared" si="130"/>
        <v>9100</v>
      </c>
    </row>
    <row r="938" spans="1:10" ht="51">
      <c r="A938" s="417" t="s">
        <v>3551</v>
      </c>
      <c r="B938" s="417" t="s">
        <v>1775</v>
      </c>
      <c r="C938" s="361">
        <v>600123</v>
      </c>
      <c r="D938" s="116" t="s">
        <v>3439</v>
      </c>
      <c r="E938" s="116">
        <v>315</v>
      </c>
      <c r="F938" s="116">
        <v>600</v>
      </c>
      <c r="G938" s="289">
        <v>9</v>
      </c>
      <c r="H938" s="289">
        <v>0</v>
      </c>
      <c r="I938" s="289">
        <f t="shared" si="129"/>
        <v>324</v>
      </c>
      <c r="J938" s="289">
        <f t="shared" si="130"/>
        <v>600</v>
      </c>
    </row>
    <row r="939" spans="1:10" ht="51">
      <c r="A939" s="417" t="s">
        <v>3551</v>
      </c>
      <c r="B939" s="417" t="s">
        <v>1775</v>
      </c>
      <c r="C939" s="361">
        <v>600124</v>
      </c>
      <c r="D939" s="116" t="s">
        <v>3440</v>
      </c>
      <c r="E939" s="116">
        <v>9655</v>
      </c>
      <c r="F939" s="116">
        <v>9500</v>
      </c>
      <c r="G939" s="289">
        <v>17</v>
      </c>
      <c r="H939" s="289">
        <v>10</v>
      </c>
      <c r="I939" s="289">
        <f t="shared" si="129"/>
        <v>9672</v>
      </c>
      <c r="J939" s="289">
        <f t="shared" si="130"/>
        <v>9510</v>
      </c>
    </row>
    <row r="940" spans="1:10" ht="51">
      <c r="A940" s="417" t="s">
        <v>3551</v>
      </c>
      <c r="B940" s="417" t="s">
        <v>1775</v>
      </c>
      <c r="C940" s="361">
        <v>600169</v>
      </c>
      <c r="D940" s="116" t="s">
        <v>3441</v>
      </c>
      <c r="E940" s="116">
        <v>450</v>
      </c>
      <c r="F940" s="116">
        <v>250</v>
      </c>
      <c r="G940" s="289">
        <v>0</v>
      </c>
      <c r="H940" s="289">
        <v>0</v>
      </c>
      <c r="I940" s="289">
        <f t="shared" si="129"/>
        <v>450</v>
      </c>
      <c r="J940" s="289">
        <f t="shared" si="130"/>
        <v>250</v>
      </c>
    </row>
    <row r="941" spans="1:10" ht="51">
      <c r="A941" s="417" t="s">
        <v>3551</v>
      </c>
      <c r="B941" s="417" t="s">
        <v>1775</v>
      </c>
      <c r="C941" s="361">
        <v>600173</v>
      </c>
      <c r="D941" s="116" t="s">
        <v>3442</v>
      </c>
      <c r="E941" s="116">
        <v>148</v>
      </c>
      <c r="F941" s="116">
        <v>150</v>
      </c>
      <c r="G941" s="289">
        <v>11</v>
      </c>
      <c r="H941" s="289">
        <v>10</v>
      </c>
      <c r="I941" s="289">
        <f t="shared" si="129"/>
        <v>159</v>
      </c>
      <c r="J941" s="289">
        <f t="shared" si="130"/>
        <v>160</v>
      </c>
    </row>
    <row r="942" spans="1:10" ht="51">
      <c r="A942" s="417" t="s">
        <v>3551</v>
      </c>
      <c r="B942" s="417" t="s">
        <v>1775</v>
      </c>
      <c r="C942" s="361">
        <v>600348</v>
      </c>
      <c r="D942" s="116" t="s">
        <v>3443</v>
      </c>
      <c r="E942" s="116">
        <v>12713</v>
      </c>
      <c r="F942" s="116">
        <v>12500</v>
      </c>
      <c r="G942" s="289">
        <v>8</v>
      </c>
      <c r="H942" s="289">
        <v>30</v>
      </c>
      <c r="I942" s="289">
        <f t="shared" si="129"/>
        <v>12721</v>
      </c>
      <c r="J942" s="289">
        <f t="shared" si="130"/>
        <v>12530</v>
      </c>
    </row>
    <row r="943" spans="1:10" ht="51">
      <c r="A943" s="417" t="s">
        <v>3551</v>
      </c>
      <c r="B943" s="417" t="s">
        <v>1775</v>
      </c>
      <c r="C943" s="361">
        <v>600349</v>
      </c>
      <c r="D943" s="116" t="s">
        <v>3444</v>
      </c>
      <c r="E943" s="116">
        <v>25</v>
      </c>
      <c r="F943" s="116">
        <v>20</v>
      </c>
      <c r="G943" s="289">
        <v>710</v>
      </c>
      <c r="H943" s="289">
        <v>500</v>
      </c>
      <c r="I943" s="289">
        <f t="shared" si="129"/>
        <v>735</v>
      </c>
      <c r="J943" s="289">
        <f t="shared" si="130"/>
        <v>520</v>
      </c>
    </row>
    <row r="944" spans="1:10" ht="51">
      <c r="A944" s="417" t="s">
        <v>3551</v>
      </c>
      <c r="B944" s="417" t="s">
        <v>1775</v>
      </c>
      <c r="C944" s="361">
        <v>600351</v>
      </c>
      <c r="D944" s="116" t="s">
        <v>3445</v>
      </c>
      <c r="E944" s="116">
        <v>371</v>
      </c>
      <c r="F944" s="116">
        <v>500</v>
      </c>
      <c r="G944" s="289">
        <v>0</v>
      </c>
      <c r="H944" s="289">
        <v>0</v>
      </c>
      <c r="I944" s="289">
        <f t="shared" si="129"/>
        <v>371</v>
      </c>
      <c r="J944" s="289">
        <f t="shared" si="130"/>
        <v>500</v>
      </c>
    </row>
    <row r="945" spans="1:10" ht="51">
      <c r="A945" s="417" t="s">
        <v>3551</v>
      </c>
      <c r="B945" s="417" t="s">
        <v>1775</v>
      </c>
      <c r="C945" s="361">
        <v>600803</v>
      </c>
      <c r="D945" s="116" t="s">
        <v>3446</v>
      </c>
      <c r="E945" s="116">
        <v>28</v>
      </c>
      <c r="F945" s="116">
        <v>30</v>
      </c>
      <c r="G945" s="289">
        <v>850</v>
      </c>
      <c r="H945" s="289">
        <v>700</v>
      </c>
      <c r="I945" s="289">
        <f t="shared" si="129"/>
        <v>878</v>
      </c>
      <c r="J945" s="289">
        <f t="shared" si="130"/>
        <v>730</v>
      </c>
    </row>
    <row r="946" spans="1:10" ht="51">
      <c r="A946" s="417" t="s">
        <v>3551</v>
      </c>
      <c r="B946" s="417" t="s">
        <v>1775</v>
      </c>
      <c r="C946" s="361" t="s">
        <v>3037</v>
      </c>
      <c r="D946" s="116" t="s">
        <v>3038</v>
      </c>
      <c r="E946" s="116">
        <v>0</v>
      </c>
      <c r="F946" s="116">
        <v>10</v>
      </c>
      <c r="G946" s="289">
        <v>0</v>
      </c>
      <c r="H946" s="289">
        <v>0</v>
      </c>
      <c r="I946" s="289">
        <f t="shared" si="129"/>
        <v>0</v>
      </c>
      <c r="J946" s="289">
        <f t="shared" si="130"/>
        <v>10</v>
      </c>
    </row>
    <row r="947" spans="1:10" ht="51">
      <c r="A947" s="417" t="s">
        <v>3551</v>
      </c>
      <c r="B947" s="417" t="s">
        <v>1775</v>
      </c>
      <c r="C947" s="361" t="s">
        <v>3447</v>
      </c>
      <c r="D947" s="116" t="s">
        <v>3246</v>
      </c>
      <c r="E947" s="116">
        <v>7</v>
      </c>
      <c r="F947" s="116">
        <v>30</v>
      </c>
      <c r="G947" s="289">
        <v>0</v>
      </c>
      <c r="H947" s="289">
        <v>0</v>
      </c>
      <c r="I947" s="289">
        <f t="shared" si="129"/>
        <v>7</v>
      </c>
      <c r="J947" s="289">
        <f t="shared" si="130"/>
        <v>30</v>
      </c>
    </row>
    <row r="948" spans="1:10" ht="51">
      <c r="A948" s="417" t="s">
        <v>3551</v>
      </c>
      <c r="B948" s="417" t="s">
        <v>1775</v>
      </c>
      <c r="C948" s="361" t="s">
        <v>3448</v>
      </c>
      <c r="D948" s="116" t="s">
        <v>3248</v>
      </c>
      <c r="E948" s="116">
        <v>4</v>
      </c>
      <c r="F948" s="116">
        <v>15</v>
      </c>
      <c r="G948" s="289">
        <v>0</v>
      </c>
      <c r="H948" s="289">
        <v>0</v>
      </c>
      <c r="I948" s="289">
        <f t="shared" si="129"/>
        <v>4</v>
      </c>
      <c r="J948" s="289">
        <f t="shared" si="130"/>
        <v>15</v>
      </c>
    </row>
    <row r="949" spans="1:10" ht="51">
      <c r="A949" s="417" t="s">
        <v>3551</v>
      </c>
      <c r="B949" s="417" t="s">
        <v>1775</v>
      </c>
      <c r="C949" s="361" t="s">
        <v>3449</v>
      </c>
      <c r="D949" s="116" t="s">
        <v>3450</v>
      </c>
      <c r="E949" s="116">
        <v>220</v>
      </c>
      <c r="F949" s="116">
        <v>150</v>
      </c>
      <c r="G949" s="289">
        <v>3</v>
      </c>
      <c r="H949" s="289">
        <v>10</v>
      </c>
      <c r="I949" s="289">
        <f t="shared" si="129"/>
        <v>223</v>
      </c>
      <c r="J949" s="289">
        <f t="shared" si="130"/>
        <v>160</v>
      </c>
    </row>
    <row r="950" spans="1:10" ht="51">
      <c r="A950" s="417" t="s">
        <v>3551</v>
      </c>
      <c r="B950" s="417" t="s">
        <v>1775</v>
      </c>
      <c r="C950" s="361" t="s">
        <v>3451</v>
      </c>
      <c r="D950" s="116" t="s">
        <v>3452</v>
      </c>
      <c r="E950" s="116">
        <v>220</v>
      </c>
      <c r="F950" s="116">
        <v>150</v>
      </c>
      <c r="G950" s="289">
        <v>3</v>
      </c>
      <c r="H950" s="289">
        <v>10</v>
      </c>
      <c r="I950" s="289">
        <f t="shared" si="129"/>
        <v>223</v>
      </c>
      <c r="J950" s="289">
        <f t="shared" si="130"/>
        <v>160</v>
      </c>
    </row>
    <row r="951" spans="1:10" ht="51">
      <c r="A951" s="417" t="s">
        <v>3551</v>
      </c>
      <c r="B951" s="417" t="s">
        <v>1775</v>
      </c>
      <c r="C951" s="361" t="s">
        <v>3453</v>
      </c>
      <c r="D951" s="116" t="s">
        <v>3454</v>
      </c>
      <c r="E951" s="116">
        <v>1257</v>
      </c>
      <c r="F951" s="116">
        <v>1500</v>
      </c>
      <c r="G951" s="289">
        <v>6</v>
      </c>
      <c r="H951" s="289">
        <v>10</v>
      </c>
      <c r="I951" s="289">
        <f t="shared" ref="I951:I982" si="131">SUM(E951,G951)</f>
        <v>1263</v>
      </c>
      <c r="J951" s="289">
        <f t="shared" ref="J951:J982" si="132">SUM(F951,H951)</f>
        <v>1510</v>
      </c>
    </row>
    <row r="952" spans="1:10" ht="51">
      <c r="A952" s="417" t="s">
        <v>3551</v>
      </c>
      <c r="B952" s="417" t="s">
        <v>1775</v>
      </c>
      <c r="C952" s="361" t="s">
        <v>3455</v>
      </c>
      <c r="D952" s="116" t="s">
        <v>3456</v>
      </c>
      <c r="E952" s="116">
        <v>481</v>
      </c>
      <c r="F952" s="116">
        <v>250</v>
      </c>
      <c r="G952" s="289">
        <v>0</v>
      </c>
      <c r="H952" s="289">
        <v>10</v>
      </c>
      <c r="I952" s="289">
        <f t="shared" si="131"/>
        <v>481</v>
      </c>
      <c r="J952" s="289">
        <f t="shared" si="132"/>
        <v>260</v>
      </c>
    </row>
    <row r="953" spans="1:10" ht="51">
      <c r="A953" s="417" t="s">
        <v>3551</v>
      </c>
      <c r="B953" s="417" t="s">
        <v>1775</v>
      </c>
      <c r="C953" s="361" t="s">
        <v>3457</v>
      </c>
      <c r="D953" s="116" t="s">
        <v>3458</v>
      </c>
      <c r="E953" s="116">
        <v>11471</v>
      </c>
      <c r="F953" s="116">
        <v>8500</v>
      </c>
      <c r="G953" s="289">
        <v>26</v>
      </c>
      <c r="H953" s="289">
        <v>20</v>
      </c>
      <c r="I953" s="289">
        <f t="shared" si="131"/>
        <v>11497</v>
      </c>
      <c r="J953" s="289">
        <f t="shared" si="132"/>
        <v>8520</v>
      </c>
    </row>
    <row r="954" spans="1:10" ht="51">
      <c r="A954" s="417" t="s">
        <v>3551</v>
      </c>
      <c r="B954" s="417" t="s">
        <v>1775</v>
      </c>
      <c r="C954" s="361" t="s">
        <v>3459</v>
      </c>
      <c r="D954" s="116" t="s">
        <v>3460</v>
      </c>
      <c r="E954" s="116">
        <v>4414</v>
      </c>
      <c r="F954" s="116">
        <v>4000</v>
      </c>
      <c r="G954" s="289">
        <v>6</v>
      </c>
      <c r="H954" s="289">
        <v>10</v>
      </c>
      <c r="I954" s="289">
        <f t="shared" si="131"/>
        <v>4420</v>
      </c>
      <c r="J954" s="289">
        <f t="shared" si="132"/>
        <v>4010</v>
      </c>
    </row>
    <row r="955" spans="1:10" ht="51">
      <c r="A955" s="417" t="s">
        <v>3551</v>
      </c>
      <c r="B955" s="417" t="s">
        <v>1775</v>
      </c>
      <c r="C955" s="361" t="s">
        <v>3461</v>
      </c>
      <c r="D955" s="116" t="s">
        <v>3462</v>
      </c>
      <c r="E955" s="116">
        <v>470</v>
      </c>
      <c r="F955" s="116">
        <v>500</v>
      </c>
      <c r="G955" s="289">
        <v>3</v>
      </c>
      <c r="H955" s="289">
        <v>0</v>
      </c>
      <c r="I955" s="289">
        <f t="shared" si="131"/>
        <v>473</v>
      </c>
      <c r="J955" s="289">
        <f t="shared" si="132"/>
        <v>500</v>
      </c>
    </row>
    <row r="956" spans="1:10" ht="51">
      <c r="A956" s="417" t="s">
        <v>3551</v>
      </c>
      <c r="B956" s="417" t="s">
        <v>1775</v>
      </c>
      <c r="C956" s="361" t="s">
        <v>3463</v>
      </c>
      <c r="D956" s="116" t="s">
        <v>3464</v>
      </c>
      <c r="E956" s="116">
        <v>2712</v>
      </c>
      <c r="F956" s="116">
        <v>2200</v>
      </c>
      <c r="G956" s="289">
        <v>6</v>
      </c>
      <c r="H956" s="289">
        <v>0</v>
      </c>
      <c r="I956" s="289">
        <f t="shared" si="131"/>
        <v>2718</v>
      </c>
      <c r="J956" s="289">
        <f t="shared" si="132"/>
        <v>2200</v>
      </c>
    </row>
    <row r="957" spans="1:10" ht="51">
      <c r="A957" s="417" t="s">
        <v>3551</v>
      </c>
      <c r="B957" s="417" t="s">
        <v>1775</v>
      </c>
      <c r="C957" s="361" t="s">
        <v>3465</v>
      </c>
      <c r="D957" s="116" t="s">
        <v>3466</v>
      </c>
      <c r="E957" s="116">
        <v>338</v>
      </c>
      <c r="F957" s="116">
        <v>400</v>
      </c>
      <c r="G957" s="289">
        <v>472</v>
      </c>
      <c r="H957" s="289">
        <v>400</v>
      </c>
      <c r="I957" s="289">
        <f t="shared" si="131"/>
        <v>810</v>
      </c>
      <c r="J957" s="289">
        <f t="shared" si="132"/>
        <v>800</v>
      </c>
    </row>
    <row r="958" spans="1:10" ht="51">
      <c r="A958" s="417" t="s">
        <v>3551</v>
      </c>
      <c r="B958" s="417" t="s">
        <v>1775</v>
      </c>
      <c r="C958" s="361" t="s">
        <v>3467</v>
      </c>
      <c r="D958" s="116" t="s">
        <v>3468</v>
      </c>
      <c r="E958" s="116">
        <v>4609</v>
      </c>
      <c r="F958" s="116">
        <v>3500</v>
      </c>
      <c r="G958" s="289">
        <v>820</v>
      </c>
      <c r="H958" s="289">
        <v>600</v>
      </c>
      <c r="I958" s="289">
        <f t="shared" si="131"/>
        <v>5429</v>
      </c>
      <c r="J958" s="289">
        <f t="shared" si="132"/>
        <v>4100</v>
      </c>
    </row>
    <row r="959" spans="1:10" ht="51">
      <c r="A959" s="417" t="s">
        <v>3551</v>
      </c>
      <c r="B959" s="417" t="s">
        <v>1775</v>
      </c>
      <c r="C959" s="361" t="s">
        <v>3469</v>
      </c>
      <c r="D959" s="116" t="s">
        <v>3470</v>
      </c>
      <c r="E959" s="116">
        <v>2028</v>
      </c>
      <c r="F959" s="116">
        <v>1500</v>
      </c>
      <c r="G959" s="289">
        <v>470</v>
      </c>
      <c r="H959" s="289">
        <v>400</v>
      </c>
      <c r="I959" s="289">
        <f t="shared" si="131"/>
        <v>2498</v>
      </c>
      <c r="J959" s="289">
        <f t="shared" si="132"/>
        <v>1900</v>
      </c>
    </row>
    <row r="960" spans="1:10" ht="51">
      <c r="A960" s="417" t="s">
        <v>3551</v>
      </c>
      <c r="B960" s="417" t="s">
        <v>1775</v>
      </c>
      <c r="C960" s="361" t="s">
        <v>3471</v>
      </c>
      <c r="D960" s="116" t="s">
        <v>3472</v>
      </c>
      <c r="E960" s="116">
        <v>2408</v>
      </c>
      <c r="F960" s="116">
        <v>1800</v>
      </c>
      <c r="G960" s="289">
        <v>223</v>
      </c>
      <c r="H960" s="289">
        <v>170</v>
      </c>
      <c r="I960" s="289">
        <f t="shared" si="131"/>
        <v>2631</v>
      </c>
      <c r="J960" s="289">
        <f t="shared" si="132"/>
        <v>1970</v>
      </c>
    </row>
    <row r="961" spans="1:10" ht="51">
      <c r="A961" s="417" t="s">
        <v>3551</v>
      </c>
      <c r="B961" s="417" t="s">
        <v>1775</v>
      </c>
      <c r="C961" s="361" t="s">
        <v>3473</v>
      </c>
      <c r="D961" s="116" t="s">
        <v>3474</v>
      </c>
      <c r="E961" s="116">
        <v>175</v>
      </c>
      <c r="F961" s="116">
        <v>200</v>
      </c>
      <c r="G961" s="289">
        <v>859</v>
      </c>
      <c r="H961" s="289">
        <v>700</v>
      </c>
      <c r="I961" s="289">
        <f t="shared" si="131"/>
        <v>1034</v>
      </c>
      <c r="J961" s="289">
        <f t="shared" si="132"/>
        <v>900</v>
      </c>
    </row>
    <row r="962" spans="1:10" ht="51">
      <c r="A962" s="417" t="s">
        <v>3551</v>
      </c>
      <c r="B962" s="417" t="s">
        <v>1775</v>
      </c>
      <c r="C962" s="361" t="s">
        <v>3475</v>
      </c>
      <c r="D962" s="116" t="s">
        <v>3476</v>
      </c>
      <c r="E962" s="116">
        <v>175</v>
      </c>
      <c r="F962" s="116">
        <v>200</v>
      </c>
      <c r="G962" s="289">
        <v>856</v>
      </c>
      <c r="H962" s="289">
        <v>700</v>
      </c>
      <c r="I962" s="289">
        <f t="shared" si="131"/>
        <v>1031</v>
      </c>
      <c r="J962" s="289">
        <f t="shared" si="132"/>
        <v>900</v>
      </c>
    </row>
    <row r="963" spans="1:10" ht="51">
      <c r="A963" s="417" t="s">
        <v>3551</v>
      </c>
      <c r="B963" s="417" t="s">
        <v>1775</v>
      </c>
      <c r="C963" s="361" t="s">
        <v>3477</v>
      </c>
      <c r="D963" s="116" t="s">
        <v>3478</v>
      </c>
      <c r="E963" s="116">
        <v>6709</v>
      </c>
      <c r="F963" s="116">
        <v>6200</v>
      </c>
      <c r="G963" s="289">
        <v>1</v>
      </c>
      <c r="H963" s="289">
        <v>20</v>
      </c>
      <c r="I963" s="289">
        <f t="shared" si="131"/>
        <v>6710</v>
      </c>
      <c r="J963" s="289">
        <f t="shared" si="132"/>
        <v>6220</v>
      </c>
    </row>
    <row r="964" spans="1:10" ht="51">
      <c r="A964" s="417" t="s">
        <v>3551</v>
      </c>
      <c r="B964" s="417" t="s">
        <v>1775</v>
      </c>
      <c r="C964" s="361" t="s">
        <v>3479</v>
      </c>
      <c r="D964" s="116" t="s">
        <v>3053</v>
      </c>
      <c r="E964" s="116">
        <v>1738</v>
      </c>
      <c r="F964" s="116">
        <v>1500</v>
      </c>
      <c r="G964" s="289">
        <v>3</v>
      </c>
      <c r="H964" s="289">
        <v>20</v>
      </c>
      <c r="I964" s="289">
        <f t="shared" si="131"/>
        <v>1741</v>
      </c>
      <c r="J964" s="289">
        <f t="shared" si="132"/>
        <v>1520</v>
      </c>
    </row>
    <row r="965" spans="1:10" ht="51">
      <c r="A965" s="417" t="s">
        <v>3551</v>
      </c>
      <c r="B965" s="417" t="s">
        <v>1775</v>
      </c>
      <c r="C965" s="361" t="s">
        <v>3480</v>
      </c>
      <c r="D965" s="116" t="s">
        <v>3481</v>
      </c>
      <c r="E965" s="116">
        <v>0</v>
      </c>
      <c r="F965" s="116">
        <v>3000</v>
      </c>
      <c r="G965" s="289">
        <v>0</v>
      </c>
      <c r="H965" s="289">
        <v>0</v>
      </c>
      <c r="I965" s="289">
        <f t="shared" si="131"/>
        <v>0</v>
      </c>
      <c r="J965" s="289">
        <f t="shared" si="132"/>
        <v>3000</v>
      </c>
    </row>
    <row r="966" spans="1:10" ht="51">
      <c r="A966" s="417" t="s">
        <v>3551</v>
      </c>
      <c r="B966" s="417" t="s">
        <v>1775</v>
      </c>
      <c r="C966" s="873">
        <v>600331</v>
      </c>
      <c r="D966" s="867" t="s">
        <v>3482</v>
      </c>
      <c r="E966" s="867">
        <v>0</v>
      </c>
      <c r="F966" s="867">
        <v>3000</v>
      </c>
      <c r="G966" s="785">
        <v>0</v>
      </c>
      <c r="H966" s="785">
        <v>0</v>
      </c>
      <c r="I966" s="785">
        <f t="shared" si="131"/>
        <v>0</v>
      </c>
      <c r="J966" s="785">
        <f t="shared" si="132"/>
        <v>3000</v>
      </c>
    </row>
    <row r="967" spans="1:10">
      <c r="A967" s="863"/>
      <c r="B967" s="863" t="s">
        <v>87</v>
      </c>
      <c r="C967" s="871"/>
      <c r="D967" s="854"/>
      <c r="E967" s="865">
        <f>SUM(E919:E966)</f>
        <v>153990</v>
      </c>
      <c r="F967" s="865">
        <f t="shared" ref="F967:H967" si="133">SUM(F919:F966)</f>
        <v>145965</v>
      </c>
      <c r="G967" s="865">
        <f t="shared" si="133"/>
        <v>8319</v>
      </c>
      <c r="H967" s="865">
        <f t="shared" si="133"/>
        <v>6325</v>
      </c>
      <c r="I967" s="852">
        <f t="shared" si="131"/>
        <v>162309</v>
      </c>
      <c r="J967" s="852">
        <f t="shared" si="132"/>
        <v>152290</v>
      </c>
    </row>
    <row r="968" spans="1:10" ht="51">
      <c r="A968" s="417" t="s">
        <v>3552</v>
      </c>
      <c r="B968" s="417" t="s">
        <v>1775</v>
      </c>
      <c r="C968" s="872" t="s">
        <v>3483</v>
      </c>
      <c r="D968" s="869" t="s">
        <v>3484</v>
      </c>
      <c r="E968" s="869">
        <v>0</v>
      </c>
      <c r="F968" s="869">
        <v>0</v>
      </c>
      <c r="G968" s="870">
        <v>1145</v>
      </c>
      <c r="H968" s="870">
        <v>1200</v>
      </c>
      <c r="I968" s="870">
        <f t="shared" si="131"/>
        <v>1145</v>
      </c>
      <c r="J968" s="870">
        <f t="shared" si="132"/>
        <v>1200</v>
      </c>
    </row>
    <row r="969" spans="1:10" ht="51">
      <c r="A969" s="417" t="s">
        <v>3552</v>
      </c>
      <c r="B969" s="417" t="s">
        <v>1775</v>
      </c>
      <c r="C969" s="361" t="s">
        <v>3485</v>
      </c>
      <c r="D969" s="116" t="s">
        <v>3486</v>
      </c>
      <c r="E969" s="116">
        <v>0</v>
      </c>
      <c r="F969" s="116">
        <v>0</v>
      </c>
      <c r="G969" s="289">
        <v>21</v>
      </c>
      <c r="H969" s="289">
        <v>60</v>
      </c>
      <c r="I969" s="289">
        <f t="shared" si="131"/>
        <v>21</v>
      </c>
      <c r="J969" s="289">
        <f t="shared" si="132"/>
        <v>60</v>
      </c>
    </row>
    <row r="970" spans="1:10" ht="51">
      <c r="A970" s="417" t="s">
        <v>3552</v>
      </c>
      <c r="B970" s="417" t="s">
        <v>1775</v>
      </c>
      <c r="C970" s="361" t="s">
        <v>3487</v>
      </c>
      <c r="D970" s="116" t="s">
        <v>3488</v>
      </c>
      <c r="E970" s="116">
        <v>0</v>
      </c>
      <c r="F970" s="116">
        <v>0</v>
      </c>
      <c r="G970" s="289">
        <v>0</v>
      </c>
      <c r="H970" s="289">
        <v>0</v>
      </c>
      <c r="I970" s="289">
        <f t="shared" si="131"/>
        <v>0</v>
      </c>
      <c r="J970" s="289">
        <f t="shared" si="132"/>
        <v>0</v>
      </c>
    </row>
    <row r="971" spans="1:10" ht="51">
      <c r="A971" s="417" t="s">
        <v>3552</v>
      </c>
      <c r="B971" s="417" t="s">
        <v>1775</v>
      </c>
      <c r="C971" s="361" t="s">
        <v>2363</v>
      </c>
      <c r="D971" s="116" t="s">
        <v>2364</v>
      </c>
      <c r="E971" s="116">
        <v>6075</v>
      </c>
      <c r="F971" s="116">
        <v>7000</v>
      </c>
      <c r="G971" s="289">
        <v>0</v>
      </c>
      <c r="H971" s="289">
        <v>0</v>
      </c>
      <c r="I971" s="289">
        <f t="shared" si="131"/>
        <v>6075</v>
      </c>
      <c r="J971" s="289">
        <f t="shared" si="132"/>
        <v>7000</v>
      </c>
    </row>
    <row r="972" spans="1:10" ht="51">
      <c r="A972" s="417" t="s">
        <v>3552</v>
      </c>
      <c r="B972" s="417" t="s">
        <v>1775</v>
      </c>
      <c r="C972" s="361" t="s">
        <v>3489</v>
      </c>
      <c r="D972" s="116" t="s">
        <v>2620</v>
      </c>
      <c r="E972" s="116">
        <v>0</v>
      </c>
      <c r="F972" s="116">
        <v>0</v>
      </c>
      <c r="G972" s="289">
        <v>0</v>
      </c>
      <c r="H972" s="289">
        <v>0</v>
      </c>
      <c r="I972" s="289">
        <f t="shared" si="131"/>
        <v>0</v>
      </c>
      <c r="J972" s="289">
        <f t="shared" si="132"/>
        <v>0</v>
      </c>
    </row>
    <row r="973" spans="1:10" ht="51">
      <c r="A973" s="417" t="s">
        <v>3552</v>
      </c>
      <c r="B973" s="417" t="s">
        <v>1775</v>
      </c>
      <c r="C973" s="361" t="s">
        <v>3490</v>
      </c>
      <c r="D973" s="116" t="s">
        <v>3491</v>
      </c>
      <c r="E973" s="116">
        <v>0</v>
      </c>
      <c r="F973" s="116">
        <v>0</v>
      </c>
      <c r="G973" s="289">
        <v>130</v>
      </c>
      <c r="H973" s="289">
        <v>150</v>
      </c>
      <c r="I973" s="289">
        <f t="shared" si="131"/>
        <v>130</v>
      </c>
      <c r="J973" s="289">
        <f t="shared" si="132"/>
        <v>150</v>
      </c>
    </row>
    <row r="974" spans="1:10" ht="51">
      <c r="A974" s="417" t="s">
        <v>3552</v>
      </c>
      <c r="B974" s="417" t="s">
        <v>1775</v>
      </c>
      <c r="C974" s="361" t="s">
        <v>3492</v>
      </c>
      <c r="D974" s="116" t="s">
        <v>3493</v>
      </c>
      <c r="E974" s="116">
        <v>1779</v>
      </c>
      <c r="F974" s="116">
        <v>1700</v>
      </c>
      <c r="G974" s="289">
        <v>778</v>
      </c>
      <c r="H974" s="289">
        <v>800</v>
      </c>
      <c r="I974" s="289">
        <f t="shared" si="131"/>
        <v>2557</v>
      </c>
      <c r="J974" s="289">
        <f t="shared" si="132"/>
        <v>2500</v>
      </c>
    </row>
    <row r="975" spans="1:10" ht="51">
      <c r="A975" s="417" t="s">
        <v>3552</v>
      </c>
      <c r="B975" s="417" t="s">
        <v>1775</v>
      </c>
      <c r="C975" s="361" t="s">
        <v>3494</v>
      </c>
      <c r="D975" s="116" t="s">
        <v>3495</v>
      </c>
      <c r="E975" s="116">
        <v>2238</v>
      </c>
      <c r="F975" s="116">
        <v>2500</v>
      </c>
      <c r="G975" s="289">
        <v>941</v>
      </c>
      <c r="H975" s="289">
        <v>900</v>
      </c>
      <c r="I975" s="289">
        <f t="shared" si="131"/>
        <v>3179</v>
      </c>
      <c r="J975" s="289">
        <f t="shared" si="132"/>
        <v>3400</v>
      </c>
    </row>
    <row r="976" spans="1:10" ht="51">
      <c r="A976" s="417" t="s">
        <v>3552</v>
      </c>
      <c r="B976" s="417" t="s">
        <v>1775</v>
      </c>
      <c r="C976" s="361" t="s">
        <v>3496</v>
      </c>
      <c r="D976" s="116" t="s">
        <v>3497</v>
      </c>
      <c r="E976" s="116">
        <v>3995</v>
      </c>
      <c r="F976" s="116">
        <v>5000</v>
      </c>
      <c r="G976" s="289">
        <v>0</v>
      </c>
      <c r="H976" s="289">
        <v>0</v>
      </c>
      <c r="I976" s="289">
        <f t="shared" si="131"/>
        <v>3995</v>
      </c>
      <c r="J976" s="289">
        <f t="shared" si="132"/>
        <v>5000</v>
      </c>
    </row>
    <row r="977" spans="1:10" ht="51">
      <c r="A977" s="417" t="s">
        <v>3552</v>
      </c>
      <c r="B977" s="417" t="s">
        <v>1775</v>
      </c>
      <c r="C977" s="361" t="s">
        <v>3498</v>
      </c>
      <c r="D977" s="116" t="s">
        <v>3499</v>
      </c>
      <c r="E977" s="116">
        <v>1314</v>
      </c>
      <c r="F977" s="116">
        <v>1300</v>
      </c>
      <c r="G977" s="289">
        <v>3415</v>
      </c>
      <c r="H977" s="289">
        <v>3500</v>
      </c>
      <c r="I977" s="289">
        <f t="shared" si="131"/>
        <v>4729</v>
      </c>
      <c r="J977" s="289">
        <f t="shared" si="132"/>
        <v>4800</v>
      </c>
    </row>
    <row r="978" spans="1:10" ht="51">
      <c r="A978" s="417" t="s">
        <v>3552</v>
      </c>
      <c r="B978" s="417" t="s">
        <v>1775</v>
      </c>
      <c r="C978" s="361" t="s">
        <v>3500</v>
      </c>
      <c r="D978" s="116" t="s">
        <v>3501</v>
      </c>
      <c r="E978" s="116">
        <v>1314</v>
      </c>
      <c r="F978" s="116">
        <v>1300</v>
      </c>
      <c r="G978" s="289">
        <v>3122</v>
      </c>
      <c r="H978" s="289">
        <v>3000</v>
      </c>
      <c r="I978" s="289">
        <f t="shared" si="131"/>
        <v>4436</v>
      </c>
      <c r="J978" s="289">
        <f t="shared" si="132"/>
        <v>4300</v>
      </c>
    </row>
    <row r="979" spans="1:10" ht="51">
      <c r="A979" s="417" t="s">
        <v>3552</v>
      </c>
      <c r="B979" s="417" t="s">
        <v>1775</v>
      </c>
      <c r="C979" s="361" t="s">
        <v>3502</v>
      </c>
      <c r="D979" s="116" t="s">
        <v>3503</v>
      </c>
      <c r="E979" s="116">
        <v>1314</v>
      </c>
      <c r="F979" s="116">
        <v>1300</v>
      </c>
      <c r="G979" s="289">
        <v>3122</v>
      </c>
      <c r="H979" s="289">
        <v>3000</v>
      </c>
      <c r="I979" s="289">
        <f t="shared" si="131"/>
        <v>4436</v>
      </c>
      <c r="J979" s="289">
        <f t="shared" si="132"/>
        <v>4300</v>
      </c>
    </row>
    <row r="980" spans="1:10" ht="51">
      <c r="A980" s="417" t="s">
        <v>3552</v>
      </c>
      <c r="B980" s="417" t="s">
        <v>1775</v>
      </c>
      <c r="C980" s="361" t="s">
        <v>3504</v>
      </c>
      <c r="D980" s="116" t="s">
        <v>3505</v>
      </c>
      <c r="E980" s="116">
        <v>0</v>
      </c>
      <c r="F980" s="116">
        <v>0</v>
      </c>
      <c r="G980" s="289">
        <v>0</v>
      </c>
      <c r="H980" s="289">
        <v>0</v>
      </c>
      <c r="I980" s="289">
        <f t="shared" si="131"/>
        <v>0</v>
      </c>
      <c r="J980" s="289">
        <f t="shared" si="132"/>
        <v>0</v>
      </c>
    </row>
    <row r="981" spans="1:10" ht="51">
      <c r="A981" s="417" t="s">
        <v>3552</v>
      </c>
      <c r="B981" s="417" t="s">
        <v>1775</v>
      </c>
      <c r="C981" s="361" t="s">
        <v>3506</v>
      </c>
      <c r="D981" s="116" t="s">
        <v>3507</v>
      </c>
      <c r="E981" s="116">
        <v>0</v>
      </c>
      <c r="F981" s="116">
        <v>0</v>
      </c>
      <c r="G981" s="289">
        <v>2199</v>
      </c>
      <c r="H981" s="289">
        <v>2200</v>
      </c>
      <c r="I981" s="289">
        <f t="shared" si="131"/>
        <v>2199</v>
      </c>
      <c r="J981" s="289">
        <f t="shared" si="132"/>
        <v>2200</v>
      </c>
    </row>
    <row r="982" spans="1:10" ht="51">
      <c r="A982" s="417" t="s">
        <v>3552</v>
      </c>
      <c r="B982" s="417" t="s">
        <v>1775</v>
      </c>
      <c r="C982" s="361" t="s">
        <v>3508</v>
      </c>
      <c r="D982" s="116" t="s">
        <v>3509</v>
      </c>
      <c r="E982" s="116">
        <v>0</v>
      </c>
      <c r="F982" s="116">
        <v>0</v>
      </c>
      <c r="G982" s="289">
        <v>0</v>
      </c>
      <c r="H982" s="289">
        <v>1</v>
      </c>
      <c r="I982" s="289">
        <f t="shared" si="131"/>
        <v>0</v>
      </c>
      <c r="J982" s="289">
        <f t="shared" si="132"/>
        <v>1</v>
      </c>
    </row>
    <row r="983" spans="1:10" ht="51">
      <c r="A983" s="417" t="s">
        <v>3552</v>
      </c>
      <c r="B983" s="417" t="s">
        <v>1775</v>
      </c>
      <c r="C983" s="361" t="s">
        <v>3510</v>
      </c>
      <c r="D983" s="116" t="s">
        <v>3511</v>
      </c>
      <c r="E983" s="116">
        <v>1315</v>
      </c>
      <c r="F983" s="116">
        <v>1300</v>
      </c>
      <c r="G983" s="289">
        <v>3110</v>
      </c>
      <c r="H983" s="289">
        <v>3000</v>
      </c>
      <c r="I983" s="289">
        <f t="shared" ref="I983:I1016" si="134">SUM(E983,G983)</f>
        <v>4425</v>
      </c>
      <c r="J983" s="289">
        <f t="shared" ref="J983:J1016" si="135">SUM(F983,H983)</f>
        <v>4300</v>
      </c>
    </row>
    <row r="984" spans="1:10" ht="51">
      <c r="A984" s="417" t="s">
        <v>3552</v>
      </c>
      <c r="B984" s="417" t="s">
        <v>1775</v>
      </c>
      <c r="C984" s="361" t="s">
        <v>3512</v>
      </c>
      <c r="D984" s="116" t="s">
        <v>3513</v>
      </c>
      <c r="E984" s="116">
        <v>427</v>
      </c>
      <c r="F984" s="116">
        <v>400</v>
      </c>
      <c r="G984" s="289">
        <v>4779</v>
      </c>
      <c r="H984" s="289">
        <v>4500</v>
      </c>
      <c r="I984" s="289">
        <f t="shared" si="134"/>
        <v>5206</v>
      </c>
      <c r="J984" s="289">
        <f t="shared" si="135"/>
        <v>4900</v>
      </c>
    </row>
    <row r="985" spans="1:10" ht="51">
      <c r="A985" s="417" t="s">
        <v>3552</v>
      </c>
      <c r="B985" s="417" t="s">
        <v>1775</v>
      </c>
      <c r="C985" s="361" t="s">
        <v>3514</v>
      </c>
      <c r="D985" s="116" t="s">
        <v>3515</v>
      </c>
      <c r="E985" s="116">
        <v>78</v>
      </c>
      <c r="F985" s="116">
        <v>100</v>
      </c>
      <c r="G985" s="289">
        <v>1891</v>
      </c>
      <c r="H985" s="289">
        <v>1800</v>
      </c>
      <c r="I985" s="289">
        <f t="shared" si="134"/>
        <v>1969</v>
      </c>
      <c r="J985" s="289">
        <f t="shared" si="135"/>
        <v>1900</v>
      </c>
    </row>
    <row r="986" spans="1:10" ht="51">
      <c r="A986" s="417" t="s">
        <v>3552</v>
      </c>
      <c r="B986" s="417" t="s">
        <v>1775</v>
      </c>
      <c r="C986" s="361" t="s">
        <v>3516</v>
      </c>
      <c r="D986" s="116" t="s">
        <v>3517</v>
      </c>
      <c r="E986" s="116">
        <v>0</v>
      </c>
      <c r="F986" s="116">
        <v>5</v>
      </c>
      <c r="G986" s="289">
        <v>0</v>
      </c>
      <c r="H986" s="289">
        <v>5</v>
      </c>
      <c r="I986" s="289">
        <f t="shared" si="134"/>
        <v>0</v>
      </c>
      <c r="J986" s="289">
        <f t="shared" si="135"/>
        <v>10</v>
      </c>
    </row>
    <row r="987" spans="1:10" ht="51">
      <c r="A987" s="417" t="s">
        <v>3552</v>
      </c>
      <c r="B987" s="417" t="s">
        <v>1775</v>
      </c>
      <c r="C987" s="361" t="s">
        <v>3518</v>
      </c>
      <c r="D987" s="116" t="s">
        <v>3519</v>
      </c>
      <c r="E987" s="116">
        <v>0</v>
      </c>
      <c r="F987" s="116">
        <v>5</v>
      </c>
      <c r="G987" s="289">
        <v>0</v>
      </c>
      <c r="H987" s="289">
        <v>5</v>
      </c>
      <c r="I987" s="289">
        <f t="shared" si="134"/>
        <v>0</v>
      </c>
      <c r="J987" s="289">
        <f t="shared" si="135"/>
        <v>10</v>
      </c>
    </row>
    <row r="988" spans="1:10" ht="51">
      <c r="A988" s="417" t="s">
        <v>3552</v>
      </c>
      <c r="B988" s="417" t="s">
        <v>1775</v>
      </c>
      <c r="C988" s="361" t="s">
        <v>3520</v>
      </c>
      <c r="D988" s="116" t="s">
        <v>3521</v>
      </c>
      <c r="E988" s="116">
        <v>0</v>
      </c>
      <c r="F988" s="116">
        <v>5</v>
      </c>
      <c r="G988" s="289">
        <v>0</v>
      </c>
      <c r="H988" s="289">
        <v>5</v>
      </c>
      <c r="I988" s="289">
        <f t="shared" si="134"/>
        <v>0</v>
      </c>
      <c r="J988" s="289">
        <f t="shared" si="135"/>
        <v>10</v>
      </c>
    </row>
    <row r="989" spans="1:10" ht="51">
      <c r="A989" s="417" t="s">
        <v>3552</v>
      </c>
      <c r="B989" s="417" t="s">
        <v>1775</v>
      </c>
      <c r="C989" s="361" t="s">
        <v>3522</v>
      </c>
      <c r="D989" s="116" t="s">
        <v>3523</v>
      </c>
      <c r="E989" s="116">
        <v>0</v>
      </c>
      <c r="F989" s="116">
        <v>5</v>
      </c>
      <c r="G989" s="289">
        <v>0</v>
      </c>
      <c r="H989" s="289">
        <v>5</v>
      </c>
      <c r="I989" s="289">
        <f t="shared" si="134"/>
        <v>0</v>
      </c>
      <c r="J989" s="289">
        <f t="shared" si="135"/>
        <v>10</v>
      </c>
    </row>
    <row r="990" spans="1:10" ht="51">
      <c r="A990" s="417" t="s">
        <v>3552</v>
      </c>
      <c r="B990" s="417" t="s">
        <v>1775</v>
      </c>
      <c r="C990" s="361" t="s">
        <v>3524</v>
      </c>
      <c r="D990" s="116" t="s">
        <v>3525</v>
      </c>
      <c r="E990" s="116">
        <v>0</v>
      </c>
      <c r="F990" s="116">
        <v>500</v>
      </c>
      <c r="G990" s="289">
        <v>0</v>
      </c>
      <c r="H990" s="289">
        <v>500</v>
      </c>
      <c r="I990" s="289">
        <f t="shared" si="134"/>
        <v>0</v>
      </c>
      <c r="J990" s="289">
        <f t="shared" si="135"/>
        <v>1000</v>
      </c>
    </row>
    <row r="991" spans="1:10" ht="51">
      <c r="A991" s="417" t="s">
        <v>3552</v>
      </c>
      <c r="B991" s="417" t="s">
        <v>1775</v>
      </c>
      <c r="C991" s="361" t="s">
        <v>3526</v>
      </c>
      <c r="D991" s="116" t="s">
        <v>3527</v>
      </c>
      <c r="E991" s="116">
        <v>0</v>
      </c>
      <c r="F991" s="116">
        <v>500</v>
      </c>
      <c r="G991" s="289">
        <v>0</v>
      </c>
      <c r="H991" s="289">
        <v>500</v>
      </c>
      <c r="I991" s="289">
        <f t="shared" si="134"/>
        <v>0</v>
      </c>
      <c r="J991" s="289">
        <f t="shared" si="135"/>
        <v>1000</v>
      </c>
    </row>
    <row r="992" spans="1:10" ht="51">
      <c r="A992" s="417" t="s">
        <v>3552</v>
      </c>
      <c r="B992" s="417" t="s">
        <v>1775</v>
      </c>
      <c r="C992" s="361" t="s">
        <v>3528</v>
      </c>
      <c r="D992" s="116" t="s">
        <v>3529</v>
      </c>
      <c r="E992" s="116">
        <v>0</v>
      </c>
      <c r="F992" s="116">
        <v>50</v>
      </c>
      <c r="G992" s="289">
        <v>0</v>
      </c>
      <c r="H992" s="289">
        <v>100</v>
      </c>
      <c r="I992" s="289">
        <f t="shared" si="134"/>
        <v>0</v>
      </c>
      <c r="J992" s="289">
        <f t="shared" si="135"/>
        <v>150</v>
      </c>
    </row>
    <row r="993" spans="1:10" ht="51">
      <c r="A993" s="417" t="s">
        <v>3552</v>
      </c>
      <c r="B993" s="417" t="s">
        <v>1775</v>
      </c>
      <c r="C993" s="361" t="s">
        <v>3530</v>
      </c>
      <c r="D993" s="116" t="s">
        <v>3531</v>
      </c>
      <c r="E993" s="116">
        <v>0</v>
      </c>
      <c r="F993" s="116">
        <v>10</v>
      </c>
      <c r="G993" s="289">
        <v>0</v>
      </c>
      <c r="H993" s="289">
        <v>10</v>
      </c>
      <c r="I993" s="289">
        <f t="shared" si="134"/>
        <v>0</v>
      </c>
      <c r="J993" s="289">
        <f t="shared" si="135"/>
        <v>20</v>
      </c>
    </row>
    <row r="994" spans="1:10" ht="51">
      <c r="A994" s="417" t="s">
        <v>3552</v>
      </c>
      <c r="B994" s="417" t="s">
        <v>1775</v>
      </c>
      <c r="C994" s="361" t="s">
        <v>3532</v>
      </c>
      <c r="D994" s="116" t="s">
        <v>3533</v>
      </c>
      <c r="E994" s="116">
        <v>0</v>
      </c>
      <c r="F994" s="116">
        <v>10</v>
      </c>
      <c r="G994" s="289">
        <v>0</v>
      </c>
      <c r="H994" s="289">
        <v>10</v>
      </c>
      <c r="I994" s="289">
        <f t="shared" si="134"/>
        <v>0</v>
      </c>
      <c r="J994" s="289">
        <f t="shared" si="135"/>
        <v>20</v>
      </c>
    </row>
    <row r="995" spans="1:10" ht="51">
      <c r="A995" s="417" t="s">
        <v>3552</v>
      </c>
      <c r="B995" s="417" t="s">
        <v>1775</v>
      </c>
      <c r="C995" s="873" t="s">
        <v>3534</v>
      </c>
      <c r="D995" s="867" t="s">
        <v>3535</v>
      </c>
      <c r="E995" s="867">
        <v>124</v>
      </c>
      <c r="F995" s="867">
        <v>120</v>
      </c>
      <c r="G995" s="785">
        <v>119</v>
      </c>
      <c r="H995" s="785">
        <v>120</v>
      </c>
      <c r="I995" s="785">
        <f t="shared" si="134"/>
        <v>243</v>
      </c>
      <c r="J995" s="785">
        <f t="shared" si="135"/>
        <v>240</v>
      </c>
    </row>
    <row r="996" spans="1:10">
      <c r="A996" s="863"/>
      <c r="B996" s="863" t="s">
        <v>87</v>
      </c>
      <c r="C996" s="871"/>
      <c r="D996" s="854"/>
      <c r="E996" s="865">
        <f>SUM(E968:E995)</f>
        <v>19973</v>
      </c>
      <c r="F996" s="865">
        <f t="shared" ref="F996:H996" si="136">SUM(F968:F995)</f>
        <v>23110</v>
      </c>
      <c r="G996" s="865">
        <f t="shared" si="136"/>
        <v>24772</v>
      </c>
      <c r="H996" s="865">
        <f t="shared" si="136"/>
        <v>25371</v>
      </c>
      <c r="I996" s="852">
        <f t="shared" si="134"/>
        <v>44745</v>
      </c>
      <c r="J996" s="852">
        <f t="shared" si="135"/>
        <v>48481</v>
      </c>
    </row>
    <row r="997" spans="1:10" ht="25.5">
      <c r="A997" s="417" t="s">
        <v>3555</v>
      </c>
      <c r="B997" s="287" t="s">
        <v>216</v>
      </c>
      <c r="C997" s="872" t="s">
        <v>2140</v>
      </c>
      <c r="D997" s="869" t="s">
        <v>2141</v>
      </c>
      <c r="E997" s="878"/>
      <c r="F997" s="878"/>
      <c r="G997" s="879">
        <v>1</v>
      </c>
      <c r="H997" s="879">
        <v>3</v>
      </c>
      <c r="I997" s="870">
        <f t="shared" si="134"/>
        <v>1</v>
      </c>
      <c r="J997" s="870">
        <f t="shared" si="135"/>
        <v>3</v>
      </c>
    </row>
    <row r="998" spans="1:10" ht="25.5">
      <c r="A998" s="417" t="s">
        <v>3555</v>
      </c>
      <c r="B998" s="287" t="s">
        <v>216</v>
      </c>
      <c r="C998" s="361" t="s">
        <v>2142</v>
      </c>
      <c r="D998" s="116" t="s">
        <v>2143</v>
      </c>
      <c r="E998" s="786"/>
      <c r="F998" s="786"/>
      <c r="G998" s="790"/>
      <c r="H998" s="790">
        <v>2</v>
      </c>
      <c r="I998" s="289">
        <f t="shared" si="134"/>
        <v>0</v>
      </c>
      <c r="J998" s="289">
        <f t="shared" si="135"/>
        <v>2</v>
      </c>
    </row>
    <row r="999" spans="1:10" ht="25.5">
      <c r="A999" s="417" t="s">
        <v>3555</v>
      </c>
      <c r="B999" s="287" t="s">
        <v>216</v>
      </c>
      <c r="C999" s="361" t="s">
        <v>2150</v>
      </c>
      <c r="D999" s="116" t="s">
        <v>2151</v>
      </c>
      <c r="E999" s="116"/>
      <c r="F999" s="116"/>
      <c r="G999" s="289"/>
      <c r="H999" s="289">
        <v>2</v>
      </c>
      <c r="I999" s="289">
        <f t="shared" si="134"/>
        <v>0</v>
      </c>
      <c r="J999" s="289">
        <f t="shared" si="135"/>
        <v>2</v>
      </c>
    </row>
    <row r="1000" spans="1:10" ht="25.5">
      <c r="A1000" s="417" t="s">
        <v>3555</v>
      </c>
      <c r="B1000" s="287" t="s">
        <v>216</v>
      </c>
      <c r="C1000" s="361" t="s">
        <v>2162</v>
      </c>
      <c r="D1000" s="116" t="s">
        <v>2163</v>
      </c>
      <c r="E1000" s="116"/>
      <c r="F1000" s="116"/>
      <c r="G1000" s="289">
        <v>15</v>
      </c>
      <c r="H1000" s="289">
        <v>20</v>
      </c>
      <c r="I1000" s="289">
        <f t="shared" si="134"/>
        <v>15</v>
      </c>
      <c r="J1000" s="289">
        <f t="shared" si="135"/>
        <v>20</v>
      </c>
    </row>
    <row r="1001" spans="1:10" ht="25.5">
      <c r="A1001" s="417" t="s">
        <v>3555</v>
      </c>
      <c r="B1001" s="287" t="s">
        <v>216</v>
      </c>
      <c r="C1001" s="361" t="s">
        <v>2214</v>
      </c>
      <c r="D1001" s="116" t="s">
        <v>2215</v>
      </c>
      <c r="E1001" s="116"/>
      <c r="F1001" s="116"/>
      <c r="G1001" s="289">
        <v>10</v>
      </c>
      <c r="H1001" s="289">
        <v>15</v>
      </c>
      <c r="I1001" s="289">
        <f t="shared" si="134"/>
        <v>10</v>
      </c>
      <c r="J1001" s="289">
        <f t="shared" si="135"/>
        <v>15</v>
      </c>
    </row>
    <row r="1002" spans="1:10" ht="25.5">
      <c r="A1002" s="417" t="s">
        <v>3555</v>
      </c>
      <c r="B1002" s="287" t="s">
        <v>216</v>
      </c>
      <c r="C1002" s="361" t="s">
        <v>2222</v>
      </c>
      <c r="D1002" s="116" t="s">
        <v>2223</v>
      </c>
      <c r="E1002" s="116"/>
      <c r="F1002" s="116"/>
      <c r="G1002" s="289"/>
      <c r="H1002" s="289">
        <v>3</v>
      </c>
      <c r="I1002" s="289">
        <f t="shared" si="134"/>
        <v>0</v>
      </c>
      <c r="J1002" s="289">
        <f t="shared" si="135"/>
        <v>3</v>
      </c>
    </row>
    <row r="1003" spans="1:10" ht="25.5">
      <c r="A1003" s="417" t="s">
        <v>3555</v>
      </c>
      <c r="B1003" s="287" t="s">
        <v>216</v>
      </c>
      <c r="C1003" s="361" t="s">
        <v>2244</v>
      </c>
      <c r="D1003" s="116" t="s">
        <v>2245</v>
      </c>
      <c r="E1003" s="116"/>
      <c r="F1003" s="116"/>
      <c r="G1003" s="289"/>
      <c r="H1003" s="289">
        <v>3</v>
      </c>
      <c r="I1003" s="289">
        <f t="shared" si="134"/>
        <v>0</v>
      </c>
      <c r="J1003" s="289">
        <f t="shared" si="135"/>
        <v>3</v>
      </c>
    </row>
    <row r="1004" spans="1:10" ht="25.5">
      <c r="A1004" s="417" t="s">
        <v>3555</v>
      </c>
      <c r="B1004" s="287" t="s">
        <v>216</v>
      </c>
      <c r="C1004" s="873" t="s">
        <v>2260</v>
      </c>
      <c r="D1004" s="867" t="s">
        <v>2261</v>
      </c>
      <c r="E1004" s="867"/>
      <c r="F1004" s="867"/>
      <c r="G1004" s="785"/>
      <c r="H1004" s="785">
        <v>3</v>
      </c>
      <c r="I1004" s="785">
        <f t="shared" si="134"/>
        <v>0</v>
      </c>
      <c r="J1004" s="785">
        <f t="shared" si="135"/>
        <v>3</v>
      </c>
    </row>
    <row r="1005" spans="1:10">
      <c r="A1005" s="863"/>
      <c r="B1005" s="863" t="s">
        <v>87</v>
      </c>
      <c r="C1005" s="871"/>
      <c r="D1005" s="854"/>
      <c r="E1005" s="852">
        <f t="shared" ref="E1005:G1005" si="137">SUM(E997:E1004)</f>
        <v>0</v>
      </c>
      <c r="F1005" s="852">
        <f t="shared" si="137"/>
        <v>0</v>
      </c>
      <c r="G1005" s="852">
        <f t="shared" si="137"/>
        <v>26</v>
      </c>
      <c r="H1005" s="852">
        <f>SUM(H997:H1004)</f>
        <v>51</v>
      </c>
      <c r="I1005" s="852">
        <f t="shared" si="134"/>
        <v>26</v>
      </c>
      <c r="J1005" s="852">
        <f t="shared" si="135"/>
        <v>51</v>
      </c>
    </row>
    <row r="1006" spans="1:10" ht="25.5">
      <c r="A1006" s="417" t="s">
        <v>3555</v>
      </c>
      <c r="B1006" s="287" t="s">
        <v>3536</v>
      </c>
      <c r="C1006" s="872" t="s">
        <v>2273</v>
      </c>
      <c r="D1006" s="869" t="s">
        <v>2274</v>
      </c>
      <c r="E1006" s="869"/>
      <c r="F1006" s="869"/>
      <c r="G1006" s="870"/>
      <c r="H1006" s="870"/>
      <c r="I1006" s="870">
        <f t="shared" si="134"/>
        <v>0</v>
      </c>
      <c r="J1006" s="870">
        <f t="shared" si="135"/>
        <v>0</v>
      </c>
    </row>
    <row r="1007" spans="1:10" ht="25.5">
      <c r="A1007" s="417" t="s">
        <v>3555</v>
      </c>
      <c r="B1007" s="287" t="s">
        <v>3536</v>
      </c>
      <c r="C1007" s="361" t="s">
        <v>2275</v>
      </c>
      <c r="D1007" s="116" t="s">
        <v>2276</v>
      </c>
      <c r="E1007" s="116"/>
      <c r="F1007" s="116"/>
      <c r="G1007" s="289"/>
      <c r="H1007" s="289">
        <v>1</v>
      </c>
      <c r="I1007" s="289">
        <f t="shared" si="134"/>
        <v>0</v>
      </c>
      <c r="J1007" s="289">
        <f t="shared" si="135"/>
        <v>1</v>
      </c>
    </row>
    <row r="1008" spans="1:10" ht="25.5">
      <c r="A1008" s="417" t="s">
        <v>3555</v>
      </c>
      <c r="B1008" s="287" t="s">
        <v>3536</v>
      </c>
      <c r="C1008" s="361" t="s">
        <v>2277</v>
      </c>
      <c r="D1008" s="116" t="s">
        <v>2278</v>
      </c>
      <c r="E1008" s="116"/>
      <c r="F1008" s="116"/>
      <c r="G1008" s="289"/>
      <c r="H1008" s="289">
        <v>1</v>
      </c>
      <c r="I1008" s="289">
        <f t="shared" si="134"/>
        <v>0</v>
      </c>
      <c r="J1008" s="289">
        <f t="shared" si="135"/>
        <v>1</v>
      </c>
    </row>
    <row r="1009" spans="1:10" ht="25.5">
      <c r="A1009" s="417" t="s">
        <v>3555</v>
      </c>
      <c r="B1009" s="287" t="s">
        <v>3536</v>
      </c>
      <c r="C1009" s="361" t="s">
        <v>2279</v>
      </c>
      <c r="D1009" s="116" t="s">
        <v>2280</v>
      </c>
      <c r="E1009" s="116"/>
      <c r="F1009" s="116"/>
      <c r="G1009" s="289"/>
      <c r="H1009" s="289">
        <v>1</v>
      </c>
      <c r="I1009" s="289">
        <f t="shared" si="134"/>
        <v>0</v>
      </c>
      <c r="J1009" s="289">
        <f t="shared" si="135"/>
        <v>1</v>
      </c>
    </row>
    <row r="1010" spans="1:10" ht="25.5">
      <c r="A1010" s="417" t="s">
        <v>3555</v>
      </c>
      <c r="B1010" s="287" t="s">
        <v>3536</v>
      </c>
      <c r="C1010" s="361" t="s">
        <v>2281</v>
      </c>
      <c r="D1010" s="116" t="s">
        <v>2282</v>
      </c>
      <c r="E1010" s="116"/>
      <c r="F1010" s="116"/>
      <c r="G1010" s="289">
        <v>2</v>
      </c>
      <c r="H1010" s="289">
        <v>2</v>
      </c>
      <c r="I1010" s="289">
        <f t="shared" si="134"/>
        <v>2</v>
      </c>
      <c r="J1010" s="289">
        <f t="shared" si="135"/>
        <v>2</v>
      </c>
    </row>
    <row r="1011" spans="1:10" ht="25.5">
      <c r="A1011" s="417" t="s">
        <v>3555</v>
      </c>
      <c r="B1011" s="287" t="s">
        <v>3536</v>
      </c>
      <c r="C1011" s="361" t="s">
        <v>2283</v>
      </c>
      <c r="D1011" s="116" t="s">
        <v>2284</v>
      </c>
      <c r="E1011" s="116"/>
      <c r="F1011" s="116"/>
      <c r="G1011" s="289"/>
      <c r="H1011" s="289">
        <v>1</v>
      </c>
      <c r="I1011" s="289">
        <f t="shared" si="134"/>
        <v>0</v>
      </c>
      <c r="J1011" s="289">
        <f t="shared" si="135"/>
        <v>1</v>
      </c>
    </row>
    <row r="1012" spans="1:10" ht="25.5">
      <c r="A1012" s="417" t="s">
        <v>3555</v>
      </c>
      <c r="B1012" s="287" t="s">
        <v>3536</v>
      </c>
      <c r="C1012" s="361" t="s">
        <v>2285</v>
      </c>
      <c r="D1012" s="116" t="s">
        <v>2286</v>
      </c>
      <c r="E1012" s="116"/>
      <c r="F1012" s="116"/>
      <c r="G1012" s="289"/>
      <c r="H1012" s="289">
        <v>25</v>
      </c>
      <c r="I1012" s="289">
        <f t="shared" si="134"/>
        <v>0</v>
      </c>
      <c r="J1012" s="289">
        <f t="shared" si="135"/>
        <v>25</v>
      </c>
    </row>
    <row r="1013" spans="1:10" ht="25.5">
      <c r="A1013" s="417" t="s">
        <v>3555</v>
      </c>
      <c r="B1013" s="287" t="s">
        <v>3536</v>
      </c>
      <c r="C1013" s="361" t="s">
        <v>2287</v>
      </c>
      <c r="D1013" s="116" t="s">
        <v>2288</v>
      </c>
      <c r="E1013" s="116"/>
      <c r="F1013" s="116"/>
      <c r="G1013" s="289"/>
      <c r="H1013" s="289">
        <v>1</v>
      </c>
      <c r="I1013" s="289">
        <f t="shared" si="134"/>
        <v>0</v>
      </c>
      <c r="J1013" s="289">
        <f t="shared" si="135"/>
        <v>1</v>
      </c>
    </row>
    <row r="1014" spans="1:10" ht="25.5">
      <c r="A1014" s="417" t="s">
        <v>3555</v>
      </c>
      <c r="B1014" s="287" t="s">
        <v>3536</v>
      </c>
      <c r="C1014" s="361" t="s">
        <v>2216</v>
      </c>
      <c r="D1014" s="116" t="s">
        <v>2289</v>
      </c>
      <c r="E1014" s="116"/>
      <c r="F1014" s="116"/>
      <c r="G1014" s="289">
        <v>3</v>
      </c>
      <c r="H1014" s="289">
        <v>3</v>
      </c>
      <c r="I1014" s="289">
        <f t="shared" si="134"/>
        <v>3</v>
      </c>
      <c r="J1014" s="289">
        <f t="shared" si="135"/>
        <v>3</v>
      </c>
    </row>
    <row r="1015" spans="1:10" ht="25.5">
      <c r="A1015" s="417" t="s">
        <v>3555</v>
      </c>
      <c r="B1015" s="287" t="s">
        <v>3536</v>
      </c>
      <c r="C1015" s="361" t="s">
        <v>2290</v>
      </c>
      <c r="D1015" s="116" t="s">
        <v>2291</v>
      </c>
      <c r="E1015" s="116"/>
      <c r="F1015" s="116"/>
      <c r="G1015" s="289">
        <v>1</v>
      </c>
      <c r="H1015" s="289">
        <v>1</v>
      </c>
      <c r="I1015" s="289">
        <f t="shared" si="134"/>
        <v>1</v>
      </c>
      <c r="J1015" s="289">
        <f t="shared" si="135"/>
        <v>1</v>
      </c>
    </row>
    <row r="1016" spans="1:10" ht="25.5">
      <c r="A1016" s="417" t="s">
        <v>3555</v>
      </c>
      <c r="B1016" s="287" t="s">
        <v>3536</v>
      </c>
      <c r="C1016" s="361" t="s">
        <v>2292</v>
      </c>
      <c r="D1016" s="116" t="s">
        <v>2293</v>
      </c>
      <c r="E1016" s="116"/>
      <c r="F1016" s="116"/>
      <c r="G1016" s="289"/>
      <c r="H1016" s="289">
        <v>1</v>
      </c>
      <c r="I1016" s="289">
        <f t="shared" si="134"/>
        <v>0</v>
      </c>
      <c r="J1016" s="289">
        <f t="shared" si="135"/>
        <v>1</v>
      </c>
    </row>
    <row r="1017" spans="1:10" ht="25.5">
      <c r="A1017" s="417" t="s">
        <v>3555</v>
      </c>
      <c r="B1017" s="287" t="s">
        <v>3536</v>
      </c>
      <c r="C1017" s="361" t="s">
        <v>2294</v>
      </c>
      <c r="D1017" s="116" t="s">
        <v>2295</v>
      </c>
      <c r="E1017" s="116"/>
      <c r="F1017" s="116"/>
      <c r="G1017" s="289"/>
      <c r="H1017" s="289">
        <v>3</v>
      </c>
      <c r="I1017" s="289">
        <f t="shared" ref="I1017:I1027" si="138">SUM(E1017,G1017)</f>
        <v>0</v>
      </c>
      <c r="J1017" s="289">
        <f t="shared" ref="J1017:J1027" si="139">SUM(F1017,H1017)</f>
        <v>3</v>
      </c>
    </row>
    <row r="1018" spans="1:10" ht="25.5">
      <c r="A1018" s="417" t="s">
        <v>3555</v>
      </c>
      <c r="B1018" s="287" t="s">
        <v>3536</v>
      </c>
      <c r="C1018" s="361" t="s">
        <v>2298</v>
      </c>
      <c r="D1018" s="116" t="s">
        <v>2299</v>
      </c>
      <c r="E1018" s="116"/>
      <c r="F1018" s="116"/>
      <c r="G1018" s="289"/>
      <c r="H1018" s="289">
        <v>3</v>
      </c>
      <c r="I1018" s="289">
        <f t="shared" si="138"/>
        <v>0</v>
      </c>
      <c r="J1018" s="289">
        <f t="shared" si="139"/>
        <v>3</v>
      </c>
    </row>
    <row r="1019" spans="1:10" ht="25.5">
      <c r="A1019" s="417" t="s">
        <v>3555</v>
      </c>
      <c r="B1019" s="287" t="s">
        <v>3536</v>
      </c>
      <c r="C1019" s="873" t="s">
        <v>2300</v>
      </c>
      <c r="D1019" s="867" t="s">
        <v>2301</v>
      </c>
      <c r="E1019" s="867"/>
      <c r="F1019" s="867"/>
      <c r="G1019" s="785"/>
      <c r="H1019" s="785">
        <v>5</v>
      </c>
      <c r="I1019" s="785">
        <f t="shared" si="138"/>
        <v>0</v>
      </c>
      <c r="J1019" s="785">
        <f t="shared" si="139"/>
        <v>5</v>
      </c>
    </row>
    <row r="1020" spans="1:10">
      <c r="A1020" s="863"/>
      <c r="B1020" s="863" t="s">
        <v>87</v>
      </c>
      <c r="C1020" s="871"/>
      <c r="D1020" s="854"/>
      <c r="E1020" s="852">
        <f t="shared" ref="E1020:G1020" si="140">SUM(E1006:E1019)</f>
        <v>0</v>
      </c>
      <c r="F1020" s="852">
        <f t="shared" si="140"/>
        <v>0</v>
      </c>
      <c r="G1020" s="852">
        <f t="shared" si="140"/>
        <v>6</v>
      </c>
      <c r="H1020" s="852">
        <f>SUM(H1006:H1019)</f>
        <v>48</v>
      </c>
      <c r="I1020" s="852">
        <f t="shared" si="138"/>
        <v>6</v>
      </c>
      <c r="J1020" s="852">
        <f t="shared" si="139"/>
        <v>48</v>
      </c>
    </row>
    <row r="1021" spans="1:10" ht="25.5">
      <c r="A1021" s="417" t="s">
        <v>3555</v>
      </c>
      <c r="B1021" s="417" t="s">
        <v>3537</v>
      </c>
      <c r="C1021" s="872" t="s">
        <v>2305</v>
      </c>
      <c r="D1021" s="869" t="s">
        <v>2306</v>
      </c>
      <c r="E1021" s="869"/>
      <c r="F1021" s="869"/>
      <c r="G1021" s="870"/>
      <c r="H1021" s="870">
        <v>3</v>
      </c>
      <c r="I1021" s="870">
        <f t="shared" si="138"/>
        <v>0</v>
      </c>
      <c r="J1021" s="870">
        <f t="shared" si="139"/>
        <v>3</v>
      </c>
    </row>
    <row r="1022" spans="1:10" ht="25.5">
      <c r="A1022" s="417" t="s">
        <v>3555</v>
      </c>
      <c r="B1022" s="417" t="s">
        <v>3537</v>
      </c>
      <c r="C1022" s="361" t="s">
        <v>2307</v>
      </c>
      <c r="D1022" s="116" t="s">
        <v>2308</v>
      </c>
      <c r="E1022" s="116"/>
      <c r="F1022" s="116"/>
      <c r="G1022" s="289">
        <v>53</v>
      </c>
      <c r="H1022" s="289">
        <v>55</v>
      </c>
      <c r="I1022" s="289">
        <f t="shared" si="138"/>
        <v>53</v>
      </c>
      <c r="J1022" s="289">
        <f t="shared" si="139"/>
        <v>55</v>
      </c>
    </row>
    <row r="1023" spans="1:10" ht="25.5">
      <c r="A1023" s="417" t="s">
        <v>3555</v>
      </c>
      <c r="B1023" s="417" t="s">
        <v>3537</v>
      </c>
      <c r="C1023" s="361" t="s">
        <v>2311</v>
      </c>
      <c r="D1023" s="116" t="s">
        <v>2312</v>
      </c>
      <c r="E1023" s="116"/>
      <c r="F1023" s="116"/>
      <c r="G1023" s="289"/>
      <c r="H1023" s="289"/>
      <c r="I1023" s="289">
        <f t="shared" si="138"/>
        <v>0</v>
      </c>
      <c r="J1023" s="289">
        <f t="shared" si="139"/>
        <v>0</v>
      </c>
    </row>
    <row r="1024" spans="1:10" ht="25.5">
      <c r="A1024" s="417" t="s">
        <v>3555</v>
      </c>
      <c r="B1024" s="417" t="s">
        <v>3537</v>
      </c>
      <c r="C1024" s="361" t="s">
        <v>2322</v>
      </c>
      <c r="D1024" s="116" t="s">
        <v>2323</v>
      </c>
      <c r="E1024" s="116"/>
      <c r="F1024" s="116"/>
      <c r="G1024" s="289"/>
      <c r="H1024" s="289"/>
      <c r="I1024" s="289">
        <f t="shared" si="138"/>
        <v>0</v>
      </c>
      <c r="J1024" s="289">
        <f t="shared" si="139"/>
        <v>0</v>
      </c>
    </row>
    <row r="1025" spans="1:10" ht="25.5">
      <c r="A1025" s="417" t="s">
        <v>3555</v>
      </c>
      <c r="B1025" s="417" t="s">
        <v>3537</v>
      </c>
      <c r="C1025" s="361" t="s">
        <v>2324</v>
      </c>
      <c r="D1025" s="116" t="s">
        <v>2325</v>
      </c>
      <c r="E1025" s="116"/>
      <c r="F1025" s="116"/>
      <c r="G1025" s="289"/>
      <c r="H1025" s="289"/>
      <c r="I1025" s="289">
        <f t="shared" si="138"/>
        <v>0</v>
      </c>
      <c r="J1025" s="289">
        <f t="shared" si="139"/>
        <v>0</v>
      </c>
    </row>
    <row r="1026" spans="1:10" ht="25.5">
      <c r="A1026" s="417" t="s">
        <v>3555</v>
      </c>
      <c r="B1026" s="417" t="s">
        <v>3537</v>
      </c>
      <c r="C1026" s="361" t="s">
        <v>2337</v>
      </c>
      <c r="D1026" s="116" t="s">
        <v>2338</v>
      </c>
      <c r="E1026" s="116"/>
      <c r="F1026" s="116"/>
      <c r="G1026" s="289">
        <v>1</v>
      </c>
      <c r="H1026" s="289">
        <v>1</v>
      </c>
      <c r="I1026" s="289">
        <f t="shared" si="138"/>
        <v>1</v>
      </c>
      <c r="J1026" s="289">
        <f t="shared" si="139"/>
        <v>1</v>
      </c>
    </row>
    <row r="1027" spans="1:10" ht="25.5">
      <c r="A1027" s="417" t="s">
        <v>3555</v>
      </c>
      <c r="B1027" s="417" t="s">
        <v>3537</v>
      </c>
      <c r="C1027" s="361" t="s">
        <v>2339</v>
      </c>
      <c r="D1027" s="116" t="s">
        <v>2340</v>
      </c>
      <c r="E1027" s="116"/>
      <c r="F1027" s="116"/>
      <c r="G1027" s="289">
        <v>150</v>
      </c>
      <c r="H1027" s="289">
        <v>150</v>
      </c>
      <c r="I1027" s="289">
        <f t="shared" si="138"/>
        <v>150</v>
      </c>
      <c r="J1027" s="289">
        <f t="shared" si="139"/>
        <v>150</v>
      </c>
    </row>
    <row r="1028" spans="1:10" ht="25.5">
      <c r="A1028" s="417" t="s">
        <v>3555</v>
      </c>
      <c r="B1028" s="417" t="s">
        <v>3537</v>
      </c>
      <c r="C1028" s="361" t="s">
        <v>2341</v>
      </c>
      <c r="D1028" s="116" t="s">
        <v>2342</v>
      </c>
      <c r="E1028" s="116"/>
      <c r="F1028" s="116"/>
      <c r="G1028" s="289">
        <v>5</v>
      </c>
      <c r="H1028" s="289">
        <v>5</v>
      </c>
      <c r="I1028" s="289">
        <f t="shared" ref="I1028:I1057" si="141">SUM(E1028,G1028)</f>
        <v>5</v>
      </c>
      <c r="J1028" s="289">
        <f t="shared" ref="J1028:J1057" si="142">SUM(F1028,H1028)</f>
        <v>5</v>
      </c>
    </row>
    <row r="1029" spans="1:10" ht="25.5">
      <c r="A1029" s="417" t="s">
        <v>3555</v>
      </c>
      <c r="B1029" s="417" t="s">
        <v>3537</v>
      </c>
      <c r="C1029" s="361" t="s">
        <v>2343</v>
      </c>
      <c r="D1029" s="116" t="s">
        <v>2344</v>
      </c>
      <c r="E1029" s="116"/>
      <c r="F1029" s="116"/>
      <c r="G1029" s="289"/>
      <c r="H1029" s="289"/>
      <c r="I1029" s="289">
        <f t="shared" si="141"/>
        <v>0</v>
      </c>
      <c r="J1029" s="289">
        <f t="shared" si="142"/>
        <v>0</v>
      </c>
    </row>
    <row r="1030" spans="1:10" ht="25.5">
      <c r="A1030" s="417" t="s">
        <v>3555</v>
      </c>
      <c r="B1030" s="417" t="s">
        <v>3537</v>
      </c>
      <c r="C1030" s="361" t="s">
        <v>2345</v>
      </c>
      <c r="D1030" s="116" t="s">
        <v>2346</v>
      </c>
      <c r="E1030" s="116"/>
      <c r="F1030" s="116"/>
      <c r="G1030" s="289">
        <v>14</v>
      </c>
      <c r="H1030" s="289">
        <v>15</v>
      </c>
      <c r="I1030" s="289">
        <f t="shared" si="141"/>
        <v>14</v>
      </c>
      <c r="J1030" s="289">
        <f t="shared" si="142"/>
        <v>15</v>
      </c>
    </row>
    <row r="1031" spans="1:10" ht="25.5">
      <c r="A1031" s="417" t="s">
        <v>3555</v>
      </c>
      <c r="B1031" s="417" t="s">
        <v>3537</v>
      </c>
      <c r="C1031" s="361" t="s">
        <v>2347</v>
      </c>
      <c r="D1031" s="116" t="s">
        <v>2348</v>
      </c>
      <c r="E1031" s="116"/>
      <c r="F1031" s="116"/>
      <c r="G1031" s="289">
        <v>150</v>
      </c>
      <c r="H1031" s="289">
        <v>150</v>
      </c>
      <c r="I1031" s="289">
        <f t="shared" si="141"/>
        <v>150</v>
      </c>
      <c r="J1031" s="289">
        <f t="shared" si="142"/>
        <v>150</v>
      </c>
    </row>
    <row r="1032" spans="1:10" ht="25.5">
      <c r="A1032" s="417" t="s">
        <v>3555</v>
      </c>
      <c r="B1032" s="417" t="s">
        <v>3537</v>
      </c>
      <c r="C1032" s="361" t="s">
        <v>2349</v>
      </c>
      <c r="D1032" s="116" t="s">
        <v>2350</v>
      </c>
      <c r="E1032" s="116"/>
      <c r="F1032" s="116"/>
      <c r="G1032" s="289"/>
      <c r="H1032" s="289"/>
      <c r="I1032" s="289">
        <f t="shared" si="141"/>
        <v>0</v>
      </c>
      <c r="J1032" s="289">
        <f t="shared" si="142"/>
        <v>0</v>
      </c>
    </row>
    <row r="1033" spans="1:10" ht="25.5">
      <c r="A1033" s="417" t="s">
        <v>3555</v>
      </c>
      <c r="B1033" s="417" t="s">
        <v>3537</v>
      </c>
      <c r="C1033" s="361" t="s">
        <v>2351</v>
      </c>
      <c r="D1033" s="116" t="s">
        <v>2352</v>
      </c>
      <c r="E1033" s="116"/>
      <c r="F1033" s="116"/>
      <c r="G1033" s="289"/>
      <c r="H1033" s="289"/>
      <c r="I1033" s="289">
        <f t="shared" si="141"/>
        <v>0</v>
      </c>
      <c r="J1033" s="289">
        <f t="shared" si="142"/>
        <v>0</v>
      </c>
    </row>
    <row r="1034" spans="1:10" ht="25.5">
      <c r="A1034" s="417" t="s">
        <v>3555</v>
      </c>
      <c r="B1034" s="417" t="s">
        <v>3537</v>
      </c>
      <c r="C1034" s="361" t="s">
        <v>2353</v>
      </c>
      <c r="D1034" s="116" t="s">
        <v>2354</v>
      </c>
      <c r="E1034" s="116"/>
      <c r="F1034" s="116"/>
      <c r="G1034" s="289">
        <v>68</v>
      </c>
      <c r="H1034" s="289">
        <v>70</v>
      </c>
      <c r="I1034" s="289">
        <f t="shared" si="141"/>
        <v>68</v>
      </c>
      <c r="J1034" s="289">
        <f t="shared" si="142"/>
        <v>70</v>
      </c>
    </row>
    <row r="1035" spans="1:10" ht="25.5">
      <c r="A1035" s="417" t="s">
        <v>3555</v>
      </c>
      <c r="B1035" s="417" t="s">
        <v>3537</v>
      </c>
      <c r="C1035" s="361" t="s">
        <v>2355</v>
      </c>
      <c r="D1035" s="116" t="s">
        <v>2356</v>
      </c>
      <c r="E1035" s="116"/>
      <c r="F1035" s="116"/>
      <c r="G1035" s="289">
        <v>68</v>
      </c>
      <c r="H1035" s="289">
        <v>70</v>
      </c>
      <c r="I1035" s="289">
        <f t="shared" si="141"/>
        <v>68</v>
      </c>
      <c r="J1035" s="289">
        <f t="shared" si="142"/>
        <v>70</v>
      </c>
    </row>
    <row r="1036" spans="1:10" ht="25.5">
      <c r="A1036" s="417" t="s">
        <v>3555</v>
      </c>
      <c r="B1036" s="417" t="s">
        <v>3537</v>
      </c>
      <c r="C1036" s="873" t="s">
        <v>2357</v>
      </c>
      <c r="D1036" s="867" t="s">
        <v>2358</v>
      </c>
      <c r="E1036" s="867"/>
      <c r="F1036" s="867"/>
      <c r="G1036" s="785"/>
      <c r="H1036" s="785"/>
      <c r="I1036" s="785">
        <f t="shared" si="141"/>
        <v>0</v>
      </c>
      <c r="J1036" s="785">
        <f t="shared" si="142"/>
        <v>0</v>
      </c>
    </row>
    <row r="1037" spans="1:10">
      <c r="A1037" s="863"/>
      <c r="B1037" s="863" t="s">
        <v>87</v>
      </c>
      <c r="C1037" s="871"/>
      <c r="D1037" s="854"/>
      <c r="E1037" s="852">
        <f t="shared" ref="E1037:G1037" si="143">SUM(E1021:E1036)</f>
        <v>0</v>
      </c>
      <c r="F1037" s="852">
        <f t="shared" si="143"/>
        <v>0</v>
      </c>
      <c r="G1037" s="852">
        <f t="shared" si="143"/>
        <v>509</v>
      </c>
      <c r="H1037" s="852">
        <f>SUM(H1021:H1036)</f>
        <v>519</v>
      </c>
      <c r="I1037" s="852">
        <f t="shared" si="141"/>
        <v>509</v>
      </c>
      <c r="J1037" s="852">
        <f t="shared" si="142"/>
        <v>519</v>
      </c>
    </row>
    <row r="1038" spans="1:10" ht="25.5">
      <c r="A1038" s="417" t="s">
        <v>3555</v>
      </c>
      <c r="B1038" s="417" t="s">
        <v>3538</v>
      </c>
      <c r="C1038" s="872" t="s">
        <v>2361</v>
      </c>
      <c r="D1038" s="869" t="s">
        <v>2362</v>
      </c>
      <c r="E1038" s="869"/>
      <c r="F1038" s="869"/>
      <c r="G1038" s="870">
        <v>1</v>
      </c>
      <c r="H1038" s="870">
        <v>1</v>
      </c>
      <c r="I1038" s="870">
        <f t="shared" ref="I1038:I1045" si="144">SUM(E1038,G1038)</f>
        <v>1</v>
      </c>
      <c r="J1038" s="870">
        <f t="shared" ref="J1038:J1045" si="145">SUM(F1038,H1038)</f>
        <v>1</v>
      </c>
    </row>
    <row r="1039" spans="1:10" ht="25.5">
      <c r="A1039" s="417" t="s">
        <v>3555</v>
      </c>
      <c r="B1039" s="417" t="s">
        <v>3538</v>
      </c>
      <c r="C1039" s="361" t="s">
        <v>2363</v>
      </c>
      <c r="D1039" s="116" t="s">
        <v>2364</v>
      </c>
      <c r="E1039" s="116"/>
      <c r="F1039" s="116"/>
      <c r="G1039" s="289">
        <v>11</v>
      </c>
      <c r="H1039" s="289">
        <v>11</v>
      </c>
      <c r="I1039" s="289">
        <f t="shared" si="144"/>
        <v>11</v>
      </c>
      <c r="J1039" s="289">
        <f t="shared" si="145"/>
        <v>11</v>
      </c>
    </row>
    <row r="1040" spans="1:10" ht="25.5">
      <c r="A1040" s="417" t="s">
        <v>3555</v>
      </c>
      <c r="B1040" s="417" t="s">
        <v>3538</v>
      </c>
      <c r="C1040" s="361" t="s">
        <v>2367</v>
      </c>
      <c r="D1040" s="116" t="s">
        <v>2368</v>
      </c>
      <c r="E1040" s="116"/>
      <c r="F1040" s="116"/>
      <c r="G1040" s="289"/>
      <c r="H1040" s="289"/>
      <c r="I1040" s="289">
        <f t="shared" si="144"/>
        <v>0</v>
      </c>
      <c r="J1040" s="289">
        <f t="shared" si="145"/>
        <v>0</v>
      </c>
    </row>
    <row r="1041" spans="1:10" ht="25.5">
      <c r="A1041" s="417" t="s">
        <v>3555</v>
      </c>
      <c r="B1041" s="417" t="s">
        <v>3538</v>
      </c>
      <c r="C1041" s="361" t="s">
        <v>2369</v>
      </c>
      <c r="D1041" s="116" t="s">
        <v>2370</v>
      </c>
      <c r="E1041" s="116"/>
      <c r="F1041" s="116"/>
      <c r="G1041" s="289"/>
      <c r="H1041" s="289"/>
      <c r="I1041" s="289">
        <f t="shared" si="144"/>
        <v>0</v>
      </c>
      <c r="J1041" s="289">
        <f t="shared" si="145"/>
        <v>0</v>
      </c>
    </row>
    <row r="1042" spans="1:10" ht="25.5">
      <c r="A1042" s="417" t="s">
        <v>3555</v>
      </c>
      <c r="B1042" s="417" t="s">
        <v>3538</v>
      </c>
      <c r="C1042" s="361" t="s">
        <v>2373</v>
      </c>
      <c r="D1042" s="116" t="s">
        <v>2374</v>
      </c>
      <c r="E1042" s="116"/>
      <c r="F1042" s="116"/>
      <c r="G1042" s="289"/>
      <c r="H1042" s="289"/>
      <c r="I1042" s="289">
        <f t="shared" si="144"/>
        <v>0</v>
      </c>
      <c r="J1042" s="289">
        <f t="shared" si="145"/>
        <v>0</v>
      </c>
    </row>
    <row r="1043" spans="1:10" ht="25.5">
      <c r="A1043" s="417" t="s">
        <v>3555</v>
      </c>
      <c r="B1043" s="417" t="s">
        <v>3538</v>
      </c>
      <c r="C1043" s="361" t="s">
        <v>2379</v>
      </c>
      <c r="D1043" s="116" t="s">
        <v>2380</v>
      </c>
      <c r="E1043" s="116"/>
      <c r="F1043" s="116"/>
      <c r="G1043" s="289"/>
      <c r="H1043" s="289"/>
      <c r="I1043" s="289">
        <f t="shared" si="144"/>
        <v>0</v>
      </c>
      <c r="J1043" s="289">
        <f t="shared" si="145"/>
        <v>0</v>
      </c>
    </row>
    <row r="1044" spans="1:10" ht="25.5">
      <c r="A1044" s="417" t="s">
        <v>3555</v>
      </c>
      <c r="B1044" s="417" t="s">
        <v>3538</v>
      </c>
      <c r="C1044" s="873" t="s">
        <v>2381</v>
      </c>
      <c r="D1044" s="867" t="s">
        <v>2382</v>
      </c>
      <c r="E1044" s="867"/>
      <c r="F1044" s="867"/>
      <c r="G1044" s="785"/>
      <c r="H1044" s="785"/>
      <c r="I1044" s="785">
        <f t="shared" si="144"/>
        <v>0</v>
      </c>
      <c r="J1044" s="785">
        <f t="shared" si="145"/>
        <v>0</v>
      </c>
    </row>
    <row r="1045" spans="1:10">
      <c r="A1045" s="863"/>
      <c r="B1045" s="863" t="s">
        <v>87</v>
      </c>
      <c r="C1045" s="871"/>
      <c r="D1045" s="854"/>
      <c r="E1045" s="852">
        <f t="shared" ref="E1045:G1045" si="146">SUM(E1038:E1044)</f>
        <v>0</v>
      </c>
      <c r="F1045" s="852">
        <f t="shared" si="146"/>
        <v>0</v>
      </c>
      <c r="G1045" s="852">
        <f t="shared" si="146"/>
        <v>12</v>
      </c>
      <c r="H1045" s="852">
        <f>SUM(H1038:H1044)</f>
        <v>12</v>
      </c>
      <c r="I1045" s="852">
        <f t="shared" si="144"/>
        <v>12</v>
      </c>
      <c r="J1045" s="852">
        <f t="shared" si="145"/>
        <v>12</v>
      </c>
    </row>
    <row r="1046" spans="1:10" ht="38.25">
      <c r="A1046" s="417" t="s">
        <v>3556</v>
      </c>
      <c r="B1046" s="287" t="s">
        <v>216</v>
      </c>
      <c r="C1046" s="872" t="s">
        <v>3557</v>
      </c>
      <c r="D1046" s="869" t="s">
        <v>3558</v>
      </c>
      <c r="E1046" s="869"/>
      <c r="F1046" s="869"/>
      <c r="G1046" s="870">
        <v>2</v>
      </c>
      <c r="H1046" s="870">
        <v>20</v>
      </c>
      <c r="I1046" s="870">
        <f t="shared" si="141"/>
        <v>2</v>
      </c>
      <c r="J1046" s="870">
        <f t="shared" si="142"/>
        <v>20</v>
      </c>
    </row>
    <row r="1047" spans="1:10" ht="38.25">
      <c r="A1047" s="417" t="s">
        <v>3556</v>
      </c>
      <c r="B1047" s="287" t="s">
        <v>216</v>
      </c>
      <c r="C1047" s="361" t="s">
        <v>2273</v>
      </c>
      <c r="D1047" s="116" t="s">
        <v>2545</v>
      </c>
      <c r="E1047" s="116"/>
      <c r="F1047" s="116"/>
      <c r="G1047" s="289">
        <v>4</v>
      </c>
      <c r="H1047" s="289">
        <v>4</v>
      </c>
      <c r="I1047" s="289">
        <f t="shared" si="141"/>
        <v>4</v>
      </c>
      <c r="J1047" s="289">
        <f t="shared" si="142"/>
        <v>4</v>
      </c>
    </row>
    <row r="1048" spans="1:10" ht="38.25">
      <c r="A1048" s="417" t="s">
        <v>3556</v>
      </c>
      <c r="B1048" s="287" t="s">
        <v>216</v>
      </c>
      <c r="C1048" s="361" t="s">
        <v>2385</v>
      </c>
      <c r="D1048" s="116" t="s">
        <v>2386</v>
      </c>
      <c r="E1048" s="116"/>
      <c r="F1048" s="116"/>
      <c r="G1048" s="289">
        <v>1</v>
      </c>
      <c r="H1048" s="289">
        <v>2</v>
      </c>
      <c r="I1048" s="289">
        <f t="shared" si="141"/>
        <v>1</v>
      </c>
      <c r="J1048" s="289">
        <f t="shared" si="142"/>
        <v>2</v>
      </c>
    </row>
    <row r="1049" spans="1:10" ht="38.25">
      <c r="A1049" s="417" t="s">
        <v>3556</v>
      </c>
      <c r="B1049" s="287" t="s">
        <v>216</v>
      </c>
      <c r="C1049" s="361" t="s">
        <v>2389</v>
      </c>
      <c r="D1049" s="116" t="s">
        <v>2390</v>
      </c>
      <c r="E1049" s="116"/>
      <c r="F1049" s="116"/>
      <c r="G1049" s="289">
        <v>0</v>
      </c>
      <c r="H1049" s="289">
        <v>2</v>
      </c>
      <c r="I1049" s="289">
        <f t="shared" si="141"/>
        <v>0</v>
      </c>
      <c r="J1049" s="289">
        <f t="shared" si="142"/>
        <v>2</v>
      </c>
    </row>
    <row r="1050" spans="1:10" ht="38.25">
      <c r="A1050" s="417" t="s">
        <v>3556</v>
      </c>
      <c r="B1050" s="287" t="s">
        <v>216</v>
      </c>
      <c r="C1050" s="361" t="s">
        <v>2144</v>
      </c>
      <c r="D1050" s="116" t="s">
        <v>2145</v>
      </c>
      <c r="E1050" s="116"/>
      <c r="F1050" s="116"/>
      <c r="G1050" s="289">
        <v>0</v>
      </c>
      <c r="H1050" s="289">
        <v>2</v>
      </c>
      <c r="I1050" s="289">
        <f t="shared" si="141"/>
        <v>0</v>
      </c>
      <c r="J1050" s="289">
        <f t="shared" si="142"/>
        <v>2</v>
      </c>
    </row>
    <row r="1051" spans="1:10" ht="38.25">
      <c r="A1051" s="417" t="s">
        <v>3556</v>
      </c>
      <c r="B1051" s="287" t="s">
        <v>216</v>
      </c>
      <c r="C1051" s="361" t="s">
        <v>2427</v>
      </c>
      <c r="D1051" s="116" t="s">
        <v>2428</v>
      </c>
      <c r="E1051" s="116"/>
      <c r="F1051" s="116"/>
      <c r="G1051" s="289">
        <v>0</v>
      </c>
      <c r="H1051" s="289"/>
      <c r="I1051" s="289">
        <f t="shared" si="141"/>
        <v>0</v>
      </c>
      <c r="J1051" s="289">
        <f t="shared" si="142"/>
        <v>0</v>
      </c>
    </row>
    <row r="1052" spans="1:10" ht="38.25">
      <c r="A1052" s="417" t="s">
        <v>3556</v>
      </c>
      <c r="B1052" s="287" t="s">
        <v>216</v>
      </c>
      <c r="C1052" s="361" t="s">
        <v>2435</v>
      </c>
      <c r="D1052" s="116" t="s">
        <v>2436</v>
      </c>
      <c r="E1052" s="116"/>
      <c r="F1052" s="116"/>
      <c r="G1052" s="289">
        <v>28</v>
      </c>
      <c r="H1052" s="289">
        <v>30</v>
      </c>
      <c r="I1052" s="289">
        <f t="shared" si="141"/>
        <v>28</v>
      </c>
      <c r="J1052" s="289">
        <f t="shared" si="142"/>
        <v>30</v>
      </c>
    </row>
    <row r="1053" spans="1:10" ht="38.25">
      <c r="A1053" s="417" t="s">
        <v>3556</v>
      </c>
      <c r="B1053" s="287" t="s">
        <v>216</v>
      </c>
      <c r="C1053" s="361" t="s">
        <v>2471</v>
      </c>
      <c r="D1053" s="116" t="s">
        <v>2472</v>
      </c>
      <c r="E1053" s="116"/>
      <c r="F1053" s="116"/>
      <c r="G1053" s="289">
        <v>2</v>
      </c>
      <c r="H1053" s="289">
        <v>2</v>
      </c>
      <c r="I1053" s="289">
        <f t="shared" si="141"/>
        <v>2</v>
      </c>
      <c r="J1053" s="289">
        <f t="shared" si="142"/>
        <v>2</v>
      </c>
    </row>
    <row r="1054" spans="1:10" ht="38.25">
      <c r="A1054" s="417" t="s">
        <v>3556</v>
      </c>
      <c r="B1054" s="287" t="s">
        <v>216</v>
      </c>
      <c r="C1054" s="361" t="s">
        <v>2146</v>
      </c>
      <c r="D1054" s="116" t="s">
        <v>2473</v>
      </c>
      <c r="E1054" s="116"/>
      <c r="F1054" s="116"/>
      <c r="G1054" s="289">
        <v>70</v>
      </c>
      <c r="H1054" s="289">
        <v>80</v>
      </c>
      <c r="I1054" s="289">
        <f t="shared" si="141"/>
        <v>70</v>
      </c>
      <c r="J1054" s="289">
        <f t="shared" si="142"/>
        <v>80</v>
      </c>
    </row>
    <row r="1055" spans="1:10" ht="38.25">
      <c r="A1055" s="417" t="s">
        <v>3556</v>
      </c>
      <c r="B1055" s="287" t="s">
        <v>216</v>
      </c>
      <c r="C1055" s="361" t="s">
        <v>2474</v>
      </c>
      <c r="D1055" s="116" t="s">
        <v>2475</v>
      </c>
      <c r="E1055" s="116"/>
      <c r="F1055" s="116"/>
      <c r="G1055" s="289">
        <v>5</v>
      </c>
      <c r="H1055" s="289">
        <v>5</v>
      </c>
      <c r="I1055" s="289">
        <f t="shared" si="141"/>
        <v>5</v>
      </c>
      <c r="J1055" s="289">
        <f t="shared" si="142"/>
        <v>5</v>
      </c>
    </row>
    <row r="1056" spans="1:10" ht="38.25">
      <c r="A1056" s="417" t="s">
        <v>3556</v>
      </c>
      <c r="B1056" s="287" t="s">
        <v>216</v>
      </c>
      <c r="C1056" s="361" t="s">
        <v>2476</v>
      </c>
      <c r="D1056" s="116" t="s">
        <v>2477</v>
      </c>
      <c r="E1056" s="116"/>
      <c r="F1056" s="116"/>
      <c r="G1056" s="289">
        <v>0</v>
      </c>
      <c r="H1056" s="289">
        <v>1</v>
      </c>
      <c r="I1056" s="289">
        <f t="shared" si="141"/>
        <v>0</v>
      </c>
      <c r="J1056" s="289">
        <f t="shared" si="142"/>
        <v>1</v>
      </c>
    </row>
    <row r="1057" spans="1:10" ht="38.25">
      <c r="A1057" s="417" t="s">
        <v>3556</v>
      </c>
      <c r="B1057" s="287" t="s">
        <v>216</v>
      </c>
      <c r="C1057" s="361" t="s">
        <v>2478</v>
      </c>
      <c r="D1057" s="116" t="s">
        <v>2479</v>
      </c>
      <c r="E1057" s="116"/>
      <c r="F1057" s="116"/>
      <c r="G1057" s="289">
        <v>2</v>
      </c>
      <c r="H1057" s="289">
        <v>8</v>
      </c>
      <c r="I1057" s="289">
        <f t="shared" si="141"/>
        <v>2</v>
      </c>
      <c r="J1057" s="289">
        <f t="shared" si="142"/>
        <v>8</v>
      </c>
    </row>
    <row r="1058" spans="1:10" ht="38.25">
      <c r="A1058" s="417" t="s">
        <v>3556</v>
      </c>
      <c r="B1058" s="287" t="s">
        <v>216</v>
      </c>
      <c r="C1058" s="361" t="s">
        <v>2480</v>
      </c>
      <c r="D1058" s="116" t="s">
        <v>2481</v>
      </c>
      <c r="E1058" s="116"/>
      <c r="F1058" s="116"/>
      <c r="G1058" s="289">
        <v>0</v>
      </c>
      <c r="H1058" s="289">
        <v>2</v>
      </c>
      <c r="I1058" s="289">
        <f t="shared" ref="I1058:I1101" si="147">SUM(E1058,G1058)</f>
        <v>0</v>
      </c>
      <c r="J1058" s="289">
        <f t="shared" ref="J1058:J1101" si="148">SUM(F1058,H1058)</f>
        <v>2</v>
      </c>
    </row>
    <row r="1059" spans="1:10" ht="38.25">
      <c r="A1059" s="417" t="s">
        <v>3556</v>
      </c>
      <c r="B1059" s="287" t="s">
        <v>216</v>
      </c>
      <c r="C1059" s="361" t="s">
        <v>2482</v>
      </c>
      <c r="D1059" s="116" t="s">
        <v>2483</v>
      </c>
      <c r="E1059" s="116"/>
      <c r="F1059" s="116"/>
      <c r="G1059" s="289">
        <v>0</v>
      </c>
      <c r="H1059" s="289">
        <v>1</v>
      </c>
      <c r="I1059" s="289">
        <f t="shared" si="147"/>
        <v>0</v>
      </c>
      <c r="J1059" s="289">
        <f t="shared" si="148"/>
        <v>1</v>
      </c>
    </row>
    <row r="1060" spans="1:10" ht="38.25">
      <c r="A1060" s="417" t="s">
        <v>3556</v>
      </c>
      <c r="B1060" s="287" t="s">
        <v>216</v>
      </c>
      <c r="C1060" s="361" t="s">
        <v>2484</v>
      </c>
      <c r="D1060" s="116" t="s">
        <v>2485</v>
      </c>
      <c r="E1060" s="116"/>
      <c r="F1060" s="116"/>
      <c r="G1060" s="289">
        <v>4</v>
      </c>
      <c r="H1060" s="289">
        <v>8</v>
      </c>
      <c r="I1060" s="289">
        <f t="shared" si="147"/>
        <v>4</v>
      </c>
      <c r="J1060" s="289">
        <f t="shared" si="148"/>
        <v>8</v>
      </c>
    </row>
    <row r="1061" spans="1:10" ht="38.25">
      <c r="A1061" s="417" t="s">
        <v>3556</v>
      </c>
      <c r="B1061" s="287" t="s">
        <v>216</v>
      </c>
      <c r="C1061" s="361" t="s">
        <v>2486</v>
      </c>
      <c r="D1061" s="116" t="s">
        <v>2487</v>
      </c>
      <c r="E1061" s="116"/>
      <c r="F1061" s="116"/>
      <c r="G1061" s="289">
        <v>0</v>
      </c>
      <c r="H1061" s="289">
        <v>1</v>
      </c>
      <c r="I1061" s="289">
        <f t="shared" si="147"/>
        <v>0</v>
      </c>
      <c r="J1061" s="289">
        <f t="shared" si="148"/>
        <v>1</v>
      </c>
    </row>
    <row r="1062" spans="1:10" ht="38.25">
      <c r="A1062" s="417" t="s">
        <v>3556</v>
      </c>
      <c r="B1062" s="287" t="s">
        <v>216</v>
      </c>
      <c r="C1062" s="361" t="s">
        <v>141</v>
      </c>
      <c r="D1062" s="116" t="s">
        <v>150</v>
      </c>
      <c r="E1062" s="116"/>
      <c r="F1062" s="116"/>
      <c r="G1062" s="289">
        <v>19</v>
      </c>
      <c r="H1062" s="289">
        <v>25</v>
      </c>
      <c r="I1062" s="289">
        <f t="shared" si="147"/>
        <v>19</v>
      </c>
      <c r="J1062" s="289">
        <f t="shared" si="148"/>
        <v>25</v>
      </c>
    </row>
    <row r="1063" spans="1:10" ht="38.25">
      <c r="A1063" s="417" t="s">
        <v>3556</v>
      </c>
      <c r="B1063" s="287" t="s">
        <v>216</v>
      </c>
      <c r="C1063" s="361" t="s">
        <v>2490</v>
      </c>
      <c r="D1063" s="116" t="s">
        <v>2491</v>
      </c>
      <c r="E1063" s="116"/>
      <c r="F1063" s="116"/>
      <c r="G1063" s="289">
        <v>0</v>
      </c>
      <c r="H1063" s="289">
        <v>1</v>
      </c>
      <c r="I1063" s="289">
        <f t="shared" si="147"/>
        <v>0</v>
      </c>
      <c r="J1063" s="289">
        <f t="shared" si="148"/>
        <v>1</v>
      </c>
    </row>
    <row r="1064" spans="1:10" ht="38.25">
      <c r="A1064" s="417" t="s">
        <v>3556</v>
      </c>
      <c r="B1064" s="287" t="s">
        <v>216</v>
      </c>
      <c r="C1064" s="361" t="s">
        <v>2512</v>
      </c>
      <c r="D1064" s="116" t="s">
        <v>2513</v>
      </c>
      <c r="E1064" s="116"/>
      <c r="F1064" s="116"/>
      <c r="G1064" s="289">
        <v>3</v>
      </c>
      <c r="H1064" s="289">
        <v>3</v>
      </c>
      <c r="I1064" s="289">
        <f t="shared" si="147"/>
        <v>3</v>
      </c>
      <c r="J1064" s="289">
        <f t="shared" si="148"/>
        <v>3</v>
      </c>
    </row>
    <row r="1065" spans="1:10" ht="38.25">
      <c r="A1065" s="417" t="s">
        <v>3556</v>
      </c>
      <c r="B1065" s="287" t="s">
        <v>216</v>
      </c>
      <c r="C1065" s="873" t="s">
        <v>2517</v>
      </c>
      <c r="D1065" s="867" t="s">
        <v>2518</v>
      </c>
      <c r="E1065" s="867"/>
      <c r="F1065" s="867"/>
      <c r="G1065" s="785">
        <v>1</v>
      </c>
      <c r="H1065" s="785">
        <v>1</v>
      </c>
      <c r="I1065" s="785">
        <f t="shared" si="147"/>
        <v>1</v>
      </c>
      <c r="J1065" s="785">
        <f t="shared" si="148"/>
        <v>1</v>
      </c>
    </row>
    <row r="1066" spans="1:10">
      <c r="A1066" s="863"/>
      <c r="B1066" s="863" t="s">
        <v>87</v>
      </c>
      <c r="C1066" s="871"/>
      <c r="D1066" s="854"/>
      <c r="E1066" s="852">
        <f t="shared" ref="E1066:G1066" si="149">SUM(E1046:E1065)</f>
        <v>0</v>
      </c>
      <c r="F1066" s="852">
        <f t="shared" si="149"/>
        <v>0</v>
      </c>
      <c r="G1066" s="852">
        <f t="shared" si="149"/>
        <v>141</v>
      </c>
      <c r="H1066" s="852">
        <f>SUM(H1046:H1065)</f>
        <v>198</v>
      </c>
      <c r="I1066" s="852">
        <f t="shared" si="147"/>
        <v>141</v>
      </c>
      <c r="J1066" s="852">
        <f t="shared" si="148"/>
        <v>198</v>
      </c>
    </row>
    <row r="1067" spans="1:10" ht="38.25">
      <c r="A1067" s="417" t="s">
        <v>3556</v>
      </c>
      <c r="B1067" s="287" t="s">
        <v>3536</v>
      </c>
      <c r="C1067" s="872" t="s">
        <v>137</v>
      </c>
      <c r="D1067" s="869" t="s">
        <v>3559</v>
      </c>
      <c r="E1067" s="869"/>
      <c r="F1067" s="869"/>
      <c r="G1067" s="870">
        <v>0</v>
      </c>
      <c r="H1067" s="870">
        <v>50</v>
      </c>
      <c r="I1067" s="870">
        <f t="shared" si="147"/>
        <v>0</v>
      </c>
      <c r="J1067" s="870">
        <f t="shared" si="148"/>
        <v>50</v>
      </c>
    </row>
    <row r="1068" spans="1:10" ht="38.25">
      <c r="A1068" s="417" t="s">
        <v>3556</v>
      </c>
      <c r="B1068" s="287" t="s">
        <v>3536</v>
      </c>
      <c r="C1068" s="361" t="s">
        <v>2546</v>
      </c>
      <c r="D1068" s="116" t="s">
        <v>2547</v>
      </c>
      <c r="E1068" s="116"/>
      <c r="F1068" s="116"/>
      <c r="G1068" s="289">
        <v>4</v>
      </c>
      <c r="H1068" s="289">
        <v>4</v>
      </c>
      <c r="I1068" s="289">
        <f t="shared" si="147"/>
        <v>4</v>
      </c>
      <c r="J1068" s="289">
        <f t="shared" si="148"/>
        <v>4</v>
      </c>
    </row>
    <row r="1069" spans="1:10" ht="38.25">
      <c r="A1069" s="417" t="s">
        <v>3556</v>
      </c>
      <c r="B1069" s="287" t="s">
        <v>3536</v>
      </c>
      <c r="C1069" s="361" t="s">
        <v>2548</v>
      </c>
      <c r="D1069" s="116" t="s">
        <v>2549</v>
      </c>
      <c r="E1069" s="116"/>
      <c r="F1069" s="116"/>
      <c r="G1069" s="289">
        <v>0</v>
      </c>
      <c r="H1069" s="289">
        <v>1</v>
      </c>
      <c r="I1069" s="289">
        <f t="shared" si="147"/>
        <v>0</v>
      </c>
      <c r="J1069" s="289">
        <f t="shared" si="148"/>
        <v>1</v>
      </c>
    </row>
    <row r="1070" spans="1:10" ht="38.25">
      <c r="A1070" s="417" t="s">
        <v>3556</v>
      </c>
      <c r="B1070" s="287" t="s">
        <v>3536</v>
      </c>
      <c r="C1070" s="361" t="s">
        <v>2550</v>
      </c>
      <c r="D1070" s="116" t="s">
        <v>2551</v>
      </c>
      <c r="E1070" s="116"/>
      <c r="F1070" s="116"/>
      <c r="G1070" s="289">
        <v>0</v>
      </c>
      <c r="H1070" s="289">
        <v>1</v>
      </c>
      <c r="I1070" s="289">
        <f t="shared" si="147"/>
        <v>0</v>
      </c>
      <c r="J1070" s="289">
        <f t="shared" si="148"/>
        <v>1</v>
      </c>
    </row>
    <row r="1071" spans="1:10" ht="38.25">
      <c r="A1071" s="417" t="s">
        <v>3556</v>
      </c>
      <c r="B1071" s="287" t="s">
        <v>3536</v>
      </c>
      <c r="C1071" s="361" t="s">
        <v>2140</v>
      </c>
      <c r="D1071" s="116" t="s">
        <v>2552</v>
      </c>
      <c r="E1071" s="116"/>
      <c r="F1071" s="116"/>
      <c r="G1071" s="289">
        <v>1</v>
      </c>
      <c r="H1071" s="289">
        <v>2</v>
      </c>
      <c r="I1071" s="289">
        <f t="shared" si="147"/>
        <v>1</v>
      </c>
      <c r="J1071" s="289">
        <f t="shared" si="148"/>
        <v>2</v>
      </c>
    </row>
    <row r="1072" spans="1:10" ht="38.25">
      <c r="A1072" s="417" t="s">
        <v>3556</v>
      </c>
      <c r="B1072" s="287" t="s">
        <v>3536</v>
      </c>
      <c r="C1072" s="361" t="s">
        <v>2555</v>
      </c>
      <c r="D1072" s="116" t="s">
        <v>2556</v>
      </c>
      <c r="E1072" s="116"/>
      <c r="F1072" s="116"/>
      <c r="G1072" s="289">
        <v>1</v>
      </c>
      <c r="H1072" s="289">
        <v>1</v>
      </c>
      <c r="I1072" s="289">
        <f t="shared" si="147"/>
        <v>1</v>
      </c>
      <c r="J1072" s="289">
        <f t="shared" si="148"/>
        <v>1</v>
      </c>
    </row>
    <row r="1073" spans="1:10" ht="38.25">
      <c r="A1073" s="417" t="s">
        <v>3556</v>
      </c>
      <c r="B1073" s="287" t="s">
        <v>3536</v>
      </c>
      <c r="C1073" s="361" t="s">
        <v>2557</v>
      </c>
      <c r="D1073" s="116" t="s">
        <v>2558</v>
      </c>
      <c r="E1073" s="116"/>
      <c r="F1073" s="116"/>
      <c r="G1073" s="289">
        <v>1</v>
      </c>
      <c r="H1073" s="289">
        <v>1</v>
      </c>
      <c r="I1073" s="289">
        <f t="shared" si="147"/>
        <v>1</v>
      </c>
      <c r="J1073" s="289">
        <f t="shared" si="148"/>
        <v>1</v>
      </c>
    </row>
    <row r="1074" spans="1:10" ht="38.25">
      <c r="A1074" s="417" t="s">
        <v>3556</v>
      </c>
      <c r="B1074" s="287" t="s">
        <v>3536</v>
      </c>
      <c r="C1074" s="361" t="s">
        <v>2559</v>
      </c>
      <c r="D1074" s="116" t="s">
        <v>2560</v>
      </c>
      <c r="E1074" s="116"/>
      <c r="F1074" s="116"/>
      <c r="G1074" s="289">
        <v>0</v>
      </c>
      <c r="H1074" s="289">
        <v>1</v>
      </c>
      <c r="I1074" s="289">
        <f t="shared" si="147"/>
        <v>0</v>
      </c>
      <c r="J1074" s="289">
        <f t="shared" si="148"/>
        <v>1</v>
      </c>
    </row>
    <row r="1075" spans="1:10" ht="38.25">
      <c r="A1075" s="417" t="s">
        <v>3556</v>
      </c>
      <c r="B1075" s="287" t="s">
        <v>3536</v>
      </c>
      <c r="C1075" s="361" t="s">
        <v>2561</v>
      </c>
      <c r="D1075" s="116" t="s">
        <v>2562</v>
      </c>
      <c r="E1075" s="116"/>
      <c r="F1075" s="116"/>
      <c r="G1075" s="289">
        <v>1</v>
      </c>
      <c r="H1075" s="289">
        <v>1</v>
      </c>
      <c r="I1075" s="289">
        <f t="shared" si="147"/>
        <v>1</v>
      </c>
      <c r="J1075" s="289">
        <f t="shared" si="148"/>
        <v>1</v>
      </c>
    </row>
    <row r="1076" spans="1:10" ht="38.25">
      <c r="A1076" s="417" t="s">
        <v>3556</v>
      </c>
      <c r="B1076" s="287" t="s">
        <v>3536</v>
      </c>
      <c r="C1076" s="361" t="s">
        <v>2563</v>
      </c>
      <c r="D1076" s="116" t="s">
        <v>2564</v>
      </c>
      <c r="E1076" s="116"/>
      <c r="F1076" s="116"/>
      <c r="G1076" s="289">
        <v>0</v>
      </c>
      <c r="H1076" s="289">
        <v>1</v>
      </c>
      <c r="I1076" s="289">
        <f t="shared" si="147"/>
        <v>0</v>
      </c>
      <c r="J1076" s="289">
        <f t="shared" si="148"/>
        <v>1</v>
      </c>
    </row>
    <row r="1077" spans="1:10" ht="38.25">
      <c r="A1077" s="417" t="s">
        <v>3556</v>
      </c>
      <c r="B1077" s="287" t="s">
        <v>3536</v>
      </c>
      <c r="C1077" s="361" t="s">
        <v>2567</v>
      </c>
      <c r="D1077" s="116" t="s">
        <v>2568</v>
      </c>
      <c r="E1077" s="116"/>
      <c r="F1077" s="116"/>
      <c r="G1077" s="289">
        <v>65</v>
      </c>
      <c r="H1077" s="289">
        <v>40</v>
      </c>
      <c r="I1077" s="289">
        <f t="shared" si="147"/>
        <v>65</v>
      </c>
      <c r="J1077" s="289">
        <f t="shared" si="148"/>
        <v>40</v>
      </c>
    </row>
    <row r="1078" spans="1:10" ht="38.25">
      <c r="A1078" s="417" t="s">
        <v>3556</v>
      </c>
      <c r="B1078" s="287" t="s">
        <v>3536</v>
      </c>
      <c r="C1078" s="361" t="s">
        <v>2571</v>
      </c>
      <c r="D1078" s="116" t="s">
        <v>2572</v>
      </c>
      <c r="E1078" s="116"/>
      <c r="F1078" s="116"/>
      <c r="G1078" s="289">
        <v>0</v>
      </c>
      <c r="H1078" s="289">
        <v>1</v>
      </c>
      <c r="I1078" s="289">
        <f t="shared" si="147"/>
        <v>0</v>
      </c>
      <c r="J1078" s="289">
        <f t="shared" si="148"/>
        <v>1</v>
      </c>
    </row>
    <row r="1079" spans="1:10" ht="38.25">
      <c r="A1079" s="417" t="s">
        <v>3556</v>
      </c>
      <c r="B1079" s="287" t="s">
        <v>3536</v>
      </c>
      <c r="C1079" s="361" t="s">
        <v>2573</v>
      </c>
      <c r="D1079" s="116" t="s">
        <v>2574</v>
      </c>
      <c r="E1079" s="116"/>
      <c r="F1079" s="116"/>
      <c r="G1079" s="289">
        <v>0</v>
      </c>
      <c r="H1079" s="289">
        <v>1</v>
      </c>
      <c r="I1079" s="289">
        <f t="shared" si="147"/>
        <v>0</v>
      </c>
      <c r="J1079" s="289">
        <f t="shared" si="148"/>
        <v>1</v>
      </c>
    </row>
    <row r="1080" spans="1:10" ht="38.25">
      <c r="A1080" s="417" t="s">
        <v>3556</v>
      </c>
      <c r="B1080" s="287" t="s">
        <v>3536</v>
      </c>
      <c r="C1080" s="361" t="s">
        <v>2575</v>
      </c>
      <c r="D1080" s="116" t="s">
        <v>2576</v>
      </c>
      <c r="E1080" s="116"/>
      <c r="F1080" s="116"/>
      <c r="G1080" s="289">
        <v>0</v>
      </c>
      <c r="H1080" s="289">
        <v>1</v>
      </c>
      <c r="I1080" s="289">
        <f t="shared" si="147"/>
        <v>0</v>
      </c>
      <c r="J1080" s="289">
        <f t="shared" si="148"/>
        <v>1</v>
      </c>
    </row>
    <row r="1081" spans="1:10" ht="38.25">
      <c r="A1081" s="417" t="s">
        <v>3556</v>
      </c>
      <c r="B1081" s="287" t="s">
        <v>3536</v>
      </c>
      <c r="C1081" s="361" t="s">
        <v>2577</v>
      </c>
      <c r="D1081" s="116" t="s">
        <v>2578</v>
      </c>
      <c r="E1081" s="116"/>
      <c r="F1081" s="116"/>
      <c r="G1081" s="289">
        <v>2</v>
      </c>
      <c r="H1081" s="289">
        <v>1</v>
      </c>
      <c r="I1081" s="289">
        <f t="shared" si="147"/>
        <v>2</v>
      </c>
      <c r="J1081" s="289">
        <f t="shared" si="148"/>
        <v>1</v>
      </c>
    </row>
    <row r="1082" spans="1:10" ht="38.25">
      <c r="A1082" s="417" t="s">
        <v>3556</v>
      </c>
      <c r="B1082" s="287" t="s">
        <v>3536</v>
      </c>
      <c r="C1082" s="361" t="s">
        <v>2579</v>
      </c>
      <c r="D1082" s="116" t="s">
        <v>2580</v>
      </c>
      <c r="E1082" s="116"/>
      <c r="F1082" s="116"/>
      <c r="G1082" s="289">
        <v>4</v>
      </c>
      <c r="H1082" s="289">
        <v>4</v>
      </c>
      <c r="I1082" s="289">
        <f t="shared" si="147"/>
        <v>4</v>
      </c>
      <c r="J1082" s="289">
        <f t="shared" si="148"/>
        <v>4</v>
      </c>
    </row>
    <row r="1083" spans="1:10" ht="38.25">
      <c r="A1083" s="417" t="s">
        <v>3556</v>
      </c>
      <c r="B1083" s="287" t="s">
        <v>3536</v>
      </c>
      <c r="C1083" s="361" t="s">
        <v>2583</v>
      </c>
      <c r="D1083" s="116" t="s">
        <v>2584</v>
      </c>
      <c r="E1083" s="116"/>
      <c r="F1083" s="116"/>
      <c r="G1083" s="289">
        <v>0</v>
      </c>
      <c r="H1083" s="289">
        <v>1</v>
      </c>
      <c r="I1083" s="289">
        <f t="shared" si="147"/>
        <v>0</v>
      </c>
      <c r="J1083" s="289">
        <f t="shared" si="148"/>
        <v>1</v>
      </c>
    </row>
    <row r="1084" spans="1:10" ht="38.25">
      <c r="A1084" s="417" t="s">
        <v>3556</v>
      </c>
      <c r="B1084" s="287" t="s">
        <v>3536</v>
      </c>
      <c r="C1084" s="361" t="s">
        <v>2587</v>
      </c>
      <c r="D1084" s="116" t="s">
        <v>2588</v>
      </c>
      <c r="E1084" s="116"/>
      <c r="F1084" s="116"/>
      <c r="G1084" s="289">
        <v>0</v>
      </c>
      <c r="H1084" s="289">
        <v>5</v>
      </c>
      <c r="I1084" s="289">
        <f t="shared" si="147"/>
        <v>0</v>
      </c>
      <c r="J1084" s="289">
        <f t="shared" si="148"/>
        <v>5</v>
      </c>
    </row>
    <row r="1085" spans="1:10" ht="38.25">
      <c r="A1085" s="417" t="s">
        <v>3556</v>
      </c>
      <c r="B1085" s="287" t="s">
        <v>3536</v>
      </c>
      <c r="C1085" s="361" t="s">
        <v>2589</v>
      </c>
      <c r="D1085" s="116" t="s">
        <v>2590</v>
      </c>
      <c r="E1085" s="116"/>
      <c r="F1085" s="116"/>
      <c r="G1085" s="289">
        <v>0</v>
      </c>
      <c r="H1085" s="289">
        <v>1</v>
      </c>
      <c r="I1085" s="289">
        <f t="shared" si="147"/>
        <v>0</v>
      </c>
      <c r="J1085" s="289">
        <f t="shared" si="148"/>
        <v>1</v>
      </c>
    </row>
    <row r="1086" spans="1:10" ht="38.25">
      <c r="A1086" s="417" t="s">
        <v>3556</v>
      </c>
      <c r="B1086" s="287" t="s">
        <v>3536</v>
      </c>
      <c r="C1086" s="361" t="s">
        <v>2591</v>
      </c>
      <c r="D1086" s="116" t="s">
        <v>2592</v>
      </c>
      <c r="E1086" s="116"/>
      <c r="F1086" s="116"/>
      <c r="G1086" s="289">
        <v>0</v>
      </c>
      <c r="H1086" s="289">
        <v>1</v>
      </c>
      <c r="I1086" s="289">
        <f t="shared" si="147"/>
        <v>0</v>
      </c>
      <c r="J1086" s="289">
        <f t="shared" si="148"/>
        <v>1</v>
      </c>
    </row>
    <row r="1087" spans="1:10" ht="38.25">
      <c r="A1087" s="417" t="s">
        <v>3556</v>
      </c>
      <c r="B1087" s="287" t="s">
        <v>3536</v>
      </c>
      <c r="C1087" s="361" t="s">
        <v>2593</v>
      </c>
      <c r="D1087" s="116" t="s">
        <v>2594</v>
      </c>
      <c r="E1087" s="116"/>
      <c r="F1087" s="116"/>
      <c r="G1087" s="289">
        <v>0</v>
      </c>
      <c r="H1087" s="289">
        <v>5</v>
      </c>
      <c r="I1087" s="289">
        <f t="shared" si="147"/>
        <v>0</v>
      </c>
      <c r="J1087" s="289">
        <f t="shared" si="148"/>
        <v>5</v>
      </c>
    </row>
    <row r="1088" spans="1:10" ht="38.25">
      <c r="A1088" s="417" t="s">
        <v>3556</v>
      </c>
      <c r="B1088" s="287" t="s">
        <v>3536</v>
      </c>
      <c r="C1088" s="361" t="s">
        <v>2595</v>
      </c>
      <c r="D1088" s="116" t="s">
        <v>2596</v>
      </c>
      <c r="E1088" s="116"/>
      <c r="F1088" s="116"/>
      <c r="G1088" s="289">
        <v>0</v>
      </c>
      <c r="H1088" s="289">
        <v>2</v>
      </c>
      <c r="I1088" s="289">
        <f t="shared" si="147"/>
        <v>0</v>
      </c>
      <c r="J1088" s="289">
        <f t="shared" si="148"/>
        <v>2</v>
      </c>
    </row>
    <row r="1089" spans="1:10" ht="38.25">
      <c r="A1089" s="417" t="s">
        <v>3556</v>
      </c>
      <c r="B1089" s="287" t="s">
        <v>3536</v>
      </c>
      <c r="C1089" s="361" t="s">
        <v>2597</v>
      </c>
      <c r="D1089" s="116" t="s">
        <v>2598</v>
      </c>
      <c r="E1089" s="116"/>
      <c r="F1089" s="116"/>
      <c r="G1089" s="289">
        <v>0</v>
      </c>
      <c r="H1089" s="289">
        <v>1</v>
      </c>
      <c r="I1089" s="289">
        <f t="shared" si="147"/>
        <v>0</v>
      </c>
      <c r="J1089" s="289">
        <f t="shared" si="148"/>
        <v>1</v>
      </c>
    </row>
    <row r="1090" spans="1:10" ht="38.25">
      <c r="A1090" s="417" t="s">
        <v>3556</v>
      </c>
      <c r="B1090" s="287" t="s">
        <v>3536</v>
      </c>
      <c r="C1090" s="361" t="s">
        <v>2599</v>
      </c>
      <c r="D1090" s="116" t="s">
        <v>2600</v>
      </c>
      <c r="E1090" s="116"/>
      <c r="F1090" s="116"/>
      <c r="G1090" s="289">
        <v>2</v>
      </c>
      <c r="H1090" s="289">
        <v>3</v>
      </c>
      <c r="I1090" s="289">
        <f t="shared" si="147"/>
        <v>2</v>
      </c>
      <c r="J1090" s="289">
        <f t="shared" si="148"/>
        <v>3</v>
      </c>
    </row>
    <row r="1091" spans="1:10" ht="38.25">
      <c r="A1091" s="417" t="s">
        <v>3556</v>
      </c>
      <c r="B1091" s="287" t="s">
        <v>3536</v>
      </c>
      <c r="C1091" s="361" t="s">
        <v>2603</v>
      </c>
      <c r="D1091" s="116" t="s">
        <v>2604</v>
      </c>
      <c r="E1091" s="116"/>
      <c r="F1091" s="116"/>
      <c r="G1091" s="289">
        <v>0</v>
      </c>
      <c r="H1091" s="289">
        <v>1</v>
      </c>
      <c r="I1091" s="289">
        <f t="shared" si="147"/>
        <v>0</v>
      </c>
      <c r="J1091" s="289">
        <f t="shared" si="148"/>
        <v>1</v>
      </c>
    </row>
    <row r="1092" spans="1:10" ht="38.25">
      <c r="A1092" s="417" t="s">
        <v>3556</v>
      </c>
      <c r="B1092" s="287" t="s">
        <v>3536</v>
      </c>
      <c r="C1092" s="873" t="s">
        <v>2300</v>
      </c>
      <c r="D1092" s="867" t="s">
        <v>2301</v>
      </c>
      <c r="E1092" s="867"/>
      <c r="F1092" s="867"/>
      <c r="G1092" s="785">
        <v>0</v>
      </c>
      <c r="H1092" s="785">
        <v>15</v>
      </c>
      <c r="I1092" s="785">
        <f t="shared" si="147"/>
        <v>0</v>
      </c>
      <c r="J1092" s="785">
        <f t="shared" si="148"/>
        <v>15</v>
      </c>
    </row>
    <row r="1093" spans="1:10">
      <c r="A1093" s="863"/>
      <c r="B1093" s="863" t="s">
        <v>87</v>
      </c>
      <c r="C1093" s="871"/>
      <c r="D1093" s="854"/>
      <c r="E1093" s="852">
        <f t="shared" ref="E1093:G1093" si="150">SUM(E1067:E1092)</f>
        <v>0</v>
      </c>
      <c r="F1093" s="852">
        <f t="shared" si="150"/>
        <v>0</v>
      </c>
      <c r="G1093" s="852">
        <f t="shared" si="150"/>
        <v>81</v>
      </c>
      <c r="H1093" s="852">
        <f>SUM(H1067:H1092)</f>
        <v>146</v>
      </c>
      <c r="I1093" s="852">
        <f t="shared" si="147"/>
        <v>81</v>
      </c>
      <c r="J1093" s="852">
        <f t="shared" si="148"/>
        <v>146</v>
      </c>
    </row>
    <row r="1094" spans="1:10" ht="38.25">
      <c r="A1094" s="417" t="s">
        <v>3556</v>
      </c>
      <c r="B1094" s="417" t="s">
        <v>3537</v>
      </c>
      <c r="C1094" s="872" t="s">
        <v>2608</v>
      </c>
      <c r="D1094" s="869" t="s">
        <v>2609</v>
      </c>
      <c r="E1094" s="869"/>
      <c r="F1094" s="869"/>
      <c r="G1094" s="870">
        <v>247</v>
      </c>
      <c r="H1094" s="870">
        <v>300</v>
      </c>
      <c r="I1094" s="870">
        <f t="shared" si="147"/>
        <v>247</v>
      </c>
      <c r="J1094" s="870">
        <f t="shared" si="148"/>
        <v>300</v>
      </c>
    </row>
    <row r="1095" spans="1:10" ht="38.25">
      <c r="A1095" s="417" t="s">
        <v>3556</v>
      </c>
      <c r="B1095" s="417" t="s">
        <v>3537</v>
      </c>
      <c r="C1095" s="361" t="s">
        <v>2305</v>
      </c>
      <c r="D1095" s="116" t="s">
        <v>2306</v>
      </c>
      <c r="E1095" s="116"/>
      <c r="F1095" s="116"/>
      <c r="G1095" s="289">
        <v>102</v>
      </c>
      <c r="H1095" s="289">
        <v>135</v>
      </c>
      <c r="I1095" s="289">
        <f t="shared" si="147"/>
        <v>102</v>
      </c>
      <c r="J1095" s="289">
        <f t="shared" si="148"/>
        <v>135</v>
      </c>
    </row>
    <row r="1096" spans="1:10" ht="38.25">
      <c r="A1096" s="417" t="s">
        <v>3556</v>
      </c>
      <c r="B1096" s="417" t="s">
        <v>3537</v>
      </c>
      <c r="C1096" s="361" t="s">
        <v>2307</v>
      </c>
      <c r="D1096" s="116" t="s">
        <v>2308</v>
      </c>
      <c r="E1096" s="116"/>
      <c r="F1096" s="116"/>
      <c r="G1096" s="289">
        <v>13</v>
      </c>
      <c r="H1096" s="289">
        <v>20</v>
      </c>
      <c r="I1096" s="289">
        <f t="shared" si="147"/>
        <v>13</v>
      </c>
      <c r="J1096" s="289">
        <f t="shared" si="148"/>
        <v>20</v>
      </c>
    </row>
    <row r="1097" spans="1:10" ht="38.25">
      <c r="A1097" s="417" t="s">
        <v>3556</v>
      </c>
      <c r="B1097" s="417" t="s">
        <v>3537</v>
      </c>
      <c r="C1097" s="361" t="s">
        <v>2311</v>
      </c>
      <c r="D1097" s="116" t="s">
        <v>2616</v>
      </c>
      <c r="E1097" s="116"/>
      <c r="F1097" s="116"/>
      <c r="G1097" s="289">
        <v>13</v>
      </c>
      <c r="H1097" s="289">
        <v>20</v>
      </c>
      <c r="I1097" s="289">
        <f t="shared" si="147"/>
        <v>13</v>
      </c>
      <c r="J1097" s="289">
        <f t="shared" si="148"/>
        <v>20</v>
      </c>
    </row>
    <row r="1098" spans="1:10" ht="38.25">
      <c r="A1098" s="417" t="s">
        <v>3556</v>
      </c>
      <c r="B1098" s="417" t="s">
        <v>3537</v>
      </c>
      <c r="C1098" s="361" t="s">
        <v>2617</v>
      </c>
      <c r="D1098" s="116" t="s">
        <v>2618</v>
      </c>
      <c r="E1098" s="116"/>
      <c r="F1098" s="116"/>
      <c r="G1098" s="289">
        <v>0</v>
      </c>
      <c r="H1098" s="289">
        <v>1</v>
      </c>
      <c r="I1098" s="289">
        <f t="shared" si="147"/>
        <v>0</v>
      </c>
      <c r="J1098" s="289">
        <f t="shared" si="148"/>
        <v>1</v>
      </c>
    </row>
    <row r="1099" spans="1:10" ht="38.25">
      <c r="A1099" s="417" t="s">
        <v>3556</v>
      </c>
      <c r="B1099" s="417" t="s">
        <v>3537</v>
      </c>
      <c r="C1099" s="361" t="s">
        <v>2316</v>
      </c>
      <c r="D1099" s="116" t="s">
        <v>2317</v>
      </c>
      <c r="E1099" s="116"/>
      <c r="F1099" s="116"/>
      <c r="G1099" s="289">
        <v>7</v>
      </c>
      <c r="H1099" s="289">
        <v>15</v>
      </c>
      <c r="I1099" s="289">
        <f t="shared" si="147"/>
        <v>7</v>
      </c>
      <c r="J1099" s="289">
        <f t="shared" si="148"/>
        <v>15</v>
      </c>
    </row>
    <row r="1100" spans="1:10" ht="38.25">
      <c r="A1100" s="417" t="s">
        <v>3556</v>
      </c>
      <c r="B1100" s="417" t="s">
        <v>3537</v>
      </c>
      <c r="C1100" s="361" t="s">
        <v>2627</v>
      </c>
      <c r="D1100" s="116" t="s">
        <v>2628</v>
      </c>
      <c r="E1100" s="116"/>
      <c r="F1100" s="116"/>
      <c r="G1100" s="289">
        <v>10</v>
      </c>
      <c r="H1100" s="289">
        <v>25</v>
      </c>
      <c r="I1100" s="289">
        <f t="shared" si="147"/>
        <v>10</v>
      </c>
      <c r="J1100" s="289">
        <f t="shared" si="148"/>
        <v>25</v>
      </c>
    </row>
    <row r="1101" spans="1:10" ht="38.25">
      <c r="A1101" s="417" t="s">
        <v>3556</v>
      </c>
      <c r="B1101" s="417" t="s">
        <v>3537</v>
      </c>
      <c r="C1101" s="361" t="s">
        <v>2629</v>
      </c>
      <c r="D1101" s="116" t="s">
        <v>2630</v>
      </c>
      <c r="E1101" s="116"/>
      <c r="F1101" s="116"/>
      <c r="G1101" s="289">
        <v>8</v>
      </c>
      <c r="H1101" s="289">
        <v>20</v>
      </c>
      <c r="I1101" s="289">
        <f t="shared" si="147"/>
        <v>8</v>
      </c>
      <c r="J1101" s="289">
        <f t="shared" si="148"/>
        <v>20</v>
      </c>
    </row>
    <row r="1102" spans="1:10" ht="38.25">
      <c r="A1102" s="417" t="s">
        <v>3556</v>
      </c>
      <c r="B1102" s="417" t="s">
        <v>3537</v>
      </c>
      <c r="C1102" s="361" t="s">
        <v>2302</v>
      </c>
      <c r="D1102" s="116" t="s">
        <v>2303</v>
      </c>
      <c r="E1102" s="116"/>
      <c r="F1102" s="116"/>
      <c r="G1102" s="289">
        <v>6</v>
      </c>
      <c r="H1102" s="289">
        <v>10</v>
      </c>
      <c r="I1102" s="289">
        <f t="shared" ref="I1102:I1110" si="151">SUM(E1102,G1102)</f>
        <v>6</v>
      </c>
      <c r="J1102" s="289">
        <f t="shared" ref="J1102:J1110" si="152">SUM(F1102,H1102)</f>
        <v>10</v>
      </c>
    </row>
    <row r="1103" spans="1:10" ht="38.25">
      <c r="A1103" s="417" t="s">
        <v>3556</v>
      </c>
      <c r="B1103" s="417" t="s">
        <v>3537</v>
      </c>
      <c r="C1103" s="361" t="s">
        <v>2331</v>
      </c>
      <c r="D1103" s="116" t="s">
        <v>3560</v>
      </c>
      <c r="E1103" s="116"/>
      <c r="F1103" s="116"/>
      <c r="G1103" s="289">
        <v>7</v>
      </c>
      <c r="H1103" s="289">
        <v>10</v>
      </c>
      <c r="I1103" s="289">
        <f t="shared" si="151"/>
        <v>7</v>
      </c>
      <c r="J1103" s="289">
        <f t="shared" si="152"/>
        <v>10</v>
      </c>
    </row>
    <row r="1104" spans="1:10" ht="38.25">
      <c r="A1104" s="417" t="s">
        <v>3556</v>
      </c>
      <c r="B1104" s="417" t="s">
        <v>3537</v>
      </c>
      <c r="C1104" s="361" t="s">
        <v>2331</v>
      </c>
      <c r="D1104" s="116" t="s">
        <v>3561</v>
      </c>
      <c r="E1104" s="116"/>
      <c r="F1104" s="116"/>
      <c r="G1104" s="289">
        <v>94</v>
      </c>
      <c r="H1104" s="289">
        <v>95</v>
      </c>
      <c r="I1104" s="289">
        <f t="shared" si="151"/>
        <v>94</v>
      </c>
      <c r="J1104" s="289">
        <f t="shared" si="152"/>
        <v>95</v>
      </c>
    </row>
    <row r="1105" spans="1:10" ht="38.25">
      <c r="A1105" s="417" t="s">
        <v>3556</v>
      </c>
      <c r="B1105" s="417" t="s">
        <v>3537</v>
      </c>
      <c r="C1105" s="361" t="s">
        <v>2341</v>
      </c>
      <c r="D1105" s="116" t="s">
        <v>2342</v>
      </c>
      <c r="E1105" s="116"/>
      <c r="F1105" s="116"/>
      <c r="G1105" s="289">
        <v>22</v>
      </c>
      <c r="H1105" s="289">
        <v>35</v>
      </c>
      <c r="I1105" s="289">
        <f t="shared" si="151"/>
        <v>22</v>
      </c>
      <c r="J1105" s="289">
        <f t="shared" si="152"/>
        <v>35</v>
      </c>
    </row>
    <row r="1106" spans="1:10" ht="38.25">
      <c r="A1106" s="417" t="s">
        <v>3556</v>
      </c>
      <c r="B1106" s="417" t="s">
        <v>3537</v>
      </c>
      <c r="C1106" s="361" t="s">
        <v>2343</v>
      </c>
      <c r="D1106" s="116" t="s">
        <v>2344</v>
      </c>
      <c r="E1106" s="116"/>
      <c r="F1106" s="116"/>
      <c r="G1106" s="289">
        <v>7</v>
      </c>
      <c r="H1106" s="289">
        <v>15</v>
      </c>
      <c r="I1106" s="289">
        <f t="shared" si="151"/>
        <v>7</v>
      </c>
      <c r="J1106" s="289">
        <f t="shared" si="152"/>
        <v>15</v>
      </c>
    </row>
    <row r="1107" spans="1:10" ht="38.25">
      <c r="A1107" s="417" t="s">
        <v>3556</v>
      </c>
      <c r="B1107" s="417" t="s">
        <v>3537</v>
      </c>
      <c r="C1107" s="361" t="s">
        <v>2345</v>
      </c>
      <c r="D1107" s="116" t="s">
        <v>2643</v>
      </c>
      <c r="E1107" s="116"/>
      <c r="F1107" s="116"/>
      <c r="G1107" s="289">
        <v>175</v>
      </c>
      <c r="H1107" s="289">
        <v>250</v>
      </c>
      <c r="I1107" s="289">
        <f t="shared" si="151"/>
        <v>175</v>
      </c>
      <c r="J1107" s="289">
        <f t="shared" si="152"/>
        <v>250</v>
      </c>
    </row>
    <row r="1108" spans="1:10" ht="38.25">
      <c r="A1108" s="417" t="s">
        <v>3556</v>
      </c>
      <c r="B1108" s="417" t="s">
        <v>3537</v>
      </c>
      <c r="C1108" s="361" t="s">
        <v>2347</v>
      </c>
      <c r="D1108" s="116" t="s">
        <v>2644</v>
      </c>
      <c r="E1108" s="116"/>
      <c r="F1108" s="116"/>
      <c r="G1108" s="289">
        <v>472</v>
      </c>
      <c r="H1108" s="289">
        <v>455</v>
      </c>
      <c r="I1108" s="289">
        <f t="shared" si="151"/>
        <v>472</v>
      </c>
      <c r="J1108" s="289">
        <f t="shared" si="152"/>
        <v>455</v>
      </c>
    </row>
    <row r="1109" spans="1:10" ht="38.25">
      <c r="A1109" s="417" t="s">
        <v>3556</v>
      </c>
      <c r="B1109" s="417" t="s">
        <v>3537</v>
      </c>
      <c r="C1109" s="361" t="s">
        <v>2349</v>
      </c>
      <c r="D1109" s="116" t="s">
        <v>2350</v>
      </c>
      <c r="E1109" s="116"/>
      <c r="F1109" s="116"/>
      <c r="G1109" s="289">
        <v>29</v>
      </c>
      <c r="H1109" s="289">
        <v>30</v>
      </c>
      <c r="I1109" s="289">
        <f t="shared" si="151"/>
        <v>29</v>
      </c>
      <c r="J1109" s="289">
        <f t="shared" si="152"/>
        <v>30</v>
      </c>
    </row>
    <row r="1110" spans="1:10" ht="38.25">
      <c r="A1110" s="417" t="s">
        <v>3556</v>
      </c>
      <c r="B1110" s="417" t="s">
        <v>3537</v>
      </c>
      <c r="C1110" s="361" t="s">
        <v>2351</v>
      </c>
      <c r="D1110" s="116" t="s">
        <v>2645</v>
      </c>
      <c r="E1110" s="116"/>
      <c r="F1110" s="116"/>
      <c r="G1110" s="289">
        <v>180</v>
      </c>
      <c r="H1110" s="289">
        <v>180</v>
      </c>
      <c r="I1110" s="289">
        <f t="shared" si="151"/>
        <v>180</v>
      </c>
      <c r="J1110" s="289">
        <f t="shared" si="152"/>
        <v>180</v>
      </c>
    </row>
    <row r="1111" spans="1:10" ht="38.25">
      <c r="A1111" s="417" t="s">
        <v>3556</v>
      </c>
      <c r="B1111" s="417" t="s">
        <v>3537</v>
      </c>
      <c r="C1111" s="361" t="s">
        <v>2353</v>
      </c>
      <c r="D1111" s="116" t="s">
        <v>2354</v>
      </c>
      <c r="E1111" s="116"/>
      <c r="F1111" s="116"/>
      <c r="G1111" s="289">
        <v>606</v>
      </c>
      <c r="H1111" s="289">
        <v>625</v>
      </c>
      <c r="I1111" s="289">
        <f t="shared" ref="I1111:I1128" si="153">SUM(E1111,G1111)</f>
        <v>606</v>
      </c>
      <c r="J1111" s="289">
        <f t="shared" ref="J1111:J1128" si="154">SUM(F1111,H1111)</f>
        <v>625</v>
      </c>
    </row>
    <row r="1112" spans="1:10" ht="38.25">
      <c r="A1112" s="417" t="s">
        <v>3556</v>
      </c>
      <c r="B1112" s="417" t="s">
        <v>3537</v>
      </c>
      <c r="C1112" s="361" t="s">
        <v>2355</v>
      </c>
      <c r="D1112" s="116" t="s">
        <v>2356</v>
      </c>
      <c r="E1112" s="116"/>
      <c r="F1112" s="116"/>
      <c r="G1112" s="289">
        <v>784</v>
      </c>
      <c r="H1112" s="289">
        <v>820</v>
      </c>
      <c r="I1112" s="289">
        <f t="shared" si="153"/>
        <v>784</v>
      </c>
      <c r="J1112" s="289">
        <f t="shared" si="154"/>
        <v>820</v>
      </c>
    </row>
    <row r="1113" spans="1:10" ht="38.25">
      <c r="A1113" s="417" t="s">
        <v>3556</v>
      </c>
      <c r="B1113" s="417" t="s">
        <v>3537</v>
      </c>
      <c r="C1113" s="361" t="s">
        <v>2357</v>
      </c>
      <c r="D1113" s="116" t="s">
        <v>2358</v>
      </c>
      <c r="E1113" s="116"/>
      <c r="F1113" s="116"/>
      <c r="G1113" s="289">
        <v>93</v>
      </c>
      <c r="H1113" s="289">
        <v>95</v>
      </c>
      <c r="I1113" s="289">
        <f t="shared" si="153"/>
        <v>93</v>
      </c>
      <c r="J1113" s="289">
        <f t="shared" si="154"/>
        <v>95</v>
      </c>
    </row>
    <row r="1114" spans="1:10" ht="38.25">
      <c r="A1114" s="417" t="s">
        <v>3556</v>
      </c>
      <c r="B1114" s="417" t="s">
        <v>3537</v>
      </c>
      <c r="C1114" s="873" t="s">
        <v>3060</v>
      </c>
      <c r="D1114" s="867" t="s">
        <v>2650</v>
      </c>
      <c r="E1114" s="867"/>
      <c r="F1114" s="867"/>
      <c r="G1114" s="785">
        <v>0</v>
      </c>
      <c r="H1114" s="785">
        <v>1</v>
      </c>
      <c r="I1114" s="785">
        <f t="shared" si="153"/>
        <v>0</v>
      </c>
      <c r="J1114" s="785">
        <f t="shared" si="154"/>
        <v>1</v>
      </c>
    </row>
    <row r="1115" spans="1:10">
      <c r="A1115" s="863"/>
      <c r="B1115" s="863" t="s">
        <v>87</v>
      </c>
      <c r="C1115" s="871"/>
      <c r="D1115" s="854"/>
      <c r="E1115" s="852">
        <f t="shared" ref="E1115:G1115" si="155">SUM(E1094:E1114)</f>
        <v>0</v>
      </c>
      <c r="F1115" s="852">
        <f t="shared" si="155"/>
        <v>0</v>
      </c>
      <c r="G1115" s="852">
        <f t="shared" si="155"/>
        <v>2875</v>
      </c>
      <c r="H1115" s="852">
        <f>SUM(H1094:H1114)</f>
        <v>3157</v>
      </c>
      <c r="I1115" s="852">
        <f t="shared" si="153"/>
        <v>2875</v>
      </c>
      <c r="J1115" s="852">
        <f t="shared" si="154"/>
        <v>3157</v>
      </c>
    </row>
    <row r="1116" spans="1:10" ht="38.25">
      <c r="A1116" s="417" t="s">
        <v>3556</v>
      </c>
      <c r="B1116" s="417" t="s">
        <v>3538</v>
      </c>
      <c r="C1116" s="872" t="s">
        <v>2361</v>
      </c>
      <c r="D1116" s="869" t="s">
        <v>2362</v>
      </c>
      <c r="E1116" s="869"/>
      <c r="F1116" s="869"/>
      <c r="G1116" s="870">
        <v>11</v>
      </c>
      <c r="H1116" s="870">
        <v>15</v>
      </c>
      <c r="I1116" s="870">
        <f t="shared" si="153"/>
        <v>11</v>
      </c>
      <c r="J1116" s="870">
        <f t="shared" si="154"/>
        <v>15</v>
      </c>
    </row>
    <row r="1117" spans="1:10" ht="38.25">
      <c r="A1117" s="417" t="s">
        <v>3556</v>
      </c>
      <c r="B1117" s="417" t="s">
        <v>3538</v>
      </c>
      <c r="C1117" s="361" t="s">
        <v>2363</v>
      </c>
      <c r="D1117" s="116" t="s">
        <v>2364</v>
      </c>
      <c r="E1117" s="116"/>
      <c r="F1117" s="116"/>
      <c r="G1117" s="289">
        <v>164</v>
      </c>
      <c r="H1117" s="289">
        <v>165</v>
      </c>
      <c r="I1117" s="289">
        <f t="shared" si="153"/>
        <v>164</v>
      </c>
      <c r="J1117" s="289">
        <f t="shared" si="154"/>
        <v>165</v>
      </c>
    </row>
    <row r="1118" spans="1:10" ht="38.25">
      <c r="A1118" s="417" t="s">
        <v>3556</v>
      </c>
      <c r="B1118" s="417" t="s">
        <v>3538</v>
      </c>
      <c r="C1118" s="361" t="s">
        <v>2651</v>
      </c>
      <c r="D1118" s="116" t="s">
        <v>2652</v>
      </c>
      <c r="E1118" s="116"/>
      <c r="F1118" s="116"/>
      <c r="G1118" s="289">
        <v>40</v>
      </c>
      <c r="H1118" s="289">
        <v>40</v>
      </c>
      <c r="I1118" s="289">
        <f t="shared" si="153"/>
        <v>40</v>
      </c>
      <c r="J1118" s="289">
        <f t="shared" si="154"/>
        <v>40</v>
      </c>
    </row>
    <row r="1119" spans="1:10" ht="38.25">
      <c r="A1119" s="417" t="s">
        <v>3556</v>
      </c>
      <c r="B1119" s="417" t="s">
        <v>3538</v>
      </c>
      <c r="C1119" s="361" t="s">
        <v>2653</v>
      </c>
      <c r="D1119" s="116" t="s">
        <v>2654</v>
      </c>
      <c r="E1119" s="116"/>
      <c r="F1119" s="116"/>
      <c r="G1119" s="289">
        <v>3</v>
      </c>
      <c r="H1119" s="289">
        <v>5</v>
      </c>
      <c r="I1119" s="289">
        <f t="shared" si="153"/>
        <v>3</v>
      </c>
      <c r="J1119" s="289">
        <f t="shared" si="154"/>
        <v>5</v>
      </c>
    </row>
    <row r="1120" spans="1:10" ht="38.25">
      <c r="A1120" s="417" t="s">
        <v>3556</v>
      </c>
      <c r="B1120" s="417" t="s">
        <v>3538</v>
      </c>
      <c r="C1120" s="361" t="s">
        <v>2655</v>
      </c>
      <c r="D1120" s="116" t="s">
        <v>2656</v>
      </c>
      <c r="E1120" s="116"/>
      <c r="F1120" s="116"/>
      <c r="G1120" s="289">
        <v>2</v>
      </c>
      <c r="H1120" s="289">
        <v>2</v>
      </c>
      <c r="I1120" s="289">
        <f t="shared" si="153"/>
        <v>2</v>
      </c>
      <c r="J1120" s="289">
        <f t="shared" si="154"/>
        <v>2</v>
      </c>
    </row>
    <row r="1121" spans="1:10" ht="38.25">
      <c r="A1121" s="417" t="s">
        <v>3556</v>
      </c>
      <c r="B1121" s="417" t="s">
        <v>3538</v>
      </c>
      <c r="C1121" s="361" t="s">
        <v>2657</v>
      </c>
      <c r="D1121" s="116" t="s">
        <v>2658</v>
      </c>
      <c r="E1121" s="116"/>
      <c r="F1121" s="116"/>
      <c r="G1121" s="289">
        <v>0</v>
      </c>
      <c r="H1121" s="289">
        <v>4</v>
      </c>
      <c r="I1121" s="289">
        <f t="shared" si="153"/>
        <v>0</v>
      </c>
      <c r="J1121" s="289">
        <f t="shared" si="154"/>
        <v>4</v>
      </c>
    </row>
    <row r="1122" spans="1:10" ht="38.25">
      <c r="A1122" s="417" t="s">
        <v>3556</v>
      </c>
      <c r="B1122" s="417" t="s">
        <v>3538</v>
      </c>
      <c r="C1122" s="361" t="s">
        <v>2367</v>
      </c>
      <c r="D1122" s="116" t="s">
        <v>2368</v>
      </c>
      <c r="E1122" s="116"/>
      <c r="F1122" s="116"/>
      <c r="G1122" s="289">
        <v>1</v>
      </c>
      <c r="H1122" s="289">
        <v>1</v>
      </c>
      <c r="I1122" s="289">
        <f t="shared" si="153"/>
        <v>1</v>
      </c>
      <c r="J1122" s="289">
        <f t="shared" si="154"/>
        <v>1</v>
      </c>
    </row>
    <row r="1123" spans="1:10" ht="38.25">
      <c r="A1123" s="417" t="s">
        <v>3556</v>
      </c>
      <c r="B1123" s="417" t="s">
        <v>3538</v>
      </c>
      <c r="C1123" s="361" t="s">
        <v>2379</v>
      </c>
      <c r="D1123" s="116" t="s">
        <v>2380</v>
      </c>
      <c r="E1123" s="116"/>
      <c r="F1123" s="116"/>
      <c r="G1123" s="289">
        <v>0</v>
      </c>
      <c r="H1123" s="289">
        <v>18</v>
      </c>
      <c r="I1123" s="289">
        <f t="shared" si="153"/>
        <v>0</v>
      </c>
      <c r="J1123" s="289">
        <f t="shared" si="154"/>
        <v>18</v>
      </c>
    </row>
    <row r="1124" spans="1:10" ht="38.25">
      <c r="A1124" s="417" t="s">
        <v>3556</v>
      </c>
      <c r="B1124" s="417" t="s">
        <v>3538</v>
      </c>
      <c r="C1124" s="361" t="s">
        <v>2383</v>
      </c>
      <c r="D1124" s="116" t="s">
        <v>2384</v>
      </c>
      <c r="E1124" s="116"/>
      <c r="F1124" s="116"/>
      <c r="G1124" s="289">
        <v>0</v>
      </c>
      <c r="H1124" s="289">
        <v>1</v>
      </c>
      <c r="I1124" s="289">
        <f t="shared" si="153"/>
        <v>0</v>
      </c>
      <c r="J1124" s="289">
        <f t="shared" si="154"/>
        <v>1</v>
      </c>
    </row>
    <row r="1125" spans="1:10" ht="38.25">
      <c r="A1125" s="417" t="s">
        <v>3556</v>
      </c>
      <c r="B1125" s="417" t="s">
        <v>3538</v>
      </c>
      <c r="C1125" s="873" t="s">
        <v>3562</v>
      </c>
      <c r="D1125" s="867" t="s">
        <v>3563</v>
      </c>
      <c r="E1125" s="867"/>
      <c r="F1125" s="867"/>
      <c r="G1125" s="785">
        <v>0</v>
      </c>
      <c r="H1125" s="785">
        <v>10</v>
      </c>
      <c r="I1125" s="785">
        <f t="shared" si="153"/>
        <v>0</v>
      </c>
      <c r="J1125" s="785">
        <f t="shared" si="154"/>
        <v>10</v>
      </c>
    </row>
    <row r="1126" spans="1:10">
      <c r="A1126" s="863"/>
      <c r="B1126" s="863" t="s">
        <v>87</v>
      </c>
      <c r="C1126" s="871"/>
      <c r="D1126" s="854"/>
      <c r="E1126" s="852">
        <f t="shared" ref="E1126:G1126" si="156">SUM(E1116:E1125)</f>
        <v>0</v>
      </c>
      <c r="F1126" s="852">
        <f t="shared" si="156"/>
        <v>0</v>
      </c>
      <c r="G1126" s="852">
        <f t="shared" si="156"/>
        <v>221</v>
      </c>
      <c r="H1126" s="852">
        <f>SUM(H1116:H1125)</f>
        <v>261</v>
      </c>
      <c r="I1126" s="852">
        <f t="shared" si="153"/>
        <v>221</v>
      </c>
      <c r="J1126" s="852">
        <f t="shared" si="154"/>
        <v>261</v>
      </c>
    </row>
    <row r="1127" spans="1:10" ht="51">
      <c r="A1127" s="417" t="s">
        <v>3564</v>
      </c>
      <c r="B1127" s="287" t="s">
        <v>216</v>
      </c>
      <c r="C1127" s="872" t="s">
        <v>2660</v>
      </c>
      <c r="D1127" s="869" t="s">
        <v>2661</v>
      </c>
      <c r="E1127" s="869"/>
      <c r="F1127" s="869"/>
      <c r="G1127" s="870"/>
      <c r="H1127" s="870">
        <v>1</v>
      </c>
      <c r="I1127" s="870">
        <f t="shared" si="153"/>
        <v>0</v>
      </c>
      <c r="J1127" s="870">
        <f t="shared" si="154"/>
        <v>1</v>
      </c>
    </row>
    <row r="1128" spans="1:10" ht="51">
      <c r="A1128" s="417" t="s">
        <v>3564</v>
      </c>
      <c r="B1128" s="287" t="s">
        <v>216</v>
      </c>
      <c r="C1128" s="361" t="s">
        <v>2140</v>
      </c>
      <c r="D1128" s="116" t="s">
        <v>3565</v>
      </c>
      <c r="E1128" s="116"/>
      <c r="F1128" s="116"/>
      <c r="G1128" s="289"/>
      <c r="H1128" s="289"/>
      <c r="I1128" s="289">
        <f t="shared" si="153"/>
        <v>0</v>
      </c>
      <c r="J1128" s="289">
        <f t="shared" si="154"/>
        <v>0</v>
      </c>
    </row>
    <row r="1129" spans="1:10" ht="51">
      <c r="A1129" s="417" t="s">
        <v>3564</v>
      </c>
      <c r="B1129" s="287" t="s">
        <v>216</v>
      </c>
      <c r="C1129" s="361" t="s">
        <v>2664</v>
      </c>
      <c r="D1129" s="116" t="s">
        <v>2665</v>
      </c>
      <c r="E1129" s="116"/>
      <c r="F1129" s="116"/>
      <c r="G1129" s="289"/>
      <c r="H1129" s="289">
        <v>1</v>
      </c>
      <c r="I1129" s="289">
        <f t="shared" ref="I1129:I1164" si="157">SUM(E1129,G1129)</f>
        <v>0</v>
      </c>
      <c r="J1129" s="289">
        <f t="shared" ref="J1129:J1164" si="158">SUM(F1129,H1129)</f>
        <v>1</v>
      </c>
    </row>
    <row r="1130" spans="1:10" ht="51">
      <c r="A1130" s="417" t="s">
        <v>3564</v>
      </c>
      <c r="B1130" s="287" t="s">
        <v>216</v>
      </c>
      <c r="C1130" s="361" t="s">
        <v>2666</v>
      </c>
      <c r="D1130" s="116" t="s">
        <v>2667</v>
      </c>
      <c r="E1130" s="116"/>
      <c r="F1130" s="116"/>
      <c r="G1130" s="289"/>
      <c r="H1130" s="289"/>
      <c r="I1130" s="289">
        <f t="shared" si="157"/>
        <v>0</v>
      </c>
      <c r="J1130" s="289">
        <f t="shared" si="158"/>
        <v>0</v>
      </c>
    </row>
    <row r="1131" spans="1:10" ht="51">
      <c r="A1131" s="417" t="s">
        <v>3564</v>
      </c>
      <c r="B1131" s="287" t="s">
        <v>216</v>
      </c>
      <c r="C1131" s="361" t="s">
        <v>2717</v>
      </c>
      <c r="D1131" s="116" t="s">
        <v>2718</v>
      </c>
      <c r="E1131" s="116"/>
      <c r="F1131" s="116"/>
      <c r="G1131" s="289"/>
      <c r="H1131" s="289">
        <v>1</v>
      </c>
      <c r="I1131" s="289">
        <f t="shared" si="157"/>
        <v>0</v>
      </c>
      <c r="J1131" s="289">
        <f t="shared" si="158"/>
        <v>1</v>
      </c>
    </row>
    <row r="1132" spans="1:10" ht="51">
      <c r="A1132" s="417" t="s">
        <v>3564</v>
      </c>
      <c r="B1132" s="287" t="s">
        <v>216</v>
      </c>
      <c r="C1132" s="361" t="s">
        <v>2719</v>
      </c>
      <c r="D1132" s="116" t="s">
        <v>2720</v>
      </c>
      <c r="E1132" s="116"/>
      <c r="F1132" s="116"/>
      <c r="G1132" s="289"/>
      <c r="H1132" s="289"/>
      <c r="I1132" s="289">
        <f t="shared" si="157"/>
        <v>0</v>
      </c>
      <c r="J1132" s="289">
        <f t="shared" si="158"/>
        <v>0</v>
      </c>
    </row>
    <row r="1133" spans="1:10" ht="51">
      <c r="A1133" s="417" t="s">
        <v>3564</v>
      </c>
      <c r="B1133" s="287" t="s">
        <v>216</v>
      </c>
      <c r="C1133" s="361" t="s">
        <v>2721</v>
      </c>
      <c r="D1133" s="116" t="s">
        <v>2722</v>
      </c>
      <c r="E1133" s="116"/>
      <c r="F1133" s="116"/>
      <c r="G1133" s="289"/>
      <c r="H1133" s="289"/>
      <c r="I1133" s="289">
        <f t="shared" si="157"/>
        <v>0</v>
      </c>
      <c r="J1133" s="289">
        <f t="shared" si="158"/>
        <v>0</v>
      </c>
    </row>
    <row r="1134" spans="1:10" ht="51">
      <c r="A1134" s="417" t="s">
        <v>3564</v>
      </c>
      <c r="B1134" s="287" t="s">
        <v>216</v>
      </c>
      <c r="C1134" s="361" t="s">
        <v>2725</v>
      </c>
      <c r="D1134" s="116" t="s">
        <v>2726</v>
      </c>
      <c r="E1134" s="116"/>
      <c r="F1134" s="116"/>
      <c r="G1134" s="289"/>
      <c r="H1134" s="289">
        <v>1</v>
      </c>
      <c r="I1134" s="289">
        <f t="shared" si="157"/>
        <v>0</v>
      </c>
      <c r="J1134" s="289">
        <f t="shared" si="158"/>
        <v>1</v>
      </c>
    </row>
    <row r="1135" spans="1:10" ht="51">
      <c r="A1135" s="417" t="s">
        <v>3564</v>
      </c>
      <c r="B1135" s="287" t="s">
        <v>216</v>
      </c>
      <c r="C1135" s="361" t="s">
        <v>2727</v>
      </c>
      <c r="D1135" s="116" t="s">
        <v>2728</v>
      </c>
      <c r="E1135" s="116"/>
      <c r="F1135" s="116"/>
      <c r="G1135" s="289"/>
      <c r="H1135" s="289">
        <v>1</v>
      </c>
      <c r="I1135" s="289">
        <f t="shared" si="157"/>
        <v>0</v>
      </c>
      <c r="J1135" s="289">
        <f t="shared" si="158"/>
        <v>1</v>
      </c>
    </row>
    <row r="1136" spans="1:10" ht="51">
      <c r="A1136" s="417" t="s">
        <v>3564</v>
      </c>
      <c r="B1136" s="287" t="s">
        <v>216</v>
      </c>
      <c r="C1136" s="361" t="s">
        <v>2729</v>
      </c>
      <c r="D1136" s="116" t="s">
        <v>2730</v>
      </c>
      <c r="E1136" s="116"/>
      <c r="F1136" s="116"/>
      <c r="G1136" s="289"/>
      <c r="H1136" s="289">
        <v>1</v>
      </c>
      <c r="I1136" s="289">
        <f t="shared" si="157"/>
        <v>0</v>
      </c>
      <c r="J1136" s="289">
        <f t="shared" si="158"/>
        <v>1</v>
      </c>
    </row>
    <row r="1137" spans="1:10" ht="51">
      <c r="A1137" s="417" t="s">
        <v>3564</v>
      </c>
      <c r="B1137" s="287" t="s">
        <v>216</v>
      </c>
      <c r="C1137" s="361" t="s">
        <v>2731</v>
      </c>
      <c r="D1137" s="116" t="s">
        <v>2732</v>
      </c>
      <c r="E1137" s="116"/>
      <c r="F1137" s="116"/>
      <c r="G1137" s="289"/>
      <c r="H1137" s="289">
        <v>1</v>
      </c>
      <c r="I1137" s="289">
        <f t="shared" si="157"/>
        <v>0</v>
      </c>
      <c r="J1137" s="289">
        <f t="shared" si="158"/>
        <v>1</v>
      </c>
    </row>
    <row r="1138" spans="1:10" ht="51">
      <c r="A1138" s="417" t="s">
        <v>3564</v>
      </c>
      <c r="B1138" s="287" t="s">
        <v>216</v>
      </c>
      <c r="C1138" s="361" t="s">
        <v>3566</v>
      </c>
      <c r="D1138" s="116" t="s">
        <v>2742</v>
      </c>
      <c r="E1138" s="116"/>
      <c r="F1138" s="116"/>
      <c r="G1138" s="289">
        <v>30</v>
      </c>
      <c r="H1138" s="289">
        <v>30</v>
      </c>
      <c r="I1138" s="289">
        <f t="shared" si="157"/>
        <v>30</v>
      </c>
      <c r="J1138" s="289">
        <f t="shared" si="158"/>
        <v>30</v>
      </c>
    </row>
    <row r="1139" spans="1:10" ht="51">
      <c r="A1139" s="417" t="s">
        <v>3564</v>
      </c>
      <c r="B1139" s="287" t="s">
        <v>216</v>
      </c>
      <c r="C1139" s="361" t="s">
        <v>2745</v>
      </c>
      <c r="D1139" s="116" t="s">
        <v>2746</v>
      </c>
      <c r="E1139" s="116"/>
      <c r="F1139" s="116"/>
      <c r="G1139" s="289"/>
      <c r="H1139" s="289"/>
      <c r="I1139" s="289">
        <f t="shared" si="157"/>
        <v>0</v>
      </c>
      <c r="J1139" s="289">
        <f t="shared" si="158"/>
        <v>0</v>
      </c>
    </row>
    <row r="1140" spans="1:10" ht="51">
      <c r="A1140" s="417" t="s">
        <v>3564</v>
      </c>
      <c r="B1140" s="287" t="s">
        <v>216</v>
      </c>
      <c r="C1140" s="361" t="s">
        <v>2747</v>
      </c>
      <c r="D1140" s="116" t="s">
        <v>2748</v>
      </c>
      <c r="E1140" s="116"/>
      <c r="F1140" s="116"/>
      <c r="G1140" s="289">
        <v>30</v>
      </c>
      <c r="H1140" s="289">
        <v>30</v>
      </c>
      <c r="I1140" s="289">
        <f t="shared" si="157"/>
        <v>30</v>
      </c>
      <c r="J1140" s="289">
        <f t="shared" si="158"/>
        <v>30</v>
      </c>
    </row>
    <row r="1141" spans="1:10" ht="51">
      <c r="A1141" s="417" t="s">
        <v>3564</v>
      </c>
      <c r="B1141" s="287" t="s">
        <v>216</v>
      </c>
      <c r="C1141" s="361" t="s">
        <v>2749</v>
      </c>
      <c r="D1141" s="116" t="s">
        <v>2750</v>
      </c>
      <c r="E1141" s="116"/>
      <c r="F1141" s="116"/>
      <c r="G1141" s="289"/>
      <c r="H1141" s="289">
        <v>1</v>
      </c>
      <c r="I1141" s="289">
        <f t="shared" si="157"/>
        <v>0</v>
      </c>
      <c r="J1141" s="289">
        <f t="shared" si="158"/>
        <v>1</v>
      </c>
    </row>
    <row r="1142" spans="1:10" ht="51">
      <c r="A1142" s="417" t="s">
        <v>3564</v>
      </c>
      <c r="B1142" s="287" t="s">
        <v>216</v>
      </c>
      <c r="C1142" s="361" t="s">
        <v>2751</v>
      </c>
      <c r="D1142" s="116" t="s">
        <v>2752</v>
      </c>
      <c r="E1142" s="116"/>
      <c r="F1142" s="116"/>
      <c r="G1142" s="289"/>
      <c r="H1142" s="289"/>
      <c r="I1142" s="289">
        <f t="shared" si="157"/>
        <v>0</v>
      </c>
      <c r="J1142" s="289">
        <f t="shared" si="158"/>
        <v>0</v>
      </c>
    </row>
    <row r="1143" spans="1:10" ht="51">
      <c r="A1143" s="417" t="s">
        <v>3564</v>
      </c>
      <c r="B1143" s="287" t="s">
        <v>216</v>
      </c>
      <c r="C1143" s="361" t="s">
        <v>2753</v>
      </c>
      <c r="D1143" s="116" t="s">
        <v>2754</v>
      </c>
      <c r="E1143" s="116"/>
      <c r="F1143" s="116"/>
      <c r="G1143" s="289"/>
      <c r="H1143" s="289">
        <v>1</v>
      </c>
      <c r="I1143" s="289">
        <f t="shared" si="157"/>
        <v>0</v>
      </c>
      <c r="J1143" s="289">
        <f t="shared" si="158"/>
        <v>1</v>
      </c>
    </row>
    <row r="1144" spans="1:10" ht="51">
      <c r="A1144" s="417" t="s">
        <v>3564</v>
      </c>
      <c r="B1144" s="287" t="s">
        <v>216</v>
      </c>
      <c r="C1144" s="361" t="s">
        <v>2755</v>
      </c>
      <c r="D1144" s="116" t="s">
        <v>2756</v>
      </c>
      <c r="E1144" s="116"/>
      <c r="F1144" s="116"/>
      <c r="G1144" s="289"/>
      <c r="H1144" s="289">
        <v>1</v>
      </c>
      <c r="I1144" s="289">
        <f t="shared" si="157"/>
        <v>0</v>
      </c>
      <c r="J1144" s="289">
        <f t="shared" si="158"/>
        <v>1</v>
      </c>
    </row>
    <row r="1145" spans="1:10" ht="51">
      <c r="A1145" s="417" t="s">
        <v>3564</v>
      </c>
      <c r="B1145" s="287" t="s">
        <v>216</v>
      </c>
      <c r="C1145" s="361" t="s">
        <v>2757</v>
      </c>
      <c r="D1145" s="116" t="s">
        <v>2758</v>
      </c>
      <c r="E1145" s="116"/>
      <c r="F1145" s="116"/>
      <c r="G1145" s="289"/>
      <c r="H1145" s="289"/>
      <c r="I1145" s="289">
        <f t="shared" si="157"/>
        <v>0</v>
      </c>
      <c r="J1145" s="289">
        <f t="shared" si="158"/>
        <v>0</v>
      </c>
    </row>
    <row r="1146" spans="1:10" ht="51">
      <c r="A1146" s="417" t="s">
        <v>3564</v>
      </c>
      <c r="B1146" s="287" t="s">
        <v>216</v>
      </c>
      <c r="C1146" s="361" t="s">
        <v>2761</v>
      </c>
      <c r="D1146" s="116" t="s">
        <v>2762</v>
      </c>
      <c r="E1146" s="116"/>
      <c r="F1146" s="116"/>
      <c r="G1146" s="289"/>
      <c r="H1146" s="289"/>
      <c r="I1146" s="289">
        <f t="shared" si="157"/>
        <v>0</v>
      </c>
      <c r="J1146" s="289">
        <f t="shared" si="158"/>
        <v>0</v>
      </c>
    </row>
    <row r="1147" spans="1:10" ht="51">
      <c r="A1147" s="417" t="s">
        <v>3564</v>
      </c>
      <c r="B1147" s="287" t="s">
        <v>216</v>
      </c>
      <c r="C1147" s="361" t="s">
        <v>2763</v>
      </c>
      <c r="D1147" s="116" t="s">
        <v>2764</v>
      </c>
      <c r="E1147" s="116"/>
      <c r="F1147" s="116"/>
      <c r="G1147" s="289"/>
      <c r="H1147" s="289"/>
      <c r="I1147" s="289">
        <f t="shared" si="157"/>
        <v>0</v>
      </c>
      <c r="J1147" s="289">
        <f t="shared" si="158"/>
        <v>0</v>
      </c>
    </row>
    <row r="1148" spans="1:10" ht="51">
      <c r="A1148" s="417" t="s">
        <v>3564</v>
      </c>
      <c r="B1148" s="287" t="s">
        <v>216</v>
      </c>
      <c r="C1148" s="873" t="s">
        <v>2771</v>
      </c>
      <c r="D1148" s="867" t="s">
        <v>2772</v>
      </c>
      <c r="E1148" s="867"/>
      <c r="F1148" s="867"/>
      <c r="G1148" s="785"/>
      <c r="H1148" s="785"/>
      <c r="I1148" s="785">
        <f t="shared" si="157"/>
        <v>0</v>
      </c>
      <c r="J1148" s="785">
        <f t="shared" si="158"/>
        <v>0</v>
      </c>
    </row>
    <row r="1149" spans="1:10">
      <c r="A1149" s="863"/>
      <c r="B1149" s="863" t="s">
        <v>87</v>
      </c>
      <c r="C1149" s="871"/>
      <c r="D1149" s="854"/>
      <c r="E1149" s="852">
        <f t="shared" ref="E1149:G1149" si="159">SUM(E1127:E1148)</f>
        <v>0</v>
      </c>
      <c r="F1149" s="852">
        <f t="shared" si="159"/>
        <v>0</v>
      </c>
      <c r="G1149" s="852">
        <f t="shared" si="159"/>
        <v>60</v>
      </c>
      <c r="H1149" s="852">
        <f>SUM(H1127:H1148)</f>
        <v>70</v>
      </c>
      <c r="I1149" s="852">
        <f t="shared" si="157"/>
        <v>60</v>
      </c>
      <c r="J1149" s="852">
        <f t="shared" si="158"/>
        <v>70</v>
      </c>
    </row>
    <row r="1150" spans="1:10" ht="51">
      <c r="A1150" s="417" t="s">
        <v>3564</v>
      </c>
      <c r="B1150" s="287" t="s">
        <v>3536</v>
      </c>
      <c r="C1150" s="872" t="s">
        <v>2546</v>
      </c>
      <c r="D1150" s="869" t="s">
        <v>2547</v>
      </c>
      <c r="E1150" s="869"/>
      <c r="F1150" s="869"/>
      <c r="G1150" s="870">
        <v>0</v>
      </c>
      <c r="H1150" s="870">
        <v>2</v>
      </c>
      <c r="I1150" s="870">
        <f t="shared" si="157"/>
        <v>0</v>
      </c>
      <c r="J1150" s="870">
        <f t="shared" si="158"/>
        <v>2</v>
      </c>
    </row>
    <row r="1151" spans="1:10" ht="51">
      <c r="A1151" s="417" t="s">
        <v>3564</v>
      </c>
      <c r="B1151" s="287" t="s">
        <v>3536</v>
      </c>
      <c r="C1151" s="361" t="s">
        <v>2548</v>
      </c>
      <c r="D1151" s="116" t="s">
        <v>2777</v>
      </c>
      <c r="E1151" s="116"/>
      <c r="F1151" s="116"/>
      <c r="G1151" s="289"/>
      <c r="H1151" s="289">
        <v>2</v>
      </c>
      <c r="I1151" s="289">
        <f t="shared" si="157"/>
        <v>0</v>
      </c>
      <c r="J1151" s="289">
        <f t="shared" si="158"/>
        <v>2</v>
      </c>
    </row>
    <row r="1152" spans="1:10" ht="51">
      <c r="A1152" s="417" t="s">
        <v>3564</v>
      </c>
      <c r="B1152" s="287" t="s">
        <v>3536</v>
      </c>
      <c r="C1152" s="361" t="s">
        <v>2550</v>
      </c>
      <c r="D1152" s="116" t="s">
        <v>2551</v>
      </c>
      <c r="E1152" s="116"/>
      <c r="F1152" s="116"/>
      <c r="G1152" s="289"/>
      <c r="H1152" s="289">
        <v>2</v>
      </c>
      <c r="I1152" s="289">
        <f t="shared" si="157"/>
        <v>0</v>
      </c>
      <c r="J1152" s="289">
        <f t="shared" si="158"/>
        <v>2</v>
      </c>
    </row>
    <row r="1153" spans="1:10" ht="51">
      <c r="A1153" s="417" t="s">
        <v>3564</v>
      </c>
      <c r="B1153" s="287" t="s">
        <v>3536</v>
      </c>
      <c r="C1153" s="361" t="s">
        <v>2561</v>
      </c>
      <c r="D1153" s="116" t="s">
        <v>2562</v>
      </c>
      <c r="E1153" s="116"/>
      <c r="F1153" s="116"/>
      <c r="G1153" s="289">
        <v>1</v>
      </c>
      <c r="H1153" s="289">
        <v>3</v>
      </c>
      <c r="I1153" s="289">
        <f t="shared" si="157"/>
        <v>1</v>
      </c>
      <c r="J1153" s="289">
        <f t="shared" si="158"/>
        <v>3</v>
      </c>
    </row>
    <row r="1154" spans="1:10" ht="51">
      <c r="A1154" s="417" t="s">
        <v>3564</v>
      </c>
      <c r="B1154" s="287" t="s">
        <v>3536</v>
      </c>
      <c r="C1154" s="361" t="s">
        <v>2565</v>
      </c>
      <c r="D1154" s="116" t="s">
        <v>2566</v>
      </c>
      <c r="E1154" s="116"/>
      <c r="F1154" s="116"/>
      <c r="G1154" s="289"/>
      <c r="H1154" s="289">
        <v>20</v>
      </c>
      <c r="I1154" s="289">
        <f t="shared" si="157"/>
        <v>0</v>
      </c>
      <c r="J1154" s="289">
        <f t="shared" si="158"/>
        <v>20</v>
      </c>
    </row>
    <row r="1155" spans="1:10" ht="51">
      <c r="A1155" s="417" t="s">
        <v>3564</v>
      </c>
      <c r="B1155" s="287" t="s">
        <v>3536</v>
      </c>
      <c r="C1155" s="361" t="s">
        <v>2778</v>
      </c>
      <c r="D1155" s="116" t="s">
        <v>2779</v>
      </c>
      <c r="E1155" s="116"/>
      <c r="F1155" s="116"/>
      <c r="G1155" s="289"/>
      <c r="H1155" s="289">
        <v>1</v>
      </c>
      <c r="I1155" s="289">
        <f t="shared" si="157"/>
        <v>0</v>
      </c>
      <c r="J1155" s="289">
        <f t="shared" si="158"/>
        <v>1</v>
      </c>
    </row>
    <row r="1156" spans="1:10" ht="51">
      <c r="A1156" s="417" t="s">
        <v>3564</v>
      </c>
      <c r="B1156" s="287" t="s">
        <v>3536</v>
      </c>
      <c r="C1156" s="361" t="s">
        <v>2541</v>
      </c>
      <c r="D1156" s="116" t="s">
        <v>2780</v>
      </c>
      <c r="E1156" s="116"/>
      <c r="F1156" s="116"/>
      <c r="G1156" s="289">
        <v>1</v>
      </c>
      <c r="H1156" s="289">
        <v>1</v>
      </c>
      <c r="I1156" s="289">
        <f t="shared" si="157"/>
        <v>1</v>
      </c>
      <c r="J1156" s="289">
        <f t="shared" si="158"/>
        <v>1</v>
      </c>
    </row>
    <row r="1157" spans="1:10" ht="51">
      <c r="A1157" s="417" t="s">
        <v>3564</v>
      </c>
      <c r="B1157" s="287" t="s">
        <v>3536</v>
      </c>
      <c r="C1157" s="361" t="s">
        <v>2781</v>
      </c>
      <c r="D1157" s="116" t="s">
        <v>2782</v>
      </c>
      <c r="E1157" s="116"/>
      <c r="F1157" s="116"/>
      <c r="G1157" s="289"/>
      <c r="H1157" s="289">
        <v>1</v>
      </c>
      <c r="I1157" s="289">
        <f t="shared" si="157"/>
        <v>0</v>
      </c>
      <c r="J1157" s="289">
        <f t="shared" si="158"/>
        <v>1</v>
      </c>
    </row>
    <row r="1158" spans="1:10" ht="51">
      <c r="A1158" s="417" t="s">
        <v>3564</v>
      </c>
      <c r="B1158" s="287" t="s">
        <v>3536</v>
      </c>
      <c r="C1158" s="361" t="s">
        <v>2587</v>
      </c>
      <c r="D1158" s="116" t="s">
        <v>2783</v>
      </c>
      <c r="E1158" s="116"/>
      <c r="F1158" s="116"/>
      <c r="G1158" s="289">
        <v>13</v>
      </c>
      <c r="H1158" s="289">
        <v>15</v>
      </c>
      <c r="I1158" s="289">
        <f t="shared" si="157"/>
        <v>13</v>
      </c>
      <c r="J1158" s="289">
        <f t="shared" si="158"/>
        <v>15</v>
      </c>
    </row>
    <row r="1159" spans="1:10" ht="51">
      <c r="A1159" s="417" t="s">
        <v>3564</v>
      </c>
      <c r="B1159" s="287" t="s">
        <v>3536</v>
      </c>
      <c r="C1159" s="361" t="s">
        <v>2784</v>
      </c>
      <c r="D1159" s="116" t="s">
        <v>2785</v>
      </c>
      <c r="E1159" s="116"/>
      <c r="F1159" s="116"/>
      <c r="G1159" s="289">
        <v>0</v>
      </c>
      <c r="H1159" s="289">
        <v>1</v>
      </c>
      <c r="I1159" s="289">
        <f t="shared" si="157"/>
        <v>0</v>
      </c>
      <c r="J1159" s="289">
        <f t="shared" si="158"/>
        <v>1</v>
      </c>
    </row>
    <row r="1160" spans="1:10" ht="51">
      <c r="A1160" s="417" t="s">
        <v>3564</v>
      </c>
      <c r="B1160" s="287" t="s">
        <v>3536</v>
      </c>
      <c r="C1160" s="361" t="s">
        <v>2786</v>
      </c>
      <c r="D1160" s="116" t="s">
        <v>2787</v>
      </c>
      <c r="E1160" s="116"/>
      <c r="F1160" s="116"/>
      <c r="G1160" s="289">
        <v>1</v>
      </c>
      <c r="H1160" s="289">
        <v>1</v>
      </c>
      <c r="I1160" s="289">
        <f t="shared" si="157"/>
        <v>1</v>
      </c>
      <c r="J1160" s="289">
        <f t="shared" si="158"/>
        <v>1</v>
      </c>
    </row>
    <row r="1161" spans="1:10" ht="51">
      <c r="A1161" s="417" t="s">
        <v>3564</v>
      </c>
      <c r="B1161" s="287" t="s">
        <v>3536</v>
      </c>
      <c r="C1161" s="361" t="s">
        <v>2788</v>
      </c>
      <c r="D1161" s="116" t="s">
        <v>2789</v>
      </c>
      <c r="E1161" s="116"/>
      <c r="F1161" s="116"/>
      <c r="G1161" s="289"/>
      <c r="H1161" s="289"/>
      <c r="I1161" s="289">
        <f t="shared" si="157"/>
        <v>0</v>
      </c>
      <c r="J1161" s="289">
        <f t="shared" si="158"/>
        <v>0</v>
      </c>
    </row>
    <row r="1162" spans="1:10" ht="51">
      <c r="A1162" s="417" t="s">
        <v>3564</v>
      </c>
      <c r="B1162" s="287" t="s">
        <v>3536</v>
      </c>
      <c r="C1162" s="361" t="s">
        <v>2790</v>
      </c>
      <c r="D1162" s="116" t="s">
        <v>2791</v>
      </c>
      <c r="E1162" s="116"/>
      <c r="F1162" s="116"/>
      <c r="G1162" s="289"/>
      <c r="H1162" s="289">
        <v>1</v>
      </c>
      <c r="I1162" s="289">
        <f t="shared" si="157"/>
        <v>0</v>
      </c>
      <c r="J1162" s="289">
        <f t="shared" si="158"/>
        <v>1</v>
      </c>
    </row>
    <row r="1163" spans="1:10" ht="51">
      <c r="A1163" s="417" t="s">
        <v>3564</v>
      </c>
      <c r="B1163" s="287" t="s">
        <v>3536</v>
      </c>
      <c r="C1163" s="361" t="s">
        <v>2794</v>
      </c>
      <c r="D1163" s="116" t="s">
        <v>2795</v>
      </c>
      <c r="E1163" s="116"/>
      <c r="F1163" s="116"/>
      <c r="G1163" s="289"/>
      <c r="H1163" s="289">
        <v>1</v>
      </c>
      <c r="I1163" s="289">
        <f t="shared" si="157"/>
        <v>0</v>
      </c>
      <c r="J1163" s="289">
        <f t="shared" si="158"/>
        <v>1</v>
      </c>
    </row>
    <row r="1164" spans="1:10" ht="51">
      <c r="A1164" s="417" t="s">
        <v>3564</v>
      </c>
      <c r="B1164" s="287" t="s">
        <v>3536</v>
      </c>
      <c r="C1164" s="361" t="s">
        <v>2796</v>
      </c>
      <c r="D1164" s="116" t="s">
        <v>2797</v>
      </c>
      <c r="E1164" s="116"/>
      <c r="F1164" s="116"/>
      <c r="G1164" s="289"/>
      <c r="H1164" s="289">
        <v>1</v>
      </c>
      <c r="I1164" s="289">
        <f t="shared" si="157"/>
        <v>0</v>
      </c>
      <c r="J1164" s="289">
        <f t="shared" si="158"/>
        <v>1</v>
      </c>
    </row>
    <row r="1165" spans="1:10" ht="51">
      <c r="A1165" s="417" t="s">
        <v>3564</v>
      </c>
      <c r="B1165" s="287" t="s">
        <v>3536</v>
      </c>
      <c r="C1165" s="361" t="s">
        <v>2798</v>
      </c>
      <c r="D1165" s="116" t="s">
        <v>2799</v>
      </c>
      <c r="E1165" s="116"/>
      <c r="F1165" s="116"/>
      <c r="G1165" s="289"/>
      <c r="H1165" s="289">
        <v>1</v>
      </c>
      <c r="I1165" s="289">
        <f t="shared" ref="I1165:I1228" si="160">SUM(E1165,G1165)</f>
        <v>0</v>
      </c>
      <c r="J1165" s="289">
        <f t="shared" ref="J1165:J1228" si="161">SUM(F1165,H1165)</f>
        <v>1</v>
      </c>
    </row>
    <row r="1166" spans="1:10" ht="51">
      <c r="A1166" s="417" t="s">
        <v>3564</v>
      </c>
      <c r="B1166" s="287" t="s">
        <v>3536</v>
      </c>
      <c r="C1166" s="361" t="s">
        <v>2800</v>
      </c>
      <c r="D1166" s="116" t="s">
        <v>2801</v>
      </c>
      <c r="E1166" s="116"/>
      <c r="F1166" s="116"/>
      <c r="G1166" s="289"/>
      <c r="H1166" s="289">
        <v>1</v>
      </c>
      <c r="I1166" s="289">
        <f t="shared" si="160"/>
        <v>0</v>
      </c>
      <c r="J1166" s="289">
        <f t="shared" si="161"/>
        <v>1</v>
      </c>
    </row>
    <row r="1167" spans="1:10" ht="51">
      <c r="A1167" s="417" t="s">
        <v>3564</v>
      </c>
      <c r="B1167" s="287" t="s">
        <v>3536</v>
      </c>
      <c r="C1167" s="361" t="s">
        <v>2802</v>
      </c>
      <c r="D1167" s="116" t="s">
        <v>2803</v>
      </c>
      <c r="E1167" s="116"/>
      <c r="F1167" s="116"/>
      <c r="G1167" s="289"/>
      <c r="H1167" s="289">
        <v>1</v>
      </c>
      <c r="I1167" s="289">
        <f t="shared" si="160"/>
        <v>0</v>
      </c>
      <c r="J1167" s="289">
        <f t="shared" si="161"/>
        <v>1</v>
      </c>
    </row>
    <row r="1168" spans="1:10" ht="51">
      <c r="A1168" s="417" t="s">
        <v>3564</v>
      </c>
      <c r="B1168" s="287" t="s">
        <v>3536</v>
      </c>
      <c r="C1168" s="361" t="s">
        <v>2589</v>
      </c>
      <c r="D1168" s="116" t="s">
        <v>2804</v>
      </c>
      <c r="E1168" s="116"/>
      <c r="F1168" s="116"/>
      <c r="G1168" s="289"/>
      <c r="H1168" s="289">
        <v>10</v>
      </c>
      <c r="I1168" s="289">
        <f t="shared" si="160"/>
        <v>0</v>
      </c>
      <c r="J1168" s="289">
        <f t="shared" si="161"/>
        <v>10</v>
      </c>
    </row>
    <row r="1169" spans="1:10" ht="51">
      <c r="A1169" s="417" t="s">
        <v>3564</v>
      </c>
      <c r="B1169" s="287" t="s">
        <v>3536</v>
      </c>
      <c r="C1169" s="361" t="s">
        <v>2805</v>
      </c>
      <c r="D1169" s="116" t="s">
        <v>2806</v>
      </c>
      <c r="E1169" s="116"/>
      <c r="F1169" s="116"/>
      <c r="G1169" s="289"/>
      <c r="H1169" s="289">
        <v>1</v>
      </c>
      <c r="I1169" s="289">
        <f t="shared" si="160"/>
        <v>0</v>
      </c>
      <c r="J1169" s="289">
        <f t="shared" si="161"/>
        <v>1</v>
      </c>
    </row>
    <row r="1170" spans="1:10" ht="51">
      <c r="A1170" s="417" t="s">
        <v>3564</v>
      </c>
      <c r="B1170" s="287" t="s">
        <v>3536</v>
      </c>
      <c r="C1170" s="361" t="s">
        <v>2591</v>
      </c>
      <c r="D1170" s="116" t="s">
        <v>2807</v>
      </c>
      <c r="E1170" s="116"/>
      <c r="F1170" s="116"/>
      <c r="G1170" s="289"/>
      <c r="H1170" s="289">
        <v>10</v>
      </c>
      <c r="I1170" s="289">
        <f t="shared" si="160"/>
        <v>0</v>
      </c>
      <c r="J1170" s="289">
        <f t="shared" si="161"/>
        <v>10</v>
      </c>
    </row>
    <row r="1171" spans="1:10" ht="51">
      <c r="A1171" s="417" t="s">
        <v>3564</v>
      </c>
      <c r="B1171" s="287" t="s">
        <v>3536</v>
      </c>
      <c r="C1171" s="361" t="s">
        <v>2812</v>
      </c>
      <c r="D1171" s="116" t="s">
        <v>2813</v>
      </c>
      <c r="E1171" s="116"/>
      <c r="F1171" s="116"/>
      <c r="G1171" s="289"/>
      <c r="H1171" s="289">
        <v>1</v>
      </c>
      <c r="I1171" s="289">
        <f t="shared" si="160"/>
        <v>0</v>
      </c>
      <c r="J1171" s="289">
        <f t="shared" si="161"/>
        <v>1</v>
      </c>
    </row>
    <row r="1172" spans="1:10" ht="51">
      <c r="A1172" s="417" t="s">
        <v>3564</v>
      </c>
      <c r="B1172" s="287" t="s">
        <v>3536</v>
      </c>
      <c r="C1172" s="361" t="s">
        <v>2816</v>
      </c>
      <c r="D1172" s="116" t="s">
        <v>2817</v>
      </c>
      <c r="E1172" s="116"/>
      <c r="F1172" s="116"/>
      <c r="G1172" s="289"/>
      <c r="H1172" s="289">
        <v>1</v>
      </c>
      <c r="I1172" s="289">
        <f t="shared" si="160"/>
        <v>0</v>
      </c>
      <c r="J1172" s="289">
        <f t="shared" si="161"/>
        <v>1</v>
      </c>
    </row>
    <row r="1173" spans="1:10" ht="51">
      <c r="A1173" s="417" t="s">
        <v>3564</v>
      </c>
      <c r="B1173" s="287" t="s">
        <v>3536</v>
      </c>
      <c r="C1173" s="361" t="s">
        <v>2820</v>
      </c>
      <c r="D1173" s="116" t="s">
        <v>2821</v>
      </c>
      <c r="E1173" s="116"/>
      <c r="F1173" s="116"/>
      <c r="G1173" s="289"/>
      <c r="H1173" s="289">
        <v>1</v>
      </c>
      <c r="I1173" s="289">
        <f t="shared" si="160"/>
        <v>0</v>
      </c>
      <c r="J1173" s="289">
        <f t="shared" si="161"/>
        <v>1</v>
      </c>
    </row>
    <row r="1174" spans="1:10" ht="51">
      <c r="A1174" s="417" t="s">
        <v>3564</v>
      </c>
      <c r="B1174" s="287" t="s">
        <v>3536</v>
      </c>
      <c r="C1174" s="361" t="s">
        <v>2824</v>
      </c>
      <c r="D1174" s="116" t="s">
        <v>2825</v>
      </c>
      <c r="E1174" s="116"/>
      <c r="F1174" s="116"/>
      <c r="G1174" s="289"/>
      <c r="H1174" s="289">
        <v>5</v>
      </c>
      <c r="I1174" s="289">
        <f t="shared" si="160"/>
        <v>0</v>
      </c>
      <c r="J1174" s="289">
        <f t="shared" si="161"/>
        <v>5</v>
      </c>
    </row>
    <row r="1175" spans="1:10" ht="51">
      <c r="A1175" s="417" t="s">
        <v>3564</v>
      </c>
      <c r="B1175" s="287" t="s">
        <v>3536</v>
      </c>
      <c r="C1175" s="361" t="s">
        <v>2826</v>
      </c>
      <c r="D1175" s="116" t="s">
        <v>2827</v>
      </c>
      <c r="E1175" s="116"/>
      <c r="F1175" s="116"/>
      <c r="G1175" s="289"/>
      <c r="H1175" s="289">
        <v>5</v>
      </c>
      <c r="I1175" s="289">
        <f t="shared" si="160"/>
        <v>0</v>
      </c>
      <c r="J1175" s="289">
        <f t="shared" si="161"/>
        <v>5</v>
      </c>
    </row>
    <row r="1176" spans="1:10" ht="51">
      <c r="A1176" s="417" t="s">
        <v>3564</v>
      </c>
      <c r="B1176" s="287" t="s">
        <v>3536</v>
      </c>
      <c r="C1176" s="361" t="s">
        <v>2828</v>
      </c>
      <c r="D1176" s="116" t="s">
        <v>2829</v>
      </c>
      <c r="E1176" s="116"/>
      <c r="F1176" s="116"/>
      <c r="G1176" s="289"/>
      <c r="H1176" s="289">
        <v>1</v>
      </c>
      <c r="I1176" s="289">
        <f t="shared" si="160"/>
        <v>0</v>
      </c>
      <c r="J1176" s="289">
        <f t="shared" si="161"/>
        <v>1</v>
      </c>
    </row>
    <row r="1177" spans="1:10" ht="51">
      <c r="A1177" s="417" t="s">
        <v>3564</v>
      </c>
      <c r="B1177" s="287" t="s">
        <v>3536</v>
      </c>
      <c r="C1177" s="361" t="s">
        <v>2830</v>
      </c>
      <c r="D1177" s="116" t="s">
        <v>2831</v>
      </c>
      <c r="E1177" s="116"/>
      <c r="F1177" s="116"/>
      <c r="G1177" s="289"/>
      <c r="H1177" s="289"/>
      <c r="I1177" s="289">
        <f t="shared" si="160"/>
        <v>0</v>
      </c>
      <c r="J1177" s="289">
        <f t="shared" si="161"/>
        <v>0</v>
      </c>
    </row>
    <row r="1178" spans="1:10" ht="51">
      <c r="A1178" s="417" t="s">
        <v>3564</v>
      </c>
      <c r="B1178" s="287" t="s">
        <v>3536</v>
      </c>
      <c r="C1178" s="361" t="s">
        <v>2832</v>
      </c>
      <c r="D1178" s="116" t="s">
        <v>2833</v>
      </c>
      <c r="E1178" s="116"/>
      <c r="F1178" s="116"/>
      <c r="G1178" s="289"/>
      <c r="H1178" s="289">
        <v>1</v>
      </c>
      <c r="I1178" s="289">
        <f t="shared" si="160"/>
        <v>0</v>
      </c>
      <c r="J1178" s="289">
        <f t="shared" si="161"/>
        <v>1</v>
      </c>
    </row>
    <row r="1179" spans="1:10" ht="51">
      <c r="A1179" s="417" t="s">
        <v>3564</v>
      </c>
      <c r="B1179" s="287" t="s">
        <v>3536</v>
      </c>
      <c r="C1179" s="361" t="s">
        <v>2834</v>
      </c>
      <c r="D1179" s="116" t="s">
        <v>2835</v>
      </c>
      <c r="E1179" s="116"/>
      <c r="F1179" s="116"/>
      <c r="G1179" s="289"/>
      <c r="H1179" s="289"/>
      <c r="I1179" s="289">
        <f t="shared" si="160"/>
        <v>0</v>
      </c>
      <c r="J1179" s="289">
        <f t="shared" si="161"/>
        <v>0</v>
      </c>
    </row>
    <row r="1180" spans="1:10" ht="51">
      <c r="A1180" s="417" t="s">
        <v>3564</v>
      </c>
      <c r="B1180" s="287" t="s">
        <v>3536</v>
      </c>
      <c r="C1180" s="361" t="s">
        <v>2836</v>
      </c>
      <c r="D1180" s="116" t="s">
        <v>2837</v>
      </c>
      <c r="E1180" s="116"/>
      <c r="F1180" s="116"/>
      <c r="G1180" s="289"/>
      <c r="H1180" s="289"/>
      <c r="I1180" s="289">
        <f t="shared" si="160"/>
        <v>0</v>
      </c>
      <c r="J1180" s="289">
        <f t="shared" si="161"/>
        <v>0</v>
      </c>
    </row>
    <row r="1181" spans="1:10" ht="51">
      <c r="A1181" s="417" t="s">
        <v>3564</v>
      </c>
      <c r="B1181" s="287" t="s">
        <v>3536</v>
      </c>
      <c r="C1181" s="361" t="s">
        <v>2838</v>
      </c>
      <c r="D1181" s="116" t="s">
        <v>2839</v>
      </c>
      <c r="E1181" s="116"/>
      <c r="F1181" s="116"/>
      <c r="G1181" s="289"/>
      <c r="H1181" s="289">
        <v>1</v>
      </c>
      <c r="I1181" s="289">
        <f t="shared" si="160"/>
        <v>0</v>
      </c>
      <c r="J1181" s="289">
        <f t="shared" si="161"/>
        <v>1</v>
      </c>
    </row>
    <row r="1182" spans="1:10" ht="51">
      <c r="A1182" s="417" t="s">
        <v>3564</v>
      </c>
      <c r="B1182" s="287" t="s">
        <v>3536</v>
      </c>
      <c r="C1182" s="361" t="s">
        <v>2840</v>
      </c>
      <c r="D1182" s="116" t="s">
        <v>2841</v>
      </c>
      <c r="E1182" s="116"/>
      <c r="F1182" s="116"/>
      <c r="G1182" s="289"/>
      <c r="H1182" s="289">
        <v>1</v>
      </c>
      <c r="I1182" s="289">
        <f t="shared" si="160"/>
        <v>0</v>
      </c>
      <c r="J1182" s="289">
        <f t="shared" si="161"/>
        <v>1</v>
      </c>
    </row>
    <row r="1183" spans="1:10" ht="51">
      <c r="A1183" s="417" t="s">
        <v>3564</v>
      </c>
      <c r="B1183" s="287" t="s">
        <v>3536</v>
      </c>
      <c r="C1183" s="361" t="s">
        <v>2842</v>
      </c>
      <c r="D1183" s="116" t="s">
        <v>2843</v>
      </c>
      <c r="E1183" s="116"/>
      <c r="F1183" s="116"/>
      <c r="G1183" s="289"/>
      <c r="H1183" s="289">
        <v>1</v>
      </c>
      <c r="I1183" s="289">
        <f t="shared" si="160"/>
        <v>0</v>
      </c>
      <c r="J1183" s="289">
        <f t="shared" si="161"/>
        <v>1</v>
      </c>
    </row>
    <row r="1184" spans="1:10" ht="51">
      <c r="A1184" s="417" t="s">
        <v>3564</v>
      </c>
      <c r="B1184" s="287" t="s">
        <v>3536</v>
      </c>
      <c r="C1184" s="361" t="s">
        <v>2844</v>
      </c>
      <c r="D1184" s="116" t="s">
        <v>2845</v>
      </c>
      <c r="E1184" s="116"/>
      <c r="F1184" s="116"/>
      <c r="G1184" s="289"/>
      <c r="H1184" s="289">
        <v>1</v>
      </c>
      <c r="I1184" s="289">
        <f t="shared" si="160"/>
        <v>0</v>
      </c>
      <c r="J1184" s="289">
        <f t="shared" si="161"/>
        <v>1</v>
      </c>
    </row>
    <row r="1185" spans="1:10" ht="51">
      <c r="A1185" s="417" t="s">
        <v>3564</v>
      </c>
      <c r="B1185" s="287" t="s">
        <v>3536</v>
      </c>
      <c r="C1185" s="361" t="s">
        <v>2846</v>
      </c>
      <c r="D1185" s="116" t="s">
        <v>2847</v>
      </c>
      <c r="E1185" s="116"/>
      <c r="F1185" s="116"/>
      <c r="G1185" s="289"/>
      <c r="H1185" s="289">
        <v>1</v>
      </c>
      <c r="I1185" s="289">
        <f t="shared" si="160"/>
        <v>0</v>
      </c>
      <c r="J1185" s="289">
        <f t="shared" si="161"/>
        <v>1</v>
      </c>
    </row>
    <row r="1186" spans="1:10" ht="51">
      <c r="A1186" s="417" t="s">
        <v>3564</v>
      </c>
      <c r="B1186" s="287" t="s">
        <v>3536</v>
      </c>
      <c r="C1186" s="361" t="s">
        <v>2848</v>
      </c>
      <c r="D1186" s="116" t="s">
        <v>2849</v>
      </c>
      <c r="E1186" s="116"/>
      <c r="F1186" s="116"/>
      <c r="G1186" s="289"/>
      <c r="H1186" s="289">
        <v>1</v>
      </c>
      <c r="I1186" s="289">
        <f t="shared" si="160"/>
        <v>0</v>
      </c>
      <c r="J1186" s="289">
        <f t="shared" si="161"/>
        <v>1</v>
      </c>
    </row>
    <row r="1187" spans="1:10" ht="51">
      <c r="A1187" s="417" t="s">
        <v>3564</v>
      </c>
      <c r="B1187" s="287" t="s">
        <v>3536</v>
      </c>
      <c r="C1187" s="361" t="s">
        <v>2850</v>
      </c>
      <c r="D1187" s="116" t="s">
        <v>2851</v>
      </c>
      <c r="E1187" s="116"/>
      <c r="F1187" s="116"/>
      <c r="G1187" s="289"/>
      <c r="H1187" s="289">
        <v>1</v>
      </c>
      <c r="I1187" s="289">
        <f t="shared" si="160"/>
        <v>0</v>
      </c>
      <c r="J1187" s="289">
        <f t="shared" si="161"/>
        <v>1</v>
      </c>
    </row>
    <row r="1188" spans="1:10" ht="51">
      <c r="A1188" s="417" t="s">
        <v>3564</v>
      </c>
      <c r="B1188" s="287" t="s">
        <v>3536</v>
      </c>
      <c r="C1188" s="361" t="s">
        <v>2852</v>
      </c>
      <c r="D1188" s="116" t="s">
        <v>2853</v>
      </c>
      <c r="E1188" s="116"/>
      <c r="F1188" s="116"/>
      <c r="G1188" s="289"/>
      <c r="H1188" s="289">
        <v>1</v>
      </c>
      <c r="I1188" s="289">
        <f t="shared" si="160"/>
        <v>0</v>
      </c>
      <c r="J1188" s="289">
        <f t="shared" si="161"/>
        <v>1</v>
      </c>
    </row>
    <row r="1189" spans="1:10" ht="51">
      <c r="A1189" s="417" t="s">
        <v>3564</v>
      </c>
      <c r="B1189" s="287" t="s">
        <v>3536</v>
      </c>
      <c r="C1189" s="361" t="s">
        <v>2854</v>
      </c>
      <c r="D1189" s="116" t="s">
        <v>2855</v>
      </c>
      <c r="E1189" s="116"/>
      <c r="F1189" s="116"/>
      <c r="G1189" s="289"/>
      <c r="H1189" s="289">
        <v>1</v>
      </c>
      <c r="I1189" s="289">
        <f t="shared" si="160"/>
        <v>0</v>
      </c>
      <c r="J1189" s="289">
        <f t="shared" si="161"/>
        <v>1</v>
      </c>
    </row>
    <row r="1190" spans="1:10" ht="51">
      <c r="A1190" s="417" t="s">
        <v>3564</v>
      </c>
      <c r="B1190" s="287" t="s">
        <v>3536</v>
      </c>
      <c r="C1190" s="361" t="s">
        <v>2856</v>
      </c>
      <c r="D1190" s="116" t="s">
        <v>2857</v>
      </c>
      <c r="E1190" s="116"/>
      <c r="F1190" s="116"/>
      <c r="G1190" s="289">
        <v>1</v>
      </c>
      <c r="H1190" s="289">
        <v>1</v>
      </c>
      <c r="I1190" s="289">
        <f t="shared" si="160"/>
        <v>1</v>
      </c>
      <c r="J1190" s="289">
        <f t="shared" si="161"/>
        <v>1</v>
      </c>
    </row>
    <row r="1191" spans="1:10" ht="51">
      <c r="A1191" s="417" t="s">
        <v>3564</v>
      </c>
      <c r="B1191" s="287" t="s">
        <v>3536</v>
      </c>
      <c r="C1191" s="361" t="s">
        <v>2858</v>
      </c>
      <c r="D1191" s="116" t="s">
        <v>2859</v>
      </c>
      <c r="E1191" s="116"/>
      <c r="F1191" s="116"/>
      <c r="G1191" s="289">
        <v>1</v>
      </c>
      <c r="H1191" s="289">
        <v>1</v>
      </c>
      <c r="I1191" s="289">
        <f t="shared" si="160"/>
        <v>1</v>
      </c>
      <c r="J1191" s="289">
        <f t="shared" si="161"/>
        <v>1</v>
      </c>
    </row>
    <row r="1192" spans="1:10" ht="51">
      <c r="A1192" s="417" t="s">
        <v>3564</v>
      </c>
      <c r="B1192" s="287" t="s">
        <v>3536</v>
      </c>
      <c r="C1192" s="361" t="s">
        <v>2862</v>
      </c>
      <c r="D1192" s="116" t="s">
        <v>2863</v>
      </c>
      <c r="E1192" s="116"/>
      <c r="F1192" s="116"/>
      <c r="G1192" s="289"/>
      <c r="H1192" s="289">
        <v>1</v>
      </c>
      <c r="I1192" s="289">
        <f t="shared" si="160"/>
        <v>0</v>
      </c>
      <c r="J1192" s="289">
        <f t="shared" si="161"/>
        <v>1</v>
      </c>
    </row>
    <row r="1193" spans="1:10" ht="51">
      <c r="A1193" s="417" t="s">
        <v>3564</v>
      </c>
      <c r="B1193" s="287" t="s">
        <v>3536</v>
      </c>
      <c r="C1193" s="361" t="s">
        <v>2864</v>
      </c>
      <c r="D1193" s="116" t="s">
        <v>2865</v>
      </c>
      <c r="E1193" s="116"/>
      <c r="F1193" s="116"/>
      <c r="G1193" s="289"/>
      <c r="H1193" s="289">
        <v>1</v>
      </c>
      <c r="I1193" s="289">
        <f t="shared" si="160"/>
        <v>0</v>
      </c>
      <c r="J1193" s="289">
        <f t="shared" si="161"/>
        <v>1</v>
      </c>
    </row>
    <row r="1194" spans="1:10" ht="51">
      <c r="A1194" s="417" t="s">
        <v>3564</v>
      </c>
      <c r="B1194" s="287" t="s">
        <v>3536</v>
      </c>
      <c r="C1194" s="361" t="s">
        <v>2870</v>
      </c>
      <c r="D1194" s="116" t="s">
        <v>2871</v>
      </c>
      <c r="E1194" s="116"/>
      <c r="F1194" s="116"/>
      <c r="G1194" s="289"/>
      <c r="H1194" s="289"/>
      <c r="I1194" s="289">
        <f t="shared" si="160"/>
        <v>0</v>
      </c>
      <c r="J1194" s="289">
        <f t="shared" si="161"/>
        <v>0</v>
      </c>
    </row>
    <row r="1195" spans="1:10" ht="51">
      <c r="A1195" s="417" t="s">
        <v>3564</v>
      </c>
      <c r="B1195" s="287" t="s">
        <v>3536</v>
      </c>
      <c r="C1195" s="361" t="s">
        <v>2872</v>
      </c>
      <c r="D1195" s="116" t="s">
        <v>2873</v>
      </c>
      <c r="E1195" s="116"/>
      <c r="F1195" s="116"/>
      <c r="G1195" s="289"/>
      <c r="H1195" s="289">
        <v>1</v>
      </c>
      <c r="I1195" s="289">
        <f t="shared" si="160"/>
        <v>0</v>
      </c>
      <c r="J1195" s="289">
        <f t="shared" si="161"/>
        <v>1</v>
      </c>
    </row>
    <row r="1196" spans="1:10" ht="51">
      <c r="A1196" s="417" t="s">
        <v>3564</v>
      </c>
      <c r="B1196" s="287" t="s">
        <v>3536</v>
      </c>
      <c r="C1196" s="361" t="s">
        <v>2874</v>
      </c>
      <c r="D1196" s="116" t="s">
        <v>2875</v>
      </c>
      <c r="E1196" s="116"/>
      <c r="F1196" s="116"/>
      <c r="G1196" s="289"/>
      <c r="H1196" s="289">
        <v>1</v>
      </c>
      <c r="I1196" s="289">
        <f t="shared" si="160"/>
        <v>0</v>
      </c>
      <c r="J1196" s="289">
        <f t="shared" si="161"/>
        <v>1</v>
      </c>
    </row>
    <row r="1197" spans="1:10" ht="51">
      <c r="A1197" s="417" t="s">
        <v>3564</v>
      </c>
      <c r="B1197" s="287" t="s">
        <v>3536</v>
      </c>
      <c r="C1197" s="361" t="s">
        <v>2876</v>
      </c>
      <c r="D1197" s="116" t="s">
        <v>2877</v>
      </c>
      <c r="E1197" s="116"/>
      <c r="F1197" s="116"/>
      <c r="G1197" s="289"/>
      <c r="H1197" s="289">
        <v>1</v>
      </c>
      <c r="I1197" s="289">
        <f t="shared" si="160"/>
        <v>0</v>
      </c>
      <c r="J1197" s="289">
        <f t="shared" si="161"/>
        <v>1</v>
      </c>
    </row>
    <row r="1198" spans="1:10" ht="51">
      <c r="A1198" s="417" t="s">
        <v>3564</v>
      </c>
      <c r="B1198" s="287" t="s">
        <v>3536</v>
      </c>
      <c r="C1198" s="361" t="s">
        <v>2593</v>
      </c>
      <c r="D1198" s="116" t="s">
        <v>2594</v>
      </c>
      <c r="E1198" s="116"/>
      <c r="F1198" s="116"/>
      <c r="G1198" s="289"/>
      <c r="H1198" s="289">
        <v>1</v>
      </c>
      <c r="I1198" s="289">
        <f t="shared" si="160"/>
        <v>0</v>
      </c>
      <c r="J1198" s="289">
        <f t="shared" si="161"/>
        <v>1</v>
      </c>
    </row>
    <row r="1199" spans="1:10" ht="51">
      <c r="A1199" s="417" t="s">
        <v>3564</v>
      </c>
      <c r="B1199" s="287" t="s">
        <v>3536</v>
      </c>
      <c r="C1199" s="361" t="s">
        <v>2878</v>
      </c>
      <c r="D1199" s="116" t="s">
        <v>2879</v>
      </c>
      <c r="E1199" s="116"/>
      <c r="F1199" s="116"/>
      <c r="G1199" s="289"/>
      <c r="H1199" s="289">
        <v>1</v>
      </c>
      <c r="I1199" s="289">
        <f t="shared" si="160"/>
        <v>0</v>
      </c>
      <c r="J1199" s="289">
        <f t="shared" si="161"/>
        <v>1</v>
      </c>
    </row>
    <row r="1200" spans="1:10" ht="51">
      <c r="A1200" s="417" t="s">
        <v>3564</v>
      </c>
      <c r="B1200" s="287" t="s">
        <v>3536</v>
      </c>
      <c r="C1200" s="361" t="s">
        <v>2880</v>
      </c>
      <c r="D1200" s="116" t="s">
        <v>2881</v>
      </c>
      <c r="E1200" s="116"/>
      <c r="F1200" s="116"/>
      <c r="G1200" s="289"/>
      <c r="H1200" s="289">
        <v>1</v>
      </c>
      <c r="I1200" s="289">
        <f t="shared" si="160"/>
        <v>0</v>
      </c>
      <c r="J1200" s="289">
        <f t="shared" si="161"/>
        <v>1</v>
      </c>
    </row>
    <row r="1201" spans="1:10" ht="51">
      <c r="A1201" s="417" t="s">
        <v>3564</v>
      </c>
      <c r="B1201" s="287" t="s">
        <v>3536</v>
      </c>
      <c r="C1201" s="361" t="s">
        <v>2882</v>
      </c>
      <c r="D1201" s="116" t="s">
        <v>2883</v>
      </c>
      <c r="E1201" s="116"/>
      <c r="F1201" s="116"/>
      <c r="G1201" s="289"/>
      <c r="H1201" s="289">
        <v>1</v>
      </c>
      <c r="I1201" s="289">
        <f t="shared" si="160"/>
        <v>0</v>
      </c>
      <c r="J1201" s="289">
        <f t="shared" si="161"/>
        <v>1</v>
      </c>
    </row>
    <row r="1202" spans="1:10" ht="51">
      <c r="A1202" s="417" t="s">
        <v>3564</v>
      </c>
      <c r="B1202" s="287" t="s">
        <v>3536</v>
      </c>
      <c r="C1202" s="361" t="s">
        <v>2884</v>
      </c>
      <c r="D1202" s="116" t="s">
        <v>2885</v>
      </c>
      <c r="E1202" s="116"/>
      <c r="F1202" s="116"/>
      <c r="G1202" s="289"/>
      <c r="H1202" s="289"/>
      <c r="I1202" s="289">
        <f t="shared" si="160"/>
        <v>0</v>
      </c>
      <c r="J1202" s="289">
        <f t="shared" si="161"/>
        <v>0</v>
      </c>
    </row>
    <row r="1203" spans="1:10" ht="51">
      <c r="A1203" s="417" t="s">
        <v>3564</v>
      </c>
      <c r="B1203" s="287" t="s">
        <v>3536</v>
      </c>
      <c r="C1203" s="361" t="s">
        <v>2886</v>
      </c>
      <c r="D1203" s="116" t="s">
        <v>2887</v>
      </c>
      <c r="E1203" s="116"/>
      <c r="F1203" s="116"/>
      <c r="G1203" s="289"/>
      <c r="H1203" s="289">
        <v>1</v>
      </c>
      <c r="I1203" s="289">
        <f t="shared" si="160"/>
        <v>0</v>
      </c>
      <c r="J1203" s="289">
        <f t="shared" si="161"/>
        <v>1</v>
      </c>
    </row>
    <row r="1204" spans="1:10" ht="51">
      <c r="A1204" s="417" t="s">
        <v>3564</v>
      </c>
      <c r="B1204" s="287" t="s">
        <v>3536</v>
      </c>
      <c r="C1204" s="873" t="s">
        <v>2888</v>
      </c>
      <c r="D1204" s="867" t="s">
        <v>2889</v>
      </c>
      <c r="E1204" s="867"/>
      <c r="F1204" s="867"/>
      <c r="G1204" s="785"/>
      <c r="H1204" s="785">
        <v>1</v>
      </c>
      <c r="I1204" s="785">
        <f t="shared" si="160"/>
        <v>0</v>
      </c>
      <c r="J1204" s="785">
        <f t="shared" si="161"/>
        <v>1</v>
      </c>
    </row>
    <row r="1205" spans="1:10">
      <c r="A1205" s="863"/>
      <c r="B1205" s="863" t="s">
        <v>87</v>
      </c>
      <c r="C1205" s="871"/>
      <c r="D1205" s="854"/>
      <c r="E1205" s="852">
        <f t="shared" ref="E1205:G1205" si="162">SUM(E1150:E1204)</f>
        <v>0</v>
      </c>
      <c r="F1205" s="852">
        <f t="shared" si="162"/>
        <v>0</v>
      </c>
      <c r="G1205" s="852">
        <f t="shared" si="162"/>
        <v>18</v>
      </c>
      <c r="H1205" s="852">
        <f>SUM(H1150:H1204)</f>
        <v>113</v>
      </c>
      <c r="I1205" s="852">
        <f t="shared" si="160"/>
        <v>18</v>
      </c>
      <c r="J1205" s="852">
        <f t="shared" si="161"/>
        <v>113</v>
      </c>
    </row>
    <row r="1206" spans="1:10" ht="51">
      <c r="A1206" s="417" t="s">
        <v>3564</v>
      </c>
      <c r="B1206" s="417" t="s">
        <v>3537</v>
      </c>
      <c r="C1206" s="872" t="s">
        <v>2305</v>
      </c>
      <c r="D1206" s="869" t="s">
        <v>2306</v>
      </c>
      <c r="E1206" s="869"/>
      <c r="F1206" s="869"/>
      <c r="G1206" s="870">
        <v>38</v>
      </c>
      <c r="H1206" s="870">
        <v>40</v>
      </c>
      <c r="I1206" s="870">
        <f t="shared" si="160"/>
        <v>38</v>
      </c>
      <c r="J1206" s="870">
        <f t="shared" si="161"/>
        <v>40</v>
      </c>
    </row>
    <row r="1207" spans="1:10" ht="51">
      <c r="A1207" s="417" t="s">
        <v>3564</v>
      </c>
      <c r="B1207" s="417" t="s">
        <v>3537</v>
      </c>
      <c r="C1207" s="361" t="s">
        <v>2892</v>
      </c>
      <c r="D1207" s="116" t="s">
        <v>2893</v>
      </c>
      <c r="E1207" s="116"/>
      <c r="F1207" s="116"/>
      <c r="G1207" s="289">
        <v>30</v>
      </c>
      <c r="H1207" s="289">
        <v>50</v>
      </c>
      <c r="I1207" s="289">
        <f t="shared" si="160"/>
        <v>30</v>
      </c>
      <c r="J1207" s="289">
        <f t="shared" si="161"/>
        <v>50</v>
      </c>
    </row>
    <row r="1208" spans="1:10" ht="51">
      <c r="A1208" s="417" t="s">
        <v>3564</v>
      </c>
      <c r="B1208" s="417" t="s">
        <v>3537</v>
      </c>
      <c r="C1208" s="361" t="s">
        <v>2343</v>
      </c>
      <c r="D1208" s="116" t="s">
        <v>2900</v>
      </c>
      <c r="E1208" s="116"/>
      <c r="F1208" s="116"/>
      <c r="G1208" s="289">
        <v>4</v>
      </c>
      <c r="H1208" s="289">
        <v>6</v>
      </c>
      <c r="I1208" s="289">
        <f t="shared" si="160"/>
        <v>4</v>
      </c>
      <c r="J1208" s="289">
        <f t="shared" si="161"/>
        <v>6</v>
      </c>
    </row>
    <row r="1209" spans="1:10" ht="51">
      <c r="A1209" s="417" t="s">
        <v>3564</v>
      </c>
      <c r="B1209" s="417" t="s">
        <v>3537</v>
      </c>
      <c r="C1209" s="361" t="s">
        <v>2345</v>
      </c>
      <c r="D1209" s="116" t="s">
        <v>2901</v>
      </c>
      <c r="E1209" s="116"/>
      <c r="F1209" s="116"/>
      <c r="G1209" s="289">
        <v>24</v>
      </c>
      <c r="H1209" s="289">
        <v>25</v>
      </c>
      <c r="I1209" s="289">
        <f t="shared" si="160"/>
        <v>24</v>
      </c>
      <c r="J1209" s="289">
        <f t="shared" si="161"/>
        <v>25</v>
      </c>
    </row>
    <row r="1210" spans="1:10" ht="51">
      <c r="A1210" s="417" t="s">
        <v>3564</v>
      </c>
      <c r="B1210" s="417" t="s">
        <v>3537</v>
      </c>
      <c r="C1210" s="361" t="s">
        <v>2347</v>
      </c>
      <c r="D1210" s="116" t="s">
        <v>2902</v>
      </c>
      <c r="E1210" s="116"/>
      <c r="F1210" s="116"/>
      <c r="G1210" s="289">
        <v>41</v>
      </c>
      <c r="H1210" s="289">
        <v>45</v>
      </c>
      <c r="I1210" s="289">
        <f t="shared" si="160"/>
        <v>41</v>
      </c>
      <c r="J1210" s="289">
        <f t="shared" si="161"/>
        <v>45</v>
      </c>
    </row>
    <row r="1211" spans="1:10" ht="51">
      <c r="A1211" s="417" t="s">
        <v>3564</v>
      </c>
      <c r="B1211" s="417" t="s">
        <v>3537</v>
      </c>
      <c r="C1211" s="361" t="s">
        <v>2349</v>
      </c>
      <c r="D1211" s="116" t="s">
        <v>2903</v>
      </c>
      <c r="E1211" s="116"/>
      <c r="F1211" s="116"/>
      <c r="G1211" s="289">
        <v>0</v>
      </c>
      <c r="H1211" s="289">
        <v>10</v>
      </c>
      <c r="I1211" s="289">
        <f t="shared" si="160"/>
        <v>0</v>
      </c>
      <c r="J1211" s="289">
        <f t="shared" si="161"/>
        <v>10</v>
      </c>
    </row>
    <row r="1212" spans="1:10" ht="51">
      <c r="A1212" s="417" t="s">
        <v>3564</v>
      </c>
      <c r="B1212" s="417" t="s">
        <v>3537</v>
      </c>
      <c r="C1212" s="361" t="s">
        <v>2351</v>
      </c>
      <c r="D1212" s="116" t="s">
        <v>2904</v>
      </c>
      <c r="E1212" s="116"/>
      <c r="F1212" s="116"/>
      <c r="G1212" s="289">
        <v>0</v>
      </c>
      <c r="H1212" s="289">
        <v>40</v>
      </c>
      <c r="I1212" s="289">
        <f t="shared" si="160"/>
        <v>0</v>
      </c>
      <c r="J1212" s="289">
        <f t="shared" si="161"/>
        <v>40</v>
      </c>
    </row>
    <row r="1213" spans="1:10" ht="51">
      <c r="A1213" s="417" t="s">
        <v>3564</v>
      </c>
      <c r="B1213" s="417" t="s">
        <v>3537</v>
      </c>
      <c r="C1213" s="361" t="s">
        <v>2353</v>
      </c>
      <c r="D1213" s="116" t="s">
        <v>2905</v>
      </c>
      <c r="E1213" s="116"/>
      <c r="F1213" s="116"/>
      <c r="G1213" s="289">
        <v>107</v>
      </c>
      <c r="H1213" s="289">
        <v>110</v>
      </c>
      <c r="I1213" s="289">
        <f t="shared" si="160"/>
        <v>107</v>
      </c>
      <c r="J1213" s="289">
        <f t="shared" si="161"/>
        <v>110</v>
      </c>
    </row>
    <row r="1214" spans="1:10" ht="51">
      <c r="A1214" s="417" t="s">
        <v>3564</v>
      </c>
      <c r="B1214" s="417" t="s">
        <v>3537</v>
      </c>
      <c r="C1214" s="361" t="s">
        <v>2355</v>
      </c>
      <c r="D1214" s="116" t="s">
        <v>2906</v>
      </c>
      <c r="E1214" s="116"/>
      <c r="F1214" s="116"/>
      <c r="G1214" s="289">
        <v>100</v>
      </c>
      <c r="H1214" s="289">
        <v>100</v>
      </c>
      <c r="I1214" s="289">
        <f t="shared" si="160"/>
        <v>100</v>
      </c>
      <c r="J1214" s="289">
        <f t="shared" si="161"/>
        <v>100</v>
      </c>
    </row>
    <row r="1215" spans="1:10" ht="51">
      <c r="A1215" s="417" t="s">
        <v>3564</v>
      </c>
      <c r="B1215" s="417" t="s">
        <v>3537</v>
      </c>
      <c r="C1215" s="873" t="s">
        <v>2357</v>
      </c>
      <c r="D1215" s="867" t="s">
        <v>2358</v>
      </c>
      <c r="E1215" s="867"/>
      <c r="F1215" s="867"/>
      <c r="G1215" s="785">
        <v>0</v>
      </c>
      <c r="H1215" s="785">
        <v>35</v>
      </c>
      <c r="I1215" s="785">
        <f t="shared" si="160"/>
        <v>0</v>
      </c>
      <c r="J1215" s="785">
        <f t="shared" si="161"/>
        <v>35</v>
      </c>
    </row>
    <row r="1216" spans="1:10">
      <c r="A1216" s="863"/>
      <c r="B1216" s="863" t="s">
        <v>87</v>
      </c>
      <c r="C1216" s="871"/>
      <c r="D1216" s="854"/>
      <c r="E1216" s="852">
        <f t="shared" ref="E1216:G1216" si="163">SUM(E1206:E1215)</f>
        <v>0</v>
      </c>
      <c r="F1216" s="852">
        <f t="shared" si="163"/>
        <v>0</v>
      </c>
      <c r="G1216" s="852">
        <f t="shared" si="163"/>
        <v>344</v>
      </c>
      <c r="H1216" s="852">
        <f>SUM(H1206:H1215)</f>
        <v>461</v>
      </c>
      <c r="I1216" s="852">
        <f t="shared" si="160"/>
        <v>344</v>
      </c>
      <c r="J1216" s="852">
        <f t="shared" si="161"/>
        <v>461</v>
      </c>
    </row>
    <row r="1217" spans="1:10" ht="51">
      <c r="A1217" s="417" t="s">
        <v>3564</v>
      </c>
      <c r="B1217" s="417" t="s">
        <v>3538</v>
      </c>
      <c r="C1217" s="872" t="s">
        <v>2608</v>
      </c>
      <c r="D1217" s="869" t="s">
        <v>2907</v>
      </c>
      <c r="E1217" s="869"/>
      <c r="F1217" s="869"/>
      <c r="G1217" s="870">
        <v>63</v>
      </c>
      <c r="H1217" s="870">
        <v>65</v>
      </c>
      <c r="I1217" s="870">
        <f t="shared" si="160"/>
        <v>63</v>
      </c>
      <c r="J1217" s="870">
        <f t="shared" si="161"/>
        <v>65</v>
      </c>
    </row>
    <row r="1218" spans="1:10" ht="51">
      <c r="A1218" s="417" t="s">
        <v>3564</v>
      </c>
      <c r="B1218" s="417" t="s">
        <v>3538</v>
      </c>
      <c r="C1218" s="361" t="s">
        <v>2363</v>
      </c>
      <c r="D1218" s="116" t="s">
        <v>2364</v>
      </c>
      <c r="E1218" s="116"/>
      <c r="F1218" s="116"/>
      <c r="G1218" s="289">
        <v>23</v>
      </c>
      <c r="H1218" s="289">
        <v>25</v>
      </c>
      <c r="I1218" s="289">
        <f t="shared" si="160"/>
        <v>23</v>
      </c>
      <c r="J1218" s="289">
        <f t="shared" si="161"/>
        <v>25</v>
      </c>
    </row>
    <row r="1219" spans="1:10" ht="51">
      <c r="A1219" s="417" t="s">
        <v>3564</v>
      </c>
      <c r="B1219" s="417" t="s">
        <v>3538</v>
      </c>
      <c r="C1219" s="873" t="s">
        <v>2379</v>
      </c>
      <c r="D1219" s="867" t="s">
        <v>2380</v>
      </c>
      <c r="E1219" s="867"/>
      <c r="F1219" s="867"/>
      <c r="G1219" s="785"/>
      <c r="H1219" s="785"/>
      <c r="I1219" s="785">
        <f t="shared" si="160"/>
        <v>0</v>
      </c>
      <c r="J1219" s="785">
        <f t="shared" si="161"/>
        <v>0</v>
      </c>
    </row>
    <row r="1220" spans="1:10">
      <c r="A1220" s="863"/>
      <c r="B1220" s="863" t="s">
        <v>87</v>
      </c>
      <c r="C1220" s="871"/>
      <c r="D1220" s="854"/>
      <c r="E1220" s="852">
        <f t="shared" ref="E1220:G1220" si="164">SUM(E1217:E1219)</f>
        <v>0</v>
      </c>
      <c r="F1220" s="852">
        <f t="shared" si="164"/>
        <v>0</v>
      </c>
      <c r="G1220" s="852">
        <f t="shared" si="164"/>
        <v>86</v>
      </c>
      <c r="H1220" s="852">
        <f>SUM(H1217:H1219)</f>
        <v>90</v>
      </c>
      <c r="I1220" s="852">
        <f t="shared" si="160"/>
        <v>86</v>
      </c>
      <c r="J1220" s="852">
        <f t="shared" si="161"/>
        <v>90</v>
      </c>
    </row>
    <row r="1221" spans="1:10" ht="51">
      <c r="A1221" s="417" t="s">
        <v>3567</v>
      </c>
      <c r="B1221" s="287" t="s">
        <v>3536</v>
      </c>
      <c r="C1221" s="872" t="s">
        <v>2966</v>
      </c>
      <c r="D1221" s="869" t="s">
        <v>2967</v>
      </c>
      <c r="E1221" s="869"/>
      <c r="F1221" s="869"/>
      <c r="G1221" s="870">
        <v>0</v>
      </c>
      <c r="H1221" s="870">
        <v>1</v>
      </c>
      <c r="I1221" s="870">
        <f t="shared" si="160"/>
        <v>0</v>
      </c>
      <c r="J1221" s="870">
        <f t="shared" si="161"/>
        <v>1</v>
      </c>
    </row>
    <row r="1222" spans="1:10" ht="51">
      <c r="A1222" s="417" t="s">
        <v>3567</v>
      </c>
      <c r="B1222" s="287" t="s">
        <v>3536</v>
      </c>
      <c r="C1222" s="361" t="s">
        <v>2968</v>
      </c>
      <c r="D1222" s="116" t="s">
        <v>2969</v>
      </c>
      <c r="E1222" s="116"/>
      <c r="F1222" s="116"/>
      <c r="G1222" s="289">
        <v>1</v>
      </c>
      <c r="H1222" s="289">
        <v>1</v>
      </c>
      <c r="I1222" s="289">
        <f t="shared" si="160"/>
        <v>1</v>
      </c>
      <c r="J1222" s="289">
        <f t="shared" si="161"/>
        <v>1</v>
      </c>
    </row>
    <row r="1223" spans="1:10" ht="51">
      <c r="A1223" s="417" t="s">
        <v>3567</v>
      </c>
      <c r="B1223" s="287" t="s">
        <v>3536</v>
      </c>
      <c r="C1223" s="361" t="s">
        <v>2970</v>
      </c>
      <c r="D1223" s="116" t="s">
        <v>2971</v>
      </c>
      <c r="E1223" s="116"/>
      <c r="F1223" s="116"/>
      <c r="G1223" s="289">
        <v>0</v>
      </c>
      <c r="H1223" s="289">
        <v>1</v>
      </c>
      <c r="I1223" s="289">
        <f t="shared" si="160"/>
        <v>0</v>
      </c>
      <c r="J1223" s="289">
        <f t="shared" si="161"/>
        <v>1</v>
      </c>
    </row>
    <row r="1224" spans="1:10" ht="51">
      <c r="A1224" s="417" t="s">
        <v>3567</v>
      </c>
      <c r="B1224" s="287" t="s">
        <v>3536</v>
      </c>
      <c r="C1224" s="361" t="s">
        <v>2972</v>
      </c>
      <c r="D1224" s="116" t="s">
        <v>2973</v>
      </c>
      <c r="E1224" s="116"/>
      <c r="F1224" s="116"/>
      <c r="G1224" s="289">
        <v>0</v>
      </c>
      <c r="H1224" s="289">
        <v>1</v>
      </c>
      <c r="I1224" s="289">
        <f t="shared" si="160"/>
        <v>0</v>
      </c>
      <c r="J1224" s="289">
        <f t="shared" si="161"/>
        <v>1</v>
      </c>
    </row>
    <row r="1225" spans="1:10" ht="51">
      <c r="A1225" s="417" t="s">
        <v>3567</v>
      </c>
      <c r="B1225" s="287" t="s">
        <v>3536</v>
      </c>
      <c r="C1225" s="361" t="s">
        <v>2974</v>
      </c>
      <c r="D1225" s="116" t="s">
        <v>2975</v>
      </c>
      <c r="E1225" s="116"/>
      <c r="F1225" s="116"/>
      <c r="G1225" s="289">
        <v>0</v>
      </c>
      <c r="H1225" s="289">
        <v>0</v>
      </c>
      <c r="I1225" s="289">
        <f t="shared" si="160"/>
        <v>0</v>
      </c>
      <c r="J1225" s="289">
        <f t="shared" si="161"/>
        <v>0</v>
      </c>
    </row>
    <row r="1226" spans="1:10" ht="51">
      <c r="A1226" s="417" t="s">
        <v>3567</v>
      </c>
      <c r="B1226" s="287" t="s">
        <v>3536</v>
      </c>
      <c r="C1226" s="361" t="s">
        <v>2976</v>
      </c>
      <c r="D1226" s="116" t="s">
        <v>2977</v>
      </c>
      <c r="E1226" s="116"/>
      <c r="F1226" s="116"/>
      <c r="G1226" s="289">
        <v>0</v>
      </c>
      <c r="H1226" s="289">
        <v>0</v>
      </c>
      <c r="I1226" s="289">
        <f t="shared" si="160"/>
        <v>0</v>
      </c>
      <c r="J1226" s="289">
        <f t="shared" si="161"/>
        <v>0</v>
      </c>
    </row>
    <row r="1227" spans="1:10" ht="51">
      <c r="A1227" s="417" t="s">
        <v>3567</v>
      </c>
      <c r="B1227" s="287" t="s">
        <v>3536</v>
      </c>
      <c r="C1227" s="361" t="s">
        <v>142</v>
      </c>
      <c r="D1227" s="116" t="s">
        <v>2978</v>
      </c>
      <c r="E1227" s="116"/>
      <c r="F1227" s="116"/>
      <c r="G1227" s="289">
        <v>4</v>
      </c>
      <c r="H1227" s="289">
        <v>8</v>
      </c>
      <c r="I1227" s="289">
        <f t="shared" si="160"/>
        <v>4</v>
      </c>
      <c r="J1227" s="289">
        <f t="shared" si="161"/>
        <v>8</v>
      </c>
    </row>
    <row r="1228" spans="1:10" ht="51">
      <c r="A1228" s="417" t="s">
        <v>3567</v>
      </c>
      <c r="B1228" s="287" t="s">
        <v>3536</v>
      </c>
      <c r="C1228" s="361" t="s">
        <v>2979</v>
      </c>
      <c r="D1228" s="116" t="s">
        <v>2980</v>
      </c>
      <c r="E1228" s="116"/>
      <c r="F1228" s="116"/>
      <c r="G1228" s="289">
        <v>3</v>
      </c>
      <c r="H1228" s="289">
        <v>11</v>
      </c>
      <c r="I1228" s="289">
        <f t="shared" si="160"/>
        <v>3</v>
      </c>
      <c r="J1228" s="289">
        <f t="shared" si="161"/>
        <v>11</v>
      </c>
    </row>
    <row r="1229" spans="1:10" ht="51">
      <c r="A1229" s="417" t="s">
        <v>3567</v>
      </c>
      <c r="B1229" s="287" t="s">
        <v>3536</v>
      </c>
      <c r="C1229" s="361" t="s">
        <v>2981</v>
      </c>
      <c r="D1229" s="116" t="s">
        <v>2982</v>
      </c>
      <c r="E1229" s="116"/>
      <c r="F1229" s="116"/>
      <c r="G1229" s="289">
        <v>0</v>
      </c>
      <c r="H1229" s="289">
        <v>2</v>
      </c>
      <c r="I1229" s="289">
        <f t="shared" ref="I1229:I1292" si="165">SUM(E1229,G1229)</f>
        <v>0</v>
      </c>
      <c r="J1229" s="289">
        <f t="shared" ref="J1229:J1292" si="166">SUM(F1229,H1229)</f>
        <v>2</v>
      </c>
    </row>
    <row r="1230" spans="1:10" ht="51">
      <c r="A1230" s="417" t="s">
        <v>3567</v>
      </c>
      <c r="B1230" s="287" t="s">
        <v>3536</v>
      </c>
      <c r="C1230" s="361" t="s">
        <v>2983</v>
      </c>
      <c r="D1230" s="116" t="s">
        <v>2984</v>
      </c>
      <c r="E1230" s="116"/>
      <c r="F1230" s="116"/>
      <c r="G1230" s="289">
        <v>7</v>
      </c>
      <c r="H1230" s="289">
        <v>1</v>
      </c>
      <c r="I1230" s="289">
        <f t="shared" si="165"/>
        <v>7</v>
      </c>
      <c r="J1230" s="289">
        <f t="shared" si="166"/>
        <v>1</v>
      </c>
    </row>
    <row r="1231" spans="1:10" ht="51">
      <c r="A1231" s="417" t="s">
        <v>3567</v>
      </c>
      <c r="B1231" s="287" t="s">
        <v>3536</v>
      </c>
      <c r="C1231" s="361" t="s">
        <v>2985</v>
      </c>
      <c r="D1231" s="116" t="s">
        <v>2986</v>
      </c>
      <c r="E1231" s="116"/>
      <c r="F1231" s="116"/>
      <c r="G1231" s="289">
        <v>15</v>
      </c>
      <c r="H1231" s="289">
        <v>10</v>
      </c>
      <c r="I1231" s="289">
        <f t="shared" si="165"/>
        <v>15</v>
      </c>
      <c r="J1231" s="289">
        <f t="shared" si="166"/>
        <v>10</v>
      </c>
    </row>
    <row r="1232" spans="1:10" ht="51">
      <c r="A1232" s="417" t="s">
        <v>3567</v>
      </c>
      <c r="B1232" s="287" t="s">
        <v>3536</v>
      </c>
      <c r="C1232" s="361" t="s">
        <v>2987</v>
      </c>
      <c r="D1232" s="116" t="s">
        <v>2988</v>
      </c>
      <c r="E1232" s="116"/>
      <c r="F1232" s="116"/>
      <c r="G1232" s="289">
        <v>12</v>
      </c>
      <c r="H1232" s="289">
        <v>5</v>
      </c>
      <c r="I1232" s="289">
        <f t="shared" si="165"/>
        <v>12</v>
      </c>
      <c r="J1232" s="289">
        <f t="shared" si="166"/>
        <v>5</v>
      </c>
    </row>
    <row r="1233" spans="1:10" ht="51">
      <c r="A1233" s="417" t="s">
        <v>3567</v>
      </c>
      <c r="B1233" s="287" t="s">
        <v>3536</v>
      </c>
      <c r="C1233" s="361" t="s">
        <v>2989</v>
      </c>
      <c r="D1233" s="116" t="s">
        <v>2990</v>
      </c>
      <c r="E1233" s="116"/>
      <c r="F1233" s="116"/>
      <c r="G1233" s="289">
        <v>0</v>
      </c>
      <c r="H1233" s="289">
        <v>2</v>
      </c>
      <c r="I1233" s="289">
        <f t="shared" si="165"/>
        <v>0</v>
      </c>
      <c r="J1233" s="289">
        <f t="shared" si="166"/>
        <v>2</v>
      </c>
    </row>
    <row r="1234" spans="1:10" ht="51">
      <c r="A1234" s="417" t="s">
        <v>3567</v>
      </c>
      <c r="B1234" s="287" t="s">
        <v>3536</v>
      </c>
      <c r="C1234" s="873" t="s">
        <v>2991</v>
      </c>
      <c r="D1234" s="867" t="s">
        <v>2992</v>
      </c>
      <c r="E1234" s="867"/>
      <c r="F1234" s="867"/>
      <c r="G1234" s="785">
        <v>0</v>
      </c>
      <c r="H1234" s="785">
        <v>0</v>
      </c>
      <c r="I1234" s="785">
        <f t="shared" si="165"/>
        <v>0</v>
      </c>
      <c r="J1234" s="785">
        <f t="shared" si="166"/>
        <v>0</v>
      </c>
    </row>
    <row r="1235" spans="1:10">
      <c r="A1235" s="863"/>
      <c r="B1235" s="863" t="s">
        <v>87</v>
      </c>
      <c r="C1235" s="871"/>
      <c r="D1235" s="854"/>
      <c r="E1235" s="852">
        <f t="shared" ref="E1235:G1235" si="167">SUM(E1221:E1234)</f>
        <v>0</v>
      </c>
      <c r="F1235" s="852">
        <f t="shared" si="167"/>
        <v>0</v>
      </c>
      <c r="G1235" s="852">
        <f t="shared" si="167"/>
        <v>42</v>
      </c>
      <c r="H1235" s="852">
        <f>SUM(H1221:H1234)</f>
        <v>43</v>
      </c>
      <c r="I1235" s="852">
        <f t="shared" si="165"/>
        <v>42</v>
      </c>
      <c r="J1235" s="852">
        <f t="shared" si="166"/>
        <v>43</v>
      </c>
    </row>
    <row r="1236" spans="1:10" ht="51">
      <c r="A1236" s="417" t="s">
        <v>3567</v>
      </c>
      <c r="B1236" s="417" t="s">
        <v>3537</v>
      </c>
      <c r="C1236" s="872" t="s">
        <v>2305</v>
      </c>
      <c r="D1236" s="869" t="s">
        <v>2306</v>
      </c>
      <c r="E1236" s="869"/>
      <c r="F1236" s="869"/>
      <c r="G1236" s="870">
        <v>0</v>
      </c>
      <c r="H1236" s="870">
        <v>5</v>
      </c>
      <c r="I1236" s="870">
        <f t="shared" si="165"/>
        <v>0</v>
      </c>
      <c r="J1236" s="870">
        <f t="shared" si="166"/>
        <v>5</v>
      </c>
    </row>
    <row r="1237" spans="1:10" ht="51">
      <c r="A1237" s="417" t="s">
        <v>3567</v>
      </c>
      <c r="B1237" s="417" t="s">
        <v>3537</v>
      </c>
      <c r="C1237" s="361" t="s">
        <v>2307</v>
      </c>
      <c r="D1237" s="116" t="s">
        <v>2908</v>
      </c>
      <c r="E1237" s="116"/>
      <c r="F1237" s="116"/>
      <c r="G1237" s="289">
        <v>0</v>
      </c>
      <c r="H1237" s="289">
        <v>0</v>
      </c>
      <c r="I1237" s="289">
        <f t="shared" si="165"/>
        <v>0</v>
      </c>
      <c r="J1237" s="289">
        <f t="shared" si="166"/>
        <v>0</v>
      </c>
    </row>
    <row r="1238" spans="1:10" ht="51">
      <c r="A1238" s="417" t="s">
        <v>3567</v>
      </c>
      <c r="B1238" s="417" t="s">
        <v>3537</v>
      </c>
      <c r="C1238" s="361" t="s">
        <v>2322</v>
      </c>
      <c r="D1238" s="116" t="s">
        <v>2323</v>
      </c>
      <c r="E1238" s="116"/>
      <c r="F1238" s="116"/>
      <c r="G1238" s="289">
        <v>0</v>
      </c>
      <c r="H1238" s="289">
        <v>0</v>
      </c>
      <c r="I1238" s="289">
        <f t="shared" si="165"/>
        <v>0</v>
      </c>
      <c r="J1238" s="289">
        <f t="shared" si="166"/>
        <v>0</v>
      </c>
    </row>
    <row r="1239" spans="1:10" ht="51">
      <c r="A1239" s="417" t="s">
        <v>3567</v>
      </c>
      <c r="B1239" s="417" t="s">
        <v>3537</v>
      </c>
      <c r="C1239" s="361" t="s">
        <v>3020</v>
      </c>
      <c r="D1239" s="116" t="s">
        <v>3021</v>
      </c>
      <c r="E1239" s="116"/>
      <c r="F1239" s="116"/>
      <c r="G1239" s="289">
        <v>19</v>
      </c>
      <c r="H1239" s="289">
        <v>15</v>
      </c>
      <c r="I1239" s="289">
        <f t="shared" si="165"/>
        <v>19</v>
      </c>
      <c r="J1239" s="289">
        <f t="shared" si="166"/>
        <v>15</v>
      </c>
    </row>
    <row r="1240" spans="1:10" ht="51">
      <c r="A1240" s="417" t="s">
        <v>3567</v>
      </c>
      <c r="B1240" s="417" t="s">
        <v>3537</v>
      </c>
      <c r="C1240" s="361" t="s">
        <v>3023</v>
      </c>
      <c r="D1240" s="116" t="s">
        <v>3024</v>
      </c>
      <c r="E1240" s="116"/>
      <c r="F1240" s="116"/>
      <c r="G1240" s="289">
        <v>2</v>
      </c>
      <c r="H1240" s="289">
        <v>10</v>
      </c>
      <c r="I1240" s="289">
        <f t="shared" si="165"/>
        <v>2</v>
      </c>
      <c r="J1240" s="289">
        <f t="shared" si="166"/>
        <v>10</v>
      </c>
    </row>
    <row r="1241" spans="1:10" ht="51">
      <c r="A1241" s="417" t="s">
        <v>3567</v>
      </c>
      <c r="B1241" s="417" t="s">
        <v>3537</v>
      </c>
      <c r="C1241" s="361" t="s">
        <v>3025</v>
      </c>
      <c r="D1241" s="116" t="s">
        <v>3026</v>
      </c>
      <c r="E1241" s="116"/>
      <c r="F1241" s="116"/>
      <c r="G1241" s="289">
        <v>0</v>
      </c>
      <c r="H1241" s="289">
        <v>10</v>
      </c>
      <c r="I1241" s="289">
        <f t="shared" si="165"/>
        <v>0</v>
      </c>
      <c r="J1241" s="289">
        <f t="shared" si="166"/>
        <v>10</v>
      </c>
    </row>
    <row r="1242" spans="1:10" ht="51">
      <c r="A1242" s="417" t="s">
        <v>3567</v>
      </c>
      <c r="B1242" s="417" t="s">
        <v>3537</v>
      </c>
      <c r="C1242" s="361" t="s">
        <v>3027</v>
      </c>
      <c r="D1242" s="116" t="s">
        <v>3028</v>
      </c>
      <c r="E1242" s="116"/>
      <c r="F1242" s="116"/>
      <c r="G1242" s="289">
        <v>0</v>
      </c>
      <c r="H1242" s="289">
        <v>5</v>
      </c>
      <c r="I1242" s="289">
        <f t="shared" si="165"/>
        <v>0</v>
      </c>
      <c r="J1242" s="289">
        <f t="shared" si="166"/>
        <v>5</v>
      </c>
    </row>
    <row r="1243" spans="1:10" ht="51">
      <c r="A1243" s="417" t="s">
        <v>3567</v>
      </c>
      <c r="B1243" s="417" t="s">
        <v>3537</v>
      </c>
      <c r="C1243" s="361" t="s">
        <v>3035</v>
      </c>
      <c r="D1243" s="116" t="s">
        <v>3036</v>
      </c>
      <c r="E1243" s="116"/>
      <c r="F1243" s="116"/>
      <c r="G1243" s="289">
        <v>0</v>
      </c>
      <c r="H1243" s="289">
        <v>3</v>
      </c>
      <c r="I1243" s="289">
        <f t="shared" si="165"/>
        <v>0</v>
      </c>
      <c r="J1243" s="289">
        <f t="shared" si="166"/>
        <v>3</v>
      </c>
    </row>
    <row r="1244" spans="1:10" ht="51">
      <c r="A1244" s="417" t="s">
        <v>3567</v>
      </c>
      <c r="B1244" s="417" t="s">
        <v>3537</v>
      </c>
      <c r="C1244" s="361" t="s">
        <v>3037</v>
      </c>
      <c r="D1244" s="116" t="s">
        <v>3038</v>
      </c>
      <c r="E1244" s="116"/>
      <c r="F1244" s="116"/>
      <c r="G1244" s="289">
        <v>4</v>
      </c>
      <c r="H1244" s="289">
        <v>3</v>
      </c>
      <c r="I1244" s="289">
        <f t="shared" si="165"/>
        <v>4</v>
      </c>
      <c r="J1244" s="289">
        <f t="shared" si="166"/>
        <v>3</v>
      </c>
    </row>
    <row r="1245" spans="1:10" ht="51">
      <c r="A1245" s="417" t="s">
        <v>3567</v>
      </c>
      <c r="B1245" s="417" t="s">
        <v>3537</v>
      </c>
      <c r="C1245" s="361" t="s">
        <v>3039</v>
      </c>
      <c r="D1245" s="116" t="s">
        <v>3040</v>
      </c>
      <c r="E1245" s="116"/>
      <c r="F1245" s="116"/>
      <c r="G1245" s="289">
        <v>17</v>
      </c>
      <c r="H1245" s="289">
        <v>25</v>
      </c>
      <c r="I1245" s="289">
        <f t="shared" si="165"/>
        <v>17</v>
      </c>
      <c r="J1245" s="289">
        <f t="shared" si="166"/>
        <v>25</v>
      </c>
    </row>
    <row r="1246" spans="1:10" ht="51">
      <c r="A1246" s="417" t="s">
        <v>3567</v>
      </c>
      <c r="B1246" s="417" t="s">
        <v>3537</v>
      </c>
      <c r="C1246" s="361" t="s">
        <v>3041</v>
      </c>
      <c r="D1246" s="116" t="s">
        <v>3042</v>
      </c>
      <c r="E1246" s="116"/>
      <c r="F1246" s="116"/>
      <c r="G1246" s="289">
        <v>26</v>
      </c>
      <c r="H1246" s="289">
        <v>50</v>
      </c>
      <c r="I1246" s="289">
        <f t="shared" si="165"/>
        <v>26</v>
      </c>
      <c r="J1246" s="289">
        <f t="shared" si="166"/>
        <v>50</v>
      </c>
    </row>
    <row r="1247" spans="1:10" ht="51">
      <c r="A1247" s="417" t="s">
        <v>3567</v>
      </c>
      <c r="B1247" s="417" t="s">
        <v>3537</v>
      </c>
      <c r="C1247" s="361" t="s">
        <v>2633</v>
      </c>
      <c r="D1247" s="116" t="s">
        <v>3043</v>
      </c>
      <c r="E1247" s="116"/>
      <c r="F1247" s="116"/>
      <c r="G1247" s="289">
        <v>12</v>
      </c>
      <c r="H1247" s="289">
        <v>3</v>
      </c>
      <c r="I1247" s="289">
        <f t="shared" si="165"/>
        <v>12</v>
      </c>
      <c r="J1247" s="289">
        <f t="shared" si="166"/>
        <v>3</v>
      </c>
    </row>
    <row r="1248" spans="1:10" ht="51">
      <c r="A1248" s="417" t="s">
        <v>3567</v>
      </c>
      <c r="B1248" s="417" t="s">
        <v>3537</v>
      </c>
      <c r="C1248" s="361" t="s">
        <v>3044</v>
      </c>
      <c r="D1248" s="116" t="s">
        <v>3045</v>
      </c>
      <c r="E1248" s="116"/>
      <c r="F1248" s="116"/>
      <c r="G1248" s="289">
        <v>5</v>
      </c>
      <c r="H1248" s="289">
        <v>3</v>
      </c>
      <c r="I1248" s="289">
        <f t="shared" si="165"/>
        <v>5</v>
      </c>
      <c r="J1248" s="289">
        <f t="shared" si="166"/>
        <v>3</v>
      </c>
    </row>
    <row r="1249" spans="1:10" ht="51">
      <c r="A1249" s="417" t="s">
        <v>3567</v>
      </c>
      <c r="B1249" s="417" t="s">
        <v>3537</v>
      </c>
      <c r="C1249" s="361" t="s">
        <v>2639</v>
      </c>
      <c r="D1249" s="116" t="s">
        <v>2640</v>
      </c>
      <c r="E1249" s="116"/>
      <c r="F1249" s="116"/>
      <c r="G1249" s="289">
        <v>7</v>
      </c>
      <c r="H1249" s="289">
        <v>10</v>
      </c>
      <c r="I1249" s="289">
        <f t="shared" si="165"/>
        <v>7</v>
      </c>
      <c r="J1249" s="289">
        <f t="shared" si="166"/>
        <v>10</v>
      </c>
    </row>
    <row r="1250" spans="1:10" ht="51">
      <c r="A1250" s="417" t="s">
        <v>3567</v>
      </c>
      <c r="B1250" s="417" t="s">
        <v>3537</v>
      </c>
      <c r="C1250" s="361" t="s">
        <v>3046</v>
      </c>
      <c r="D1250" s="116" t="s">
        <v>3047</v>
      </c>
      <c r="E1250" s="116"/>
      <c r="F1250" s="116"/>
      <c r="G1250" s="289">
        <v>5</v>
      </c>
      <c r="H1250" s="289">
        <v>3</v>
      </c>
      <c r="I1250" s="289">
        <f t="shared" si="165"/>
        <v>5</v>
      </c>
      <c r="J1250" s="289">
        <f t="shared" si="166"/>
        <v>3</v>
      </c>
    </row>
    <row r="1251" spans="1:10" ht="51">
      <c r="A1251" s="417" t="s">
        <v>3567</v>
      </c>
      <c r="B1251" s="417" t="s">
        <v>3537</v>
      </c>
      <c r="C1251" s="361" t="s">
        <v>3048</v>
      </c>
      <c r="D1251" s="116" t="s">
        <v>3049</v>
      </c>
      <c r="E1251" s="116"/>
      <c r="F1251" s="116"/>
      <c r="G1251" s="289">
        <v>7</v>
      </c>
      <c r="H1251" s="289">
        <v>20</v>
      </c>
      <c r="I1251" s="289">
        <f t="shared" si="165"/>
        <v>7</v>
      </c>
      <c r="J1251" s="289">
        <f t="shared" si="166"/>
        <v>20</v>
      </c>
    </row>
    <row r="1252" spans="1:10" ht="51">
      <c r="A1252" s="417" t="s">
        <v>3567</v>
      </c>
      <c r="B1252" s="417" t="s">
        <v>3537</v>
      </c>
      <c r="C1252" s="361" t="s">
        <v>2337</v>
      </c>
      <c r="D1252" s="116" t="s">
        <v>2338</v>
      </c>
      <c r="E1252" s="116"/>
      <c r="F1252" s="116"/>
      <c r="G1252" s="289">
        <v>0</v>
      </c>
      <c r="H1252" s="289">
        <v>3</v>
      </c>
      <c r="I1252" s="289">
        <f t="shared" si="165"/>
        <v>0</v>
      </c>
      <c r="J1252" s="289">
        <f t="shared" si="166"/>
        <v>3</v>
      </c>
    </row>
    <row r="1253" spans="1:10" ht="51">
      <c r="A1253" s="417" t="s">
        <v>3567</v>
      </c>
      <c r="B1253" s="417" t="s">
        <v>3537</v>
      </c>
      <c r="C1253" s="361" t="s">
        <v>2341</v>
      </c>
      <c r="D1253" s="116" t="s">
        <v>2342</v>
      </c>
      <c r="E1253" s="116"/>
      <c r="F1253" s="116"/>
      <c r="G1253" s="289">
        <v>14</v>
      </c>
      <c r="H1253" s="289">
        <v>50</v>
      </c>
      <c r="I1253" s="289">
        <f t="shared" si="165"/>
        <v>14</v>
      </c>
      <c r="J1253" s="289">
        <f t="shared" si="166"/>
        <v>50</v>
      </c>
    </row>
    <row r="1254" spans="1:10" ht="51">
      <c r="A1254" s="417" t="s">
        <v>3567</v>
      </c>
      <c r="B1254" s="417" t="s">
        <v>3537</v>
      </c>
      <c r="C1254" s="361" t="s">
        <v>2345</v>
      </c>
      <c r="D1254" s="116" t="s">
        <v>2643</v>
      </c>
      <c r="E1254" s="116"/>
      <c r="F1254" s="116"/>
      <c r="G1254" s="289">
        <v>19</v>
      </c>
      <c r="H1254" s="289">
        <v>80</v>
      </c>
      <c r="I1254" s="289">
        <f t="shared" si="165"/>
        <v>19</v>
      </c>
      <c r="J1254" s="289">
        <f t="shared" si="166"/>
        <v>80</v>
      </c>
    </row>
    <row r="1255" spans="1:10" ht="51">
      <c r="A1255" s="417" t="s">
        <v>3567</v>
      </c>
      <c r="B1255" s="417" t="s">
        <v>3537</v>
      </c>
      <c r="C1255" s="361" t="s">
        <v>2347</v>
      </c>
      <c r="D1255" s="116" t="s">
        <v>2348</v>
      </c>
      <c r="E1255" s="116"/>
      <c r="F1255" s="116"/>
      <c r="G1255" s="289">
        <v>22</v>
      </c>
      <c r="H1255" s="289">
        <v>13</v>
      </c>
      <c r="I1255" s="289">
        <f t="shared" si="165"/>
        <v>22</v>
      </c>
      <c r="J1255" s="289">
        <f t="shared" si="166"/>
        <v>13</v>
      </c>
    </row>
    <row r="1256" spans="1:10" ht="51">
      <c r="A1256" s="417" t="s">
        <v>3567</v>
      </c>
      <c r="B1256" s="417" t="s">
        <v>3537</v>
      </c>
      <c r="C1256" s="361" t="s">
        <v>2351</v>
      </c>
      <c r="D1256" s="116" t="s">
        <v>2352</v>
      </c>
      <c r="E1256" s="116"/>
      <c r="F1256" s="116"/>
      <c r="G1256" s="289">
        <v>11</v>
      </c>
      <c r="H1256" s="289">
        <v>16</v>
      </c>
      <c r="I1256" s="289">
        <f t="shared" si="165"/>
        <v>11</v>
      </c>
      <c r="J1256" s="289">
        <f t="shared" si="166"/>
        <v>16</v>
      </c>
    </row>
    <row r="1257" spans="1:10" ht="51">
      <c r="A1257" s="417" t="s">
        <v>3567</v>
      </c>
      <c r="B1257" s="417" t="s">
        <v>3537</v>
      </c>
      <c r="C1257" s="361" t="s">
        <v>2353</v>
      </c>
      <c r="D1257" s="116" t="s">
        <v>2354</v>
      </c>
      <c r="E1257" s="116"/>
      <c r="F1257" s="116"/>
      <c r="G1257" s="289">
        <v>39</v>
      </c>
      <c r="H1257" s="289">
        <v>24</v>
      </c>
      <c r="I1257" s="289">
        <f t="shared" si="165"/>
        <v>39</v>
      </c>
      <c r="J1257" s="289">
        <f t="shared" si="166"/>
        <v>24</v>
      </c>
    </row>
    <row r="1258" spans="1:10" ht="51">
      <c r="A1258" s="417" t="s">
        <v>3567</v>
      </c>
      <c r="B1258" s="417" t="s">
        <v>3537</v>
      </c>
      <c r="C1258" s="361" t="s">
        <v>2355</v>
      </c>
      <c r="D1258" s="116" t="s">
        <v>2356</v>
      </c>
      <c r="E1258" s="116"/>
      <c r="F1258" s="116"/>
      <c r="G1258" s="289">
        <v>33</v>
      </c>
      <c r="H1258" s="289">
        <v>23</v>
      </c>
      <c r="I1258" s="289">
        <f t="shared" si="165"/>
        <v>33</v>
      </c>
      <c r="J1258" s="289">
        <f t="shared" si="166"/>
        <v>23</v>
      </c>
    </row>
    <row r="1259" spans="1:10" ht="51">
      <c r="A1259" s="417" t="s">
        <v>3567</v>
      </c>
      <c r="B1259" s="417" t="s">
        <v>3537</v>
      </c>
      <c r="C1259" s="361" t="s">
        <v>2357</v>
      </c>
      <c r="D1259" s="116" t="s">
        <v>2358</v>
      </c>
      <c r="E1259" s="116"/>
      <c r="F1259" s="116"/>
      <c r="G1259" s="289">
        <v>0</v>
      </c>
      <c r="H1259" s="289">
        <v>0</v>
      </c>
      <c r="I1259" s="289">
        <f t="shared" si="165"/>
        <v>0</v>
      </c>
      <c r="J1259" s="289">
        <f t="shared" si="166"/>
        <v>0</v>
      </c>
    </row>
    <row r="1260" spans="1:10" ht="51">
      <c r="A1260" s="417" t="s">
        <v>3567</v>
      </c>
      <c r="B1260" s="417" t="s">
        <v>3537</v>
      </c>
      <c r="C1260" s="873" t="s">
        <v>2648</v>
      </c>
      <c r="D1260" s="867" t="s">
        <v>3210</v>
      </c>
      <c r="E1260" s="867"/>
      <c r="F1260" s="867"/>
      <c r="G1260" s="785">
        <v>1</v>
      </c>
      <c r="H1260" s="785">
        <v>10</v>
      </c>
      <c r="I1260" s="785">
        <f t="shared" si="165"/>
        <v>1</v>
      </c>
      <c r="J1260" s="785">
        <f t="shared" si="166"/>
        <v>10</v>
      </c>
    </row>
    <row r="1261" spans="1:10">
      <c r="A1261" s="863"/>
      <c r="B1261" s="863" t="s">
        <v>87</v>
      </c>
      <c r="C1261" s="871"/>
      <c r="D1261" s="854"/>
      <c r="E1261" s="852">
        <f t="shared" ref="E1261:G1261" si="168">SUM(E1236:E1260)</f>
        <v>0</v>
      </c>
      <c r="F1261" s="852">
        <f t="shared" si="168"/>
        <v>0</v>
      </c>
      <c r="G1261" s="852">
        <f t="shared" si="168"/>
        <v>243</v>
      </c>
      <c r="H1261" s="852">
        <f>SUM(H1236:H1260)</f>
        <v>384</v>
      </c>
      <c r="I1261" s="852">
        <f t="shared" si="165"/>
        <v>243</v>
      </c>
      <c r="J1261" s="852">
        <f t="shared" si="166"/>
        <v>384</v>
      </c>
    </row>
    <row r="1262" spans="1:10" ht="51">
      <c r="A1262" s="417" t="s">
        <v>3567</v>
      </c>
      <c r="B1262" s="417" t="s">
        <v>3538</v>
      </c>
      <c r="C1262" s="872" t="s">
        <v>2608</v>
      </c>
      <c r="D1262" s="869" t="s">
        <v>2907</v>
      </c>
      <c r="E1262" s="869"/>
      <c r="F1262" s="869"/>
      <c r="G1262" s="870">
        <v>32</v>
      </c>
      <c r="H1262" s="870">
        <v>46</v>
      </c>
      <c r="I1262" s="870">
        <f t="shared" si="165"/>
        <v>32</v>
      </c>
      <c r="J1262" s="870">
        <f t="shared" si="166"/>
        <v>46</v>
      </c>
    </row>
    <row r="1263" spans="1:10" ht="51">
      <c r="A1263" s="417" t="s">
        <v>3567</v>
      </c>
      <c r="B1263" s="417" t="s">
        <v>3538</v>
      </c>
      <c r="C1263" s="361" t="s">
        <v>2363</v>
      </c>
      <c r="D1263" s="116" t="s">
        <v>2364</v>
      </c>
      <c r="E1263" s="116"/>
      <c r="F1263" s="116"/>
      <c r="G1263" s="289">
        <v>31</v>
      </c>
      <c r="H1263" s="289">
        <v>47</v>
      </c>
      <c r="I1263" s="289">
        <f t="shared" si="165"/>
        <v>31</v>
      </c>
      <c r="J1263" s="289">
        <f t="shared" si="166"/>
        <v>47</v>
      </c>
    </row>
    <row r="1264" spans="1:10" ht="51">
      <c r="A1264" s="417" t="s">
        <v>3567</v>
      </c>
      <c r="B1264" s="417" t="s">
        <v>3538</v>
      </c>
      <c r="C1264" s="361" t="s">
        <v>3073</v>
      </c>
      <c r="D1264" s="116" t="s">
        <v>3074</v>
      </c>
      <c r="E1264" s="116"/>
      <c r="F1264" s="116"/>
      <c r="G1264" s="289">
        <v>1</v>
      </c>
      <c r="H1264" s="289">
        <v>14</v>
      </c>
      <c r="I1264" s="289">
        <f t="shared" si="165"/>
        <v>1</v>
      </c>
      <c r="J1264" s="289">
        <f t="shared" si="166"/>
        <v>14</v>
      </c>
    </row>
    <row r="1265" spans="1:10" ht="51">
      <c r="A1265" s="417" t="s">
        <v>3567</v>
      </c>
      <c r="B1265" s="417" t="s">
        <v>3538</v>
      </c>
      <c r="C1265" s="361" t="s">
        <v>3075</v>
      </c>
      <c r="D1265" s="116" t="s">
        <v>3568</v>
      </c>
      <c r="E1265" s="116"/>
      <c r="F1265" s="116"/>
      <c r="G1265" s="289">
        <v>0</v>
      </c>
      <c r="H1265" s="289">
        <v>10</v>
      </c>
      <c r="I1265" s="289">
        <f t="shared" si="165"/>
        <v>0</v>
      </c>
      <c r="J1265" s="289">
        <f t="shared" si="166"/>
        <v>10</v>
      </c>
    </row>
    <row r="1266" spans="1:10" ht="51">
      <c r="A1266" s="417" t="s">
        <v>3567</v>
      </c>
      <c r="B1266" s="417" t="s">
        <v>3538</v>
      </c>
      <c r="C1266" s="361" t="s">
        <v>3077</v>
      </c>
      <c r="D1266" s="116" t="s">
        <v>3078</v>
      </c>
      <c r="E1266" s="116"/>
      <c r="F1266" s="116"/>
      <c r="G1266" s="289">
        <v>11</v>
      </c>
      <c r="H1266" s="289">
        <v>33</v>
      </c>
      <c r="I1266" s="289">
        <f t="shared" si="165"/>
        <v>11</v>
      </c>
      <c r="J1266" s="289">
        <f t="shared" si="166"/>
        <v>33</v>
      </c>
    </row>
    <row r="1267" spans="1:10" ht="51">
      <c r="A1267" s="417" t="s">
        <v>3567</v>
      </c>
      <c r="B1267" s="417" t="s">
        <v>3538</v>
      </c>
      <c r="C1267" s="361" t="s">
        <v>3079</v>
      </c>
      <c r="D1267" s="116" t="s">
        <v>3080</v>
      </c>
      <c r="E1267" s="116"/>
      <c r="F1267" s="116"/>
      <c r="G1267" s="289">
        <v>1</v>
      </c>
      <c r="H1267" s="289">
        <v>8</v>
      </c>
      <c r="I1267" s="289">
        <f t="shared" si="165"/>
        <v>1</v>
      </c>
      <c r="J1267" s="289">
        <f t="shared" si="166"/>
        <v>8</v>
      </c>
    </row>
    <row r="1268" spans="1:10" ht="51">
      <c r="A1268" s="417" t="s">
        <v>3567</v>
      </c>
      <c r="B1268" s="417" t="s">
        <v>3538</v>
      </c>
      <c r="C1268" s="361" t="s">
        <v>3081</v>
      </c>
      <c r="D1268" s="116" t="s">
        <v>3082</v>
      </c>
      <c r="E1268" s="116"/>
      <c r="F1268" s="116"/>
      <c r="G1268" s="289">
        <v>20</v>
      </c>
      <c r="H1268" s="289">
        <v>33</v>
      </c>
      <c r="I1268" s="289">
        <f t="shared" si="165"/>
        <v>20</v>
      </c>
      <c r="J1268" s="289">
        <f t="shared" si="166"/>
        <v>33</v>
      </c>
    </row>
    <row r="1269" spans="1:10" ht="51">
      <c r="A1269" s="417" t="s">
        <v>3567</v>
      </c>
      <c r="B1269" s="417" t="s">
        <v>3538</v>
      </c>
      <c r="C1269" s="361" t="s">
        <v>3085</v>
      </c>
      <c r="D1269" s="116" t="s">
        <v>3086</v>
      </c>
      <c r="E1269" s="116"/>
      <c r="F1269" s="116"/>
      <c r="G1269" s="289">
        <v>0</v>
      </c>
      <c r="H1269" s="289">
        <v>0</v>
      </c>
      <c r="I1269" s="289">
        <f t="shared" si="165"/>
        <v>0</v>
      </c>
      <c r="J1269" s="289">
        <f t="shared" si="166"/>
        <v>0</v>
      </c>
    </row>
    <row r="1270" spans="1:10" ht="51">
      <c r="A1270" s="417" t="s">
        <v>3567</v>
      </c>
      <c r="B1270" s="417" t="s">
        <v>3538</v>
      </c>
      <c r="C1270" s="361" t="s">
        <v>2379</v>
      </c>
      <c r="D1270" s="116" t="s">
        <v>2380</v>
      </c>
      <c r="E1270" s="116"/>
      <c r="F1270" s="116"/>
      <c r="G1270" s="289">
        <v>4</v>
      </c>
      <c r="H1270" s="289">
        <v>1</v>
      </c>
      <c r="I1270" s="289">
        <f t="shared" si="165"/>
        <v>4</v>
      </c>
      <c r="J1270" s="289">
        <f t="shared" si="166"/>
        <v>1</v>
      </c>
    </row>
    <row r="1271" spans="1:10" ht="51">
      <c r="A1271" s="417" t="s">
        <v>3567</v>
      </c>
      <c r="B1271" s="417" t="s">
        <v>3538</v>
      </c>
      <c r="C1271" s="873" t="s">
        <v>2383</v>
      </c>
      <c r="D1271" s="867" t="s">
        <v>2384</v>
      </c>
      <c r="E1271" s="867"/>
      <c r="F1271" s="867"/>
      <c r="G1271" s="785">
        <v>7</v>
      </c>
      <c r="H1271" s="785">
        <v>13</v>
      </c>
      <c r="I1271" s="785">
        <f t="shared" si="165"/>
        <v>7</v>
      </c>
      <c r="J1271" s="785">
        <f t="shared" si="166"/>
        <v>13</v>
      </c>
    </row>
    <row r="1272" spans="1:10">
      <c r="A1272" s="863"/>
      <c r="B1272" s="863" t="s">
        <v>87</v>
      </c>
      <c r="C1272" s="871"/>
      <c r="D1272" s="854"/>
      <c r="E1272" s="852">
        <f t="shared" ref="E1272:G1272" si="169">SUM(E1262:E1271)</f>
        <v>0</v>
      </c>
      <c r="F1272" s="852">
        <f t="shared" si="169"/>
        <v>0</v>
      </c>
      <c r="G1272" s="852">
        <f t="shared" si="169"/>
        <v>107</v>
      </c>
      <c r="H1272" s="852">
        <f>SUM(H1262:H1271)</f>
        <v>205</v>
      </c>
      <c r="I1272" s="852">
        <f t="shared" si="165"/>
        <v>107</v>
      </c>
      <c r="J1272" s="852">
        <f t="shared" si="166"/>
        <v>205</v>
      </c>
    </row>
    <row r="1273" spans="1:10" ht="25.5">
      <c r="A1273" s="417" t="s">
        <v>3569</v>
      </c>
      <c r="B1273" s="417" t="s">
        <v>3537</v>
      </c>
      <c r="C1273" s="872" t="s">
        <v>3089</v>
      </c>
      <c r="D1273" s="869" t="s">
        <v>3090</v>
      </c>
      <c r="E1273" s="869"/>
      <c r="F1273" s="869"/>
      <c r="G1273" s="870">
        <v>5</v>
      </c>
      <c r="H1273" s="870">
        <v>10</v>
      </c>
      <c r="I1273" s="870">
        <f t="shared" si="165"/>
        <v>5</v>
      </c>
      <c r="J1273" s="870">
        <f t="shared" si="166"/>
        <v>10</v>
      </c>
    </row>
    <row r="1274" spans="1:10" ht="25.5">
      <c r="A1274" s="417" t="s">
        <v>3569</v>
      </c>
      <c r="B1274" s="417" t="s">
        <v>3537</v>
      </c>
      <c r="C1274" s="361" t="s">
        <v>3091</v>
      </c>
      <c r="D1274" s="116" t="s">
        <v>3092</v>
      </c>
      <c r="E1274" s="116"/>
      <c r="F1274" s="116"/>
      <c r="G1274" s="289">
        <v>49</v>
      </c>
      <c r="H1274" s="289">
        <v>120</v>
      </c>
      <c r="I1274" s="289">
        <f t="shared" si="165"/>
        <v>49</v>
      </c>
      <c r="J1274" s="289">
        <f t="shared" si="166"/>
        <v>120</v>
      </c>
    </row>
    <row r="1275" spans="1:10" ht="25.5">
      <c r="A1275" s="417" t="s">
        <v>3569</v>
      </c>
      <c r="B1275" s="417" t="s">
        <v>3537</v>
      </c>
      <c r="C1275" s="361" t="s">
        <v>3093</v>
      </c>
      <c r="D1275" s="116" t="s">
        <v>3094</v>
      </c>
      <c r="E1275" s="116"/>
      <c r="F1275" s="116"/>
      <c r="G1275" s="289">
        <v>2</v>
      </c>
      <c r="H1275" s="289">
        <v>4</v>
      </c>
      <c r="I1275" s="289">
        <f t="shared" si="165"/>
        <v>2</v>
      </c>
      <c r="J1275" s="289">
        <f t="shared" si="166"/>
        <v>4</v>
      </c>
    </row>
    <row r="1276" spans="1:10" ht="25.5">
      <c r="A1276" s="417" t="s">
        <v>3569</v>
      </c>
      <c r="B1276" s="417" t="s">
        <v>3537</v>
      </c>
      <c r="C1276" s="361" t="s">
        <v>3095</v>
      </c>
      <c r="D1276" s="116" t="s">
        <v>3096</v>
      </c>
      <c r="E1276" s="116"/>
      <c r="F1276" s="116"/>
      <c r="G1276" s="289">
        <v>149</v>
      </c>
      <c r="H1276" s="289">
        <v>200</v>
      </c>
      <c r="I1276" s="289">
        <f t="shared" si="165"/>
        <v>149</v>
      </c>
      <c r="J1276" s="289">
        <f t="shared" si="166"/>
        <v>200</v>
      </c>
    </row>
    <row r="1277" spans="1:10" ht="25.5">
      <c r="A1277" s="417" t="s">
        <v>3569</v>
      </c>
      <c r="B1277" s="417" t="s">
        <v>3537</v>
      </c>
      <c r="C1277" s="361" t="s">
        <v>3097</v>
      </c>
      <c r="D1277" s="116" t="s">
        <v>3098</v>
      </c>
      <c r="E1277" s="116"/>
      <c r="F1277" s="116"/>
      <c r="G1277" s="289">
        <v>110</v>
      </c>
      <c r="H1277" s="289">
        <v>120</v>
      </c>
      <c r="I1277" s="289">
        <f t="shared" si="165"/>
        <v>110</v>
      </c>
      <c r="J1277" s="289">
        <f t="shared" si="166"/>
        <v>120</v>
      </c>
    </row>
    <row r="1278" spans="1:10" ht="25.5">
      <c r="A1278" s="417" t="s">
        <v>3569</v>
      </c>
      <c r="B1278" s="417" t="s">
        <v>3537</v>
      </c>
      <c r="C1278" s="361" t="s">
        <v>3099</v>
      </c>
      <c r="D1278" s="116" t="s">
        <v>3100</v>
      </c>
      <c r="E1278" s="116"/>
      <c r="F1278" s="116"/>
      <c r="G1278" s="289">
        <v>401</v>
      </c>
      <c r="H1278" s="289">
        <v>400</v>
      </c>
      <c r="I1278" s="289">
        <f t="shared" si="165"/>
        <v>401</v>
      </c>
      <c r="J1278" s="289">
        <f t="shared" si="166"/>
        <v>400</v>
      </c>
    </row>
    <row r="1279" spans="1:10" ht="25.5">
      <c r="A1279" s="417" t="s">
        <v>3569</v>
      </c>
      <c r="B1279" s="417" t="s">
        <v>3537</v>
      </c>
      <c r="C1279" s="361" t="s">
        <v>3101</v>
      </c>
      <c r="D1279" s="116" t="s">
        <v>3102</v>
      </c>
      <c r="E1279" s="116"/>
      <c r="F1279" s="116"/>
      <c r="G1279" s="289">
        <v>8</v>
      </c>
      <c r="H1279" s="289">
        <v>10</v>
      </c>
      <c r="I1279" s="289">
        <f t="shared" si="165"/>
        <v>8</v>
      </c>
      <c r="J1279" s="289">
        <f t="shared" si="166"/>
        <v>10</v>
      </c>
    </row>
    <row r="1280" spans="1:10" ht="25.5">
      <c r="A1280" s="417" t="s">
        <v>3569</v>
      </c>
      <c r="B1280" s="417" t="s">
        <v>3537</v>
      </c>
      <c r="C1280" s="361" t="s">
        <v>2337</v>
      </c>
      <c r="D1280" s="116" t="s">
        <v>3103</v>
      </c>
      <c r="E1280" s="116"/>
      <c r="F1280" s="116"/>
      <c r="G1280" s="289">
        <v>2</v>
      </c>
      <c r="H1280" s="289">
        <v>5</v>
      </c>
      <c r="I1280" s="289">
        <f t="shared" si="165"/>
        <v>2</v>
      </c>
      <c r="J1280" s="289">
        <f t="shared" si="166"/>
        <v>5</v>
      </c>
    </row>
    <row r="1281" spans="1:10" ht="25.5">
      <c r="A1281" s="417" t="s">
        <v>3569</v>
      </c>
      <c r="B1281" s="417" t="s">
        <v>3537</v>
      </c>
      <c r="C1281" s="361" t="s">
        <v>2341</v>
      </c>
      <c r="D1281" s="116" t="s">
        <v>2342</v>
      </c>
      <c r="E1281" s="116"/>
      <c r="F1281" s="116"/>
      <c r="G1281" s="289">
        <v>82</v>
      </c>
      <c r="H1281" s="289">
        <v>85</v>
      </c>
      <c r="I1281" s="289">
        <f t="shared" si="165"/>
        <v>82</v>
      </c>
      <c r="J1281" s="289">
        <f t="shared" si="166"/>
        <v>85</v>
      </c>
    </row>
    <row r="1282" spans="1:10" ht="25.5">
      <c r="A1282" s="417" t="s">
        <v>3569</v>
      </c>
      <c r="B1282" s="417" t="s">
        <v>3537</v>
      </c>
      <c r="C1282" s="361" t="s">
        <v>2343</v>
      </c>
      <c r="D1282" s="116" t="s">
        <v>2344</v>
      </c>
      <c r="E1282" s="116"/>
      <c r="F1282" s="116"/>
      <c r="G1282" s="289">
        <v>40</v>
      </c>
      <c r="H1282" s="289">
        <v>50</v>
      </c>
      <c r="I1282" s="289">
        <f t="shared" si="165"/>
        <v>40</v>
      </c>
      <c r="J1282" s="289">
        <f t="shared" si="166"/>
        <v>50</v>
      </c>
    </row>
    <row r="1283" spans="1:10" ht="25.5">
      <c r="A1283" s="417" t="s">
        <v>3569</v>
      </c>
      <c r="B1283" s="417" t="s">
        <v>3537</v>
      </c>
      <c r="C1283" s="361" t="s">
        <v>2345</v>
      </c>
      <c r="D1283" s="116" t="s">
        <v>2643</v>
      </c>
      <c r="E1283" s="116"/>
      <c r="F1283" s="116"/>
      <c r="G1283" s="289">
        <v>49</v>
      </c>
      <c r="H1283" s="289">
        <v>50</v>
      </c>
      <c r="I1283" s="289">
        <f t="shared" si="165"/>
        <v>49</v>
      </c>
      <c r="J1283" s="289">
        <f t="shared" si="166"/>
        <v>50</v>
      </c>
    </row>
    <row r="1284" spans="1:10" ht="25.5">
      <c r="A1284" s="417" t="s">
        <v>3569</v>
      </c>
      <c r="B1284" s="417" t="s">
        <v>3537</v>
      </c>
      <c r="C1284" s="361" t="s">
        <v>2347</v>
      </c>
      <c r="D1284" s="116" t="s">
        <v>2348</v>
      </c>
      <c r="E1284" s="116"/>
      <c r="F1284" s="116"/>
      <c r="G1284" s="289">
        <v>162</v>
      </c>
      <c r="H1284" s="289">
        <v>170</v>
      </c>
      <c r="I1284" s="289">
        <f t="shared" si="165"/>
        <v>162</v>
      </c>
      <c r="J1284" s="289">
        <f t="shared" si="166"/>
        <v>170</v>
      </c>
    </row>
    <row r="1285" spans="1:10" ht="25.5">
      <c r="A1285" s="417" t="s">
        <v>3569</v>
      </c>
      <c r="B1285" s="417" t="s">
        <v>3537</v>
      </c>
      <c r="C1285" s="361" t="s">
        <v>2349</v>
      </c>
      <c r="D1285" s="116" t="s">
        <v>2350</v>
      </c>
      <c r="E1285" s="116"/>
      <c r="F1285" s="116"/>
      <c r="G1285" s="289">
        <v>184</v>
      </c>
      <c r="H1285" s="289">
        <v>190</v>
      </c>
      <c r="I1285" s="289">
        <f t="shared" si="165"/>
        <v>184</v>
      </c>
      <c r="J1285" s="289">
        <f t="shared" si="166"/>
        <v>190</v>
      </c>
    </row>
    <row r="1286" spans="1:10" ht="25.5">
      <c r="A1286" s="417" t="s">
        <v>3569</v>
      </c>
      <c r="B1286" s="417" t="s">
        <v>3537</v>
      </c>
      <c r="C1286" s="361" t="s">
        <v>2351</v>
      </c>
      <c r="D1286" s="116" t="s">
        <v>2352</v>
      </c>
      <c r="E1286" s="116"/>
      <c r="F1286" s="116"/>
      <c r="G1286" s="289">
        <v>350</v>
      </c>
      <c r="H1286" s="289">
        <v>400</v>
      </c>
      <c r="I1286" s="289">
        <f t="shared" si="165"/>
        <v>350</v>
      </c>
      <c r="J1286" s="289">
        <f t="shared" si="166"/>
        <v>400</v>
      </c>
    </row>
    <row r="1287" spans="1:10" ht="25.5">
      <c r="A1287" s="417" t="s">
        <v>3569</v>
      </c>
      <c r="B1287" s="417" t="s">
        <v>3537</v>
      </c>
      <c r="C1287" s="361" t="s">
        <v>2353</v>
      </c>
      <c r="D1287" s="116" t="s">
        <v>2354</v>
      </c>
      <c r="E1287" s="116"/>
      <c r="F1287" s="116"/>
      <c r="G1287" s="289">
        <v>626</v>
      </c>
      <c r="H1287" s="289">
        <v>700</v>
      </c>
      <c r="I1287" s="289">
        <f t="shared" si="165"/>
        <v>626</v>
      </c>
      <c r="J1287" s="289">
        <f t="shared" si="166"/>
        <v>700</v>
      </c>
    </row>
    <row r="1288" spans="1:10" ht="25.5">
      <c r="A1288" s="417" t="s">
        <v>3569</v>
      </c>
      <c r="B1288" s="417" t="s">
        <v>3537</v>
      </c>
      <c r="C1288" s="361" t="s">
        <v>2355</v>
      </c>
      <c r="D1288" s="116" t="s">
        <v>2356</v>
      </c>
      <c r="E1288" s="116"/>
      <c r="F1288" s="116"/>
      <c r="G1288" s="289">
        <v>483</v>
      </c>
      <c r="H1288" s="289">
        <v>700</v>
      </c>
      <c r="I1288" s="289">
        <f t="shared" si="165"/>
        <v>483</v>
      </c>
      <c r="J1288" s="289">
        <f t="shared" si="166"/>
        <v>700</v>
      </c>
    </row>
    <row r="1289" spans="1:10" ht="25.5">
      <c r="A1289" s="417" t="s">
        <v>3569</v>
      </c>
      <c r="B1289" s="417" t="s">
        <v>3537</v>
      </c>
      <c r="C1289" s="361" t="s">
        <v>3104</v>
      </c>
      <c r="D1289" s="116" t="s">
        <v>3105</v>
      </c>
      <c r="E1289" s="116"/>
      <c r="F1289" s="116"/>
      <c r="G1289" s="289">
        <v>0</v>
      </c>
      <c r="H1289" s="289">
        <v>0</v>
      </c>
      <c r="I1289" s="289">
        <f t="shared" si="165"/>
        <v>0</v>
      </c>
      <c r="J1289" s="289">
        <f t="shared" si="166"/>
        <v>0</v>
      </c>
    </row>
    <row r="1290" spans="1:10" ht="25.5">
      <c r="A1290" s="417" t="s">
        <v>3569</v>
      </c>
      <c r="B1290" s="417" t="s">
        <v>3537</v>
      </c>
      <c r="C1290" s="361" t="s">
        <v>3106</v>
      </c>
      <c r="D1290" s="116" t="s">
        <v>3107</v>
      </c>
      <c r="E1290" s="116"/>
      <c r="F1290" s="116"/>
      <c r="G1290" s="289">
        <v>0</v>
      </c>
      <c r="H1290" s="289">
        <v>5</v>
      </c>
      <c r="I1290" s="289">
        <f t="shared" si="165"/>
        <v>0</v>
      </c>
      <c r="J1290" s="289">
        <f t="shared" si="166"/>
        <v>5</v>
      </c>
    </row>
    <row r="1291" spans="1:10" ht="25.5">
      <c r="A1291" s="417" t="s">
        <v>3569</v>
      </c>
      <c r="B1291" s="417" t="s">
        <v>3537</v>
      </c>
      <c r="C1291" s="361" t="s">
        <v>2646</v>
      </c>
      <c r="D1291" s="116" t="s">
        <v>3108</v>
      </c>
      <c r="E1291" s="116"/>
      <c r="F1291" s="116"/>
      <c r="G1291" s="289">
        <v>0</v>
      </c>
      <c r="H1291" s="289">
        <v>100</v>
      </c>
      <c r="I1291" s="289">
        <f t="shared" si="165"/>
        <v>0</v>
      </c>
      <c r="J1291" s="289">
        <f t="shared" si="166"/>
        <v>100</v>
      </c>
    </row>
    <row r="1292" spans="1:10" ht="25.5">
      <c r="A1292" s="417" t="s">
        <v>3569</v>
      </c>
      <c r="B1292" s="417" t="s">
        <v>3537</v>
      </c>
      <c r="C1292" s="361" t="s">
        <v>2648</v>
      </c>
      <c r="D1292" s="116" t="s">
        <v>3109</v>
      </c>
      <c r="E1292" s="116"/>
      <c r="F1292" s="116"/>
      <c r="G1292" s="289">
        <v>195</v>
      </c>
      <c r="H1292" s="289">
        <v>500</v>
      </c>
      <c r="I1292" s="289">
        <f t="shared" si="165"/>
        <v>195</v>
      </c>
      <c r="J1292" s="289">
        <f t="shared" si="166"/>
        <v>500</v>
      </c>
    </row>
    <row r="1293" spans="1:10" ht="25.5">
      <c r="A1293" s="417" t="s">
        <v>3569</v>
      </c>
      <c r="B1293" s="417" t="s">
        <v>3537</v>
      </c>
      <c r="C1293" s="361" t="s">
        <v>3110</v>
      </c>
      <c r="D1293" s="116" t="s">
        <v>3111</v>
      </c>
      <c r="E1293" s="116"/>
      <c r="F1293" s="116"/>
      <c r="G1293" s="289">
        <v>0</v>
      </c>
      <c r="H1293" s="289">
        <v>20</v>
      </c>
      <c r="I1293" s="289">
        <f t="shared" ref="I1293:I1362" si="170">SUM(E1293,G1293)</f>
        <v>0</v>
      </c>
      <c r="J1293" s="289">
        <f t="shared" ref="J1293:J1362" si="171">SUM(F1293,H1293)</f>
        <v>20</v>
      </c>
    </row>
    <row r="1294" spans="1:10" ht="25.5">
      <c r="A1294" s="417" t="s">
        <v>3569</v>
      </c>
      <c r="B1294" s="417" t="s">
        <v>3537</v>
      </c>
      <c r="C1294" s="361" t="s">
        <v>3112</v>
      </c>
      <c r="D1294" s="116" t="s">
        <v>3113</v>
      </c>
      <c r="E1294" s="116"/>
      <c r="F1294" s="116"/>
      <c r="G1294" s="289">
        <v>24</v>
      </c>
      <c r="H1294" s="289">
        <v>50</v>
      </c>
      <c r="I1294" s="289">
        <f t="shared" si="170"/>
        <v>24</v>
      </c>
      <c r="J1294" s="289">
        <f t="shared" si="171"/>
        <v>50</v>
      </c>
    </row>
    <row r="1295" spans="1:10" ht="25.5">
      <c r="A1295" s="417" t="s">
        <v>3569</v>
      </c>
      <c r="B1295" s="417" t="s">
        <v>3537</v>
      </c>
      <c r="C1295" s="873" t="s">
        <v>3054</v>
      </c>
      <c r="D1295" s="867" t="s">
        <v>3570</v>
      </c>
      <c r="E1295" s="867"/>
      <c r="F1295" s="867"/>
      <c r="G1295" s="785">
        <v>0</v>
      </c>
      <c r="H1295" s="785">
        <v>15</v>
      </c>
      <c r="I1295" s="785">
        <f t="shared" si="170"/>
        <v>0</v>
      </c>
      <c r="J1295" s="785">
        <f t="shared" si="171"/>
        <v>15</v>
      </c>
    </row>
    <row r="1296" spans="1:10">
      <c r="A1296" s="863"/>
      <c r="B1296" s="863" t="s">
        <v>87</v>
      </c>
      <c r="C1296" s="871"/>
      <c r="D1296" s="854"/>
      <c r="E1296" s="852">
        <f t="shared" ref="E1296:G1296" si="172">SUM(E1273:E1295)</f>
        <v>0</v>
      </c>
      <c r="F1296" s="852">
        <f t="shared" si="172"/>
        <v>0</v>
      </c>
      <c r="G1296" s="852">
        <f t="shared" si="172"/>
        <v>2921</v>
      </c>
      <c r="H1296" s="852">
        <f>SUM(H1273:H1295)</f>
        <v>3904</v>
      </c>
      <c r="I1296" s="852">
        <f t="shared" si="170"/>
        <v>2921</v>
      </c>
      <c r="J1296" s="852">
        <f t="shared" si="171"/>
        <v>3904</v>
      </c>
    </row>
    <row r="1297" spans="1:10" ht="25.5">
      <c r="A1297" s="417" t="s">
        <v>3569</v>
      </c>
      <c r="B1297" s="417" t="s">
        <v>3538</v>
      </c>
      <c r="C1297" s="872" t="s">
        <v>3115</v>
      </c>
      <c r="D1297" s="869" t="s">
        <v>2907</v>
      </c>
      <c r="E1297" s="869"/>
      <c r="F1297" s="869"/>
      <c r="G1297" s="870">
        <v>40</v>
      </c>
      <c r="H1297" s="870">
        <v>150</v>
      </c>
      <c r="I1297" s="870">
        <f t="shared" si="170"/>
        <v>40</v>
      </c>
      <c r="J1297" s="870">
        <f t="shared" si="171"/>
        <v>150</v>
      </c>
    </row>
    <row r="1298" spans="1:10" ht="25.5">
      <c r="A1298" s="417" t="s">
        <v>3569</v>
      </c>
      <c r="B1298" s="417" t="s">
        <v>3538</v>
      </c>
      <c r="C1298" s="361" t="s">
        <v>2361</v>
      </c>
      <c r="D1298" s="116" t="s">
        <v>2362</v>
      </c>
      <c r="E1298" s="116"/>
      <c r="F1298" s="116"/>
      <c r="G1298" s="289">
        <v>6</v>
      </c>
      <c r="H1298" s="289">
        <v>20</v>
      </c>
      <c r="I1298" s="289">
        <f t="shared" si="170"/>
        <v>6</v>
      </c>
      <c r="J1298" s="289">
        <f t="shared" si="171"/>
        <v>20</v>
      </c>
    </row>
    <row r="1299" spans="1:10" ht="25.5">
      <c r="A1299" s="417" t="s">
        <v>3569</v>
      </c>
      <c r="B1299" s="417" t="s">
        <v>3538</v>
      </c>
      <c r="C1299" s="361" t="s">
        <v>3116</v>
      </c>
      <c r="D1299" s="116" t="s">
        <v>2364</v>
      </c>
      <c r="E1299" s="116"/>
      <c r="F1299" s="116"/>
      <c r="G1299" s="289">
        <v>288</v>
      </c>
      <c r="H1299" s="289">
        <v>300</v>
      </c>
      <c r="I1299" s="289">
        <f t="shared" si="170"/>
        <v>288</v>
      </c>
      <c r="J1299" s="289">
        <f t="shared" si="171"/>
        <v>300</v>
      </c>
    </row>
    <row r="1300" spans="1:10" ht="25.5">
      <c r="A1300" s="417" t="s">
        <v>3569</v>
      </c>
      <c r="B1300" s="417" t="s">
        <v>3538</v>
      </c>
      <c r="C1300" s="361" t="s">
        <v>2379</v>
      </c>
      <c r="D1300" s="116" t="s">
        <v>3117</v>
      </c>
      <c r="E1300" s="116"/>
      <c r="F1300" s="116"/>
      <c r="G1300" s="289">
        <v>20</v>
      </c>
      <c r="H1300" s="289">
        <v>50</v>
      </c>
      <c r="I1300" s="289">
        <f t="shared" si="170"/>
        <v>20</v>
      </c>
      <c r="J1300" s="289">
        <f t="shared" si="171"/>
        <v>50</v>
      </c>
    </row>
    <row r="1301" spans="1:10" ht="25.5">
      <c r="A1301" s="417" t="s">
        <v>3569</v>
      </c>
      <c r="B1301" s="417" t="s">
        <v>3538</v>
      </c>
      <c r="C1301" s="361" t="s">
        <v>3120</v>
      </c>
      <c r="D1301" s="116" t="s">
        <v>3244</v>
      </c>
      <c r="E1301" s="116"/>
      <c r="F1301" s="116"/>
      <c r="G1301" s="289">
        <v>142</v>
      </c>
      <c r="H1301" s="289">
        <v>150</v>
      </c>
      <c r="I1301" s="289">
        <f t="shared" si="170"/>
        <v>142</v>
      </c>
      <c r="J1301" s="289">
        <f t="shared" si="171"/>
        <v>150</v>
      </c>
    </row>
    <row r="1302" spans="1:10" ht="25.5">
      <c r="A1302" s="417" t="s">
        <v>3569</v>
      </c>
      <c r="B1302" s="417" t="s">
        <v>3538</v>
      </c>
      <c r="C1302" s="873" t="s">
        <v>2383</v>
      </c>
      <c r="D1302" s="867" t="s">
        <v>2384</v>
      </c>
      <c r="E1302" s="867"/>
      <c r="F1302" s="867"/>
      <c r="G1302" s="785">
        <v>3</v>
      </c>
      <c r="H1302" s="785">
        <v>10</v>
      </c>
      <c r="I1302" s="785">
        <f t="shared" si="170"/>
        <v>3</v>
      </c>
      <c r="J1302" s="785">
        <f t="shared" si="171"/>
        <v>10</v>
      </c>
    </row>
    <row r="1303" spans="1:10">
      <c r="A1303" s="863"/>
      <c r="B1303" s="863" t="s">
        <v>87</v>
      </c>
      <c r="C1303" s="871"/>
      <c r="D1303" s="854"/>
      <c r="E1303" s="852">
        <f t="shared" ref="E1303:G1303" si="173">SUM(E1297:E1302)</f>
        <v>0</v>
      </c>
      <c r="F1303" s="852">
        <f t="shared" si="173"/>
        <v>0</v>
      </c>
      <c r="G1303" s="852">
        <f t="shared" si="173"/>
        <v>499</v>
      </c>
      <c r="H1303" s="852">
        <f>SUM(H1297:H1302)</f>
        <v>680</v>
      </c>
      <c r="I1303" s="852">
        <f t="shared" si="170"/>
        <v>499</v>
      </c>
      <c r="J1303" s="852">
        <f t="shared" si="171"/>
        <v>680</v>
      </c>
    </row>
    <row r="1304" spans="1:10" ht="38.25">
      <c r="A1304" s="417" t="s">
        <v>3571</v>
      </c>
      <c r="B1304" s="417" t="s">
        <v>3537</v>
      </c>
      <c r="C1304" s="872" t="s">
        <v>3188</v>
      </c>
      <c r="D1304" s="869" t="s">
        <v>3189</v>
      </c>
      <c r="E1304" s="869"/>
      <c r="F1304" s="869"/>
      <c r="G1304" s="870">
        <v>2</v>
      </c>
      <c r="H1304" s="870">
        <v>5</v>
      </c>
      <c r="I1304" s="870">
        <f t="shared" si="170"/>
        <v>2</v>
      </c>
      <c r="J1304" s="870">
        <f t="shared" si="171"/>
        <v>5</v>
      </c>
    </row>
    <row r="1305" spans="1:10" ht="38.25">
      <c r="A1305" s="417" t="s">
        <v>3571</v>
      </c>
      <c r="B1305" s="417" t="s">
        <v>3537</v>
      </c>
      <c r="C1305" s="361" t="s">
        <v>2307</v>
      </c>
      <c r="D1305" s="116" t="s">
        <v>2908</v>
      </c>
      <c r="E1305" s="116"/>
      <c r="F1305" s="116"/>
      <c r="G1305" s="289">
        <v>1</v>
      </c>
      <c r="H1305" s="289">
        <v>10</v>
      </c>
      <c r="I1305" s="289">
        <f t="shared" si="170"/>
        <v>1</v>
      </c>
      <c r="J1305" s="289">
        <f t="shared" si="171"/>
        <v>10</v>
      </c>
    </row>
    <row r="1306" spans="1:10" ht="38.25">
      <c r="A1306" s="417" t="s">
        <v>3571</v>
      </c>
      <c r="B1306" s="417" t="s">
        <v>3537</v>
      </c>
      <c r="C1306" s="361" t="s">
        <v>2320</v>
      </c>
      <c r="D1306" s="116" t="s">
        <v>2321</v>
      </c>
      <c r="E1306" s="116"/>
      <c r="F1306" s="116"/>
      <c r="G1306" s="289">
        <v>119</v>
      </c>
      <c r="H1306" s="289">
        <v>70</v>
      </c>
      <c r="I1306" s="289">
        <f t="shared" si="170"/>
        <v>119</v>
      </c>
      <c r="J1306" s="289">
        <f t="shared" si="171"/>
        <v>70</v>
      </c>
    </row>
    <row r="1307" spans="1:10" ht="38.25">
      <c r="A1307" s="417" t="s">
        <v>3571</v>
      </c>
      <c r="B1307" s="417" t="s">
        <v>3537</v>
      </c>
      <c r="C1307" s="361" t="s">
        <v>2322</v>
      </c>
      <c r="D1307" s="116" t="s">
        <v>2323</v>
      </c>
      <c r="E1307" s="116"/>
      <c r="F1307" s="116"/>
      <c r="G1307" s="289">
        <v>1</v>
      </c>
      <c r="H1307" s="289">
        <v>15</v>
      </c>
      <c r="I1307" s="289">
        <f t="shared" si="170"/>
        <v>1</v>
      </c>
      <c r="J1307" s="289">
        <f t="shared" si="171"/>
        <v>15</v>
      </c>
    </row>
    <row r="1308" spans="1:10" ht="38.25">
      <c r="A1308" s="417" t="s">
        <v>3571</v>
      </c>
      <c r="B1308" s="417" t="s">
        <v>3537</v>
      </c>
      <c r="C1308" s="361" t="s">
        <v>2324</v>
      </c>
      <c r="D1308" s="116" t="s">
        <v>2325</v>
      </c>
      <c r="E1308" s="116"/>
      <c r="F1308" s="116"/>
      <c r="G1308" s="289">
        <v>1</v>
      </c>
      <c r="H1308" s="289">
        <v>15</v>
      </c>
      <c r="I1308" s="289">
        <f t="shared" si="170"/>
        <v>1</v>
      </c>
      <c r="J1308" s="289">
        <f t="shared" si="171"/>
        <v>15</v>
      </c>
    </row>
    <row r="1309" spans="1:10" ht="38.25">
      <c r="A1309" s="417" t="s">
        <v>3571</v>
      </c>
      <c r="B1309" s="417" t="s">
        <v>3537</v>
      </c>
      <c r="C1309" s="361" t="s">
        <v>2897</v>
      </c>
      <c r="D1309" s="116" t="s">
        <v>2630</v>
      </c>
      <c r="E1309" s="116"/>
      <c r="F1309" s="116"/>
      <c r="G1309" s="289">
        <v>0</v>
      </c>
      <c r="H1309" s="289">
        <v>2</v>
      </c>
      <c r="I1309" s="289">
        <f t="shared" si="170"/>
        <v>0</v>
      </c>
      <c r="J1309" s="289">
        <f t="shared" si="171"/>
        <v>2</v>
      </c>
    </row>
    <row r="1310" spans="1:10" ht="38.25">
      <c r="A1310" s="417" t="s">
        <v>3571</v>
      </c>
      <c r="B1310" s="417" t="s">
        <v>3537</v>
      </c>
      <c r="C1310" s="361" t="s">
        <v>3196</v>
      </c>
      <c r="D1310" s="116" t="s">
        <v>3197</v>
      </c>
      <c r="E1310" s="116"/>
      <c r="F1310" s="116"/>
      <c r="G1310" s="289">
        <v>1901</v>
      </c>
      <c r="H1310" s="289">
        <v>1000</v>
      </c>
      <c r="I1310" s="289">
        <f t="shared" si="170"/>
        <v>1901</v>
      </c>
      <c r="J1310" s="289">
        <f t="shared" si="171"/>
        <v>1000</v>
      </c>
    </row>
    <row r="1311" spans="1:10" ht="38.25">
      <c r="A1311" s="417" t="s">
        <v>3571</v>
      </c>
      <c r="B1311" s="417" t="s">
        <v>3537</v>
      </c>
      <c r="C1311" s="361" t="s">
        <v>2337</v>
      </c>
      <c r="D1311" s="116" t="s">
        <v>2338</v>
      </c>
      <c r="E1311" s="116"/>
      <c r="F1311" s="116"/>
      <c r="G1311" s="289">
        <v>78</v>
      </c>
      <c r="H1311" s="289">
        <v>50</v>
      </c>
      <c r="I1311" s="289">
        <f t="shared" si="170"/>
        <v>78</v>
      </c>
      <c r="J1311" s="289">
        <f t="shared" si="171"/>
        <v>50</v>
      </c>
    </row>
    <row r="1312" spans="1:10" ht="38.25">
      <c r="A1312" s="417" t="s">
        <v>3571</v>
      </c>
      <c r="B1312" s="417" t="s">
        <v>3537</v>
      </c>
      <c r="C1312" s="361" t="s">
        <v>2339</v>
      </c>
      <c r="D1312" s="116" t="s">
        <v>3200</v>
      </c>
      <c r="E1312" s="116"/>
      <c r="F1312" s="116"/>
      <c r="G1312" s="289">
        <v>5</v>
      </c>
      <c r="H1312" s="289">
        <v>17</v>
      </c>
      <c r="I1312" s="289">
        <f t="shared" si="170"/>
        <v>5</v>
      </c>
      <c r="J1312" s="289">
        <f t="shared" si="171"/>
        <v>17</v>
      </c>
    </row>
    <row r="1313" spans="1:10" ht="38.25">
      <c r="A1313" s="417" t="s">
        <v>3571</v>
      </c>
      <c r="B1313" s="417" t="s">
        <v>3537</v>
      </c>
      <c r="C1313" s="361" t="s">
        <v>2341</v>
      </c>
      <c r="D1313" s="116" t="s">
        <v>2342</v>
      </c>
      <c r="E1313" s="116"/>
      <c r="F1313" s="116"/>
      <c r="G1313" s="289">
        <v>0</v>
      </c>
      <c r="H1313" s="289">
        <v>10</v>
      </c>
      <c r="I1313" s="289">
        <f t="shared" si="170"/>
        <v>0</v>
      </c>
      <c r="J1313" s="289">
        <f t="shared" si="171"/>
        <v>10</v>
      </c>
    </row>
    <row r="1314" spans="1:10" ht="38.25">
      <c r="A1314" s="417" t="s">
        <v>3571</v>
      </c>
      <c r="B1314" s="417" t="s">
        <v>3537</v>
      </c>
      <c r="C1314" s="361" t="s">
        <v>2343</v>
      </c>
      <c r="D1314" s="116" t="s">
        <v>2344</v>
      </c>
      <c r="E1314" s="116"/>
      <c r="F1314" s="116"/>
      <c r="G1314" s="289">
        <v>1</v>
      </c>
      <c r="H1314" s="289">
        <v>20</v>
      </c>
      <c r="I1314" s="289">
        <f t="shared" si="170"/>
        <v>1</v>
      </c>
      <c r="J1314" s="289">
        <f t="shared" si="171"/>
        <v>20</v>
      </c>
    </row>
    <row r="1315" spans="1:10" ht="38.25">
      <c r="A1315" s="417" t="s">
        <v>3571</v>
      </c>
      <c r="B1315" s="417" t="s">
        <v>3537</v>
      </c>
      <c r="C1315" s="361" t="s">
        <v>2345</v>
      </c>
      <c r="D1315" s="116" t="s">
        <v>2643</v>
      </c>
      <c r="E1315" s="116"/>
      <c r="F1315" s="116"/>
      <c r="G1315" s="289">
        <v>1166</v>
      </c>
      <c r="H1315" s="289">
        <v>1000</v>
      </c>
      <c r="I1315" s="289">
        <f t="shared" si="170"/>
        <v>1166</v>
      </c>
      <c r="J1315" s="289">
        <f t="shared" si="171"/>
        <v>1000</v>
      </c>
    </row>
    <row r="1316" spans="1:10" ht="38.25">
      <c r="A1316" s="417" t="s">
        <v>3571</v>
      </c>
      <c r="B1316" s="417" t="s">
        <v>3537</v>
      </c>
      <c r="C1316" s="361" t="s">
        <v>2349</v>
      </c>
      <c r="D1316" s="116" t="s">
        <v>2350</v>
      </c>
      <c r="E1316" s="116"/>
      <c r="F1316" s="116"/>
      <c r="G1316" s="289">
        <v>1505</v>
      </c>
      <c r="H1316" s="289">
        <v>1000</v>
      </c>
      <c r="I1316" s="289">
        <f t="shared" si="170"/>
        <v>1505</v>
      </c>
      <c r="J1316" s="289">
        <f t="shared" si="171"/>
        <v>1000</v>
      </c>
    </row>
    <row r="1317" spans="1:10" ht="38.25">
      <c r="A1317" s="417" t="s">
        <v>3571</v>
      </c>
      <c r="B1317" s="417" t="s">
        <v>3537</v>
      </c>
      <c r="C1317" s="361" t="s">
        <v>3203</v>
      </c>
      <c r="D1317" s="116" t="s">
        <v>3204</v>
      </c>
      <c r="E1317" s="116"/>
      <c r="F1317" s="116"/>
      <c r="G1317" s="289">
        <v>84</v>
      </c>
      <c r="H1317" s="289">
        <v>100</v>
      </c>
      <c r="I1317" s="289">
        <f t="shared" si="170"/>
        <v>84</v>
      </c>
      <c r="J1317" s="289">
        <f t="shared" si="171"/>
        <v>100</v>
      </c>
    </row>
    <row r="1318" spans="1:10" ht="38.25">
      <c r="A1318" s="417" t="s">
        <v>3571</v>
      </c>
      <c r="B1318" s="417" t="s">
        <v>3537</v>
      </c>
      <c r="C1318" s="361" t="s">
        <v>2351</v>
      </c>
      <c r="D1318" s="116" t="s">
        <v>2352</v>
      </c>
      <c r="E1318" s="116"/>
      <c r="F1318" s="116"/>
      <c r="G1318" s="289">
        <v>952</v>
      </c>
      <c r="H1318" s="289">
        <v>700</v>
      </c>
      <c r="I1318" s="289">
        <f t="shared" si="170"/>
        <v>952</v>
      </c>
      <c r="J1318" s="289">
        <f t="shared" si="171"/>
        <v>700</v>
      </c>
    </row>
    <row r="1319" spans="1:10" ht="38.25">
      <c r="A1319" s="417" t="s">
        <v>3571</v>
      </c>
      <c r="B1319" s="417" t="s">
        <v>3537</v>
      </c>
      <c r="C1319" s="361" t="s">
        <v>2353</v>
      </c>
      <c r="D1319" s="116" t="s">
        <v>2354</v>
      </c>
      <c r="E1319" s="116"/>
      <c r="F1319" s="116"/>
      <c r="G1319" s="289">
        <v>2740</v>
      </c>
      <c r="H1319" s="289">
        <v>2000</v>
      </c>
      <c r="I1319" s="289">
        <f t="shared" si="170"/>
        <v>2740</v>
      </c>
      <c r="J1319" s="289">
        <f t="shared" si="171"/>
        <v>2000</v>
      </c>
    </row>
    <row r="1320" spans="1:10" ht="38.25">
      <c r="A1320" s="417" t="s">
        <v>3571</v>
      </c>
      <c r="B1320" s="417" t="s">
        <v>3537</v>
      </c>
      <c r="C1320" s="361" t="s">
        <v>2355</v>
      </c>
      <c r="D1320" s="116" t="s">
        <v>2356</v>
      </c>
      <c r="E1320" s="116"/>
      <c r="F1320" s="116"/>
      <c r="G1320" s="289">
        <v>3579</v>
      </c>
      <c r="H1320" s="289">
        <v>3700</v>
      </c>
      <c r="I1320" s="289">
        <f t="shared" si="170"/>
        <v>3579</v>
      </c>
      <c r="J1320" s="289">
        <f t="shared" si="171"/>
        <v>3700</v>
      </c>
    </row>
    <row r="1321" spans="1:10" ht="38.25">
      <c r="A1321" s="417" t="s">
        <v>3571</v>
      </c>
      <c r="B1321" s="417" t="s">
        <v>3537</v>
      </c>
      <c r="C1321" s="361" t="s">
        <v>3205</v>
      </c>
      <c r="D1321" s="116" t="s">
        <v>3206</v>
      </c>
      <c r="E1321" s="116"/>
      <c r="F1321" s="116"/>
      <c r="G1321" s="289">
        <v>25</v>
      </c>
      <c r="H1321" s="289">
        <v>30</v>
      </c>
      <c r="I1321" s="289">
        <f t="shared" si="170"/>
        <v>25</v>
      </c>
      <c r="J1321" s="289">
        <f t="shared" si="171"/>
        <v>30</v>
      </c>
    </row>
    <row r="1322" spans="1:10" ht="38.25">
      <c r="A1322" s="417" t="s">
        <v>3571</v>
      </c>
      <c r="B1322" s="417" t="s">
        <v>3537</v>
      </c>
      <c r="C1322" s="361" t="s">
        <v>3054</v>
      </c>
      <c r="D1322" s="116" t="s">
        <v>3207</v>
      </c>
      <c r="E1322" s="116"/>
      <c r="F1322" s="116"/>
      <c r="G1322" s="289">
        <v>379</v>
      </c>
      <c r="H1322" s="289">
        <v>200</v>
      </c>
      <c r="I1322" s="289">
        <f t="shared" si="170"/>
        <v>379</v>
      </c>
      <c r="J1322" s="289">
        <f t="shared" si="171"/>
        <v>200</v>
      </c>
    </row>
    <row r="1323" spans="1:10" ht="38.25">
      <c r="A1323" s="417" t="s">
        <v>3571</v>
      </c>
      <c r="B1323" s="417" t="s">
        <v>3537</v>
      </c>
      <c r="C1323" s="361" t="s">
        <v>3208</v>
      </c>
      <c r="D1323" s="116" t="s">
        <v>3209</v>
      </c>
      <c r="E1323" s="116"/>
      <c r="F1323" s="116"/>
      <c r="G1323" s="289">
        <v>235</v>
      </c>
      <c r="H1323" s="289">
        <v>200</v>
      </c>
      <c r="I1323" s="289">
        <f t="shared" si="170"/>
        <v>235</v>
      </c>
      <c r="J1323" s="289">
        <f t="shared" si="171"/>
        <v>200</v>
      </c>
    </row>
    <row r="1324" spans="1:10" ht="38.25">
      <c r="A1324" s="417" t="s">
        <v>3571</v>
      </c>
      <c r="B1324" s="417" t="s">
        <v>3537</v>
      </c>
      <c r="C1324" s="361" t="s">
        <v>2646</v>
      </c>
      <c r="D1324" s="116" t="s">
        <v>2647</v>
      </c>
      <c r="E1324" s="116"/>
      <c r="F1324" s="116"/>
      <c r="G1324" s="289">
        <v>13</v>
      </c>
      <c r="H1324" s="289">
        <v>20</v>
      </c>
      <c r="I1324" s="289">
        <f t="shared" si="170"/>
        <v>13</v>
      </c>
      <c r="J1324" s="289">
        <f t="shared" si="171"/>
        <v>20</v>
      </c>
    </row>
    <row r="1325" spans="1:10" ht="38.25">
      <c r="A1325" s="417" t="s">
        <v>3571</v>
      </c>
      <c r="B1325" s="417" t="s">
        <v>3537</v>
      </c>
      <c r="C1325" s="361" t="s">
        <v>2648</v>
      </c>
      <c r="D1325" s="116" t="s">
        <v>3210</v>
      </c>
      <c r="E1325" s="116"/>
      <c r="F1325" s="116"/>
      <c r="G1325" s="289">
        <v>1012</v>
      </c>
      <c r="H1325" s="289">
        <v>1000</v>
      </c>
      <c r="I1325" s="289">
        <f t="shared" si="170"/>
        <v>1012</v>
      </c>
      <c r="J1325" s="289">
        <f t="shared" si="171"/>
        <v>1000</v>
      </c>
    </row>
    <row r="1326" spans="1:10" ht="38.25">
      <c r="A1326" s="417" t="s">
        <v>3571</v>
      </c>
      <c r="B1326" s="417" t="s">
        <v>3537</v>
      </c>
      <c r="C1326" s="361" t="s">
        <v>3572</v>
      </c>
      <c r="D1326" s="116" t="s">
        <v>3573</v>
      </c>
      <c r="E1326" s="116"/>
      <c r="F1326" s="116"/>
      <c r="G1326" s="289">
        <v>1318</v>
      </c>
      <c r="H1326" s="289">
        <v>1000</v>
      </c>
      <c r="I1326" s="289">
        <f t="shared" si="170"/>
        <v>1318</v>
      </c>
      <c r="J1326" s="289">
        <f t="shared" si="171"/>
        <v>1000</v>
      </c>
    </row>
    <row r="1327" spans="1:10" ht="38.25">
      <c r="A1327" s="417" t="s">
        <v>3571</v>
      </c>
      <c r="B1327" s="417" t="s">
        <v>3537</v>
      </c>
      <c r="C1327" s="873" t="s">
        <v>3574</v>
      </c>
      <c r="D1327" s="867" t="s">
        <v>3575</v>
      </c>
      <c r="E1327" s="867"/>
      <c r="F1327" s="867"/>
      <c r="G1327" s="785">
        <v>0</v>
      </c>
      <c r="H1327" s="785">
        <v>10</v>
      </c>
      <c r="I1327" s="785">
        <f t="shared" si="170"/>
        <v>0</v>
      </c>
      <c r="J1327" s="785">
        <f t="shared" si="171"/>
        <v>10</v>
      </c>
    </row>
    <row r="1328" spans="1:10">
      <c r="A1328" s="863"/>
      <c r="B1328" s="863" t="s">
        <v>87</v>
      </c>
      <c r="C1328" s="871"/>
      <c r="D1328" s="854"/>
      <c r="E1328" s="852">
        <f t="shared" ref="E1328:G1328" si="174">SUM(E1304:E1327)</f>
        <v>0</v>
      </c>
      <c r="F1328" s="852">
        <f t="shared" si="174"/>
        <v>0</v>
      </c>
      <c r="G1328" s="852">
        <f t="shared" si="174"/>
        <v>15117</v>
      </c>
      <c r="H1328" s="852">
        <f>SUM(H1304:H1327)</f>
        <v>12174</v>
      </c>
      <c r="I1328" s="852">
        <f t="shared" si="170"/>
        <v>15117</v>
      </c>
      <c r="J1328" s="852">
        <f t="shared" si="171"/>
        <v>12174</v>
      </c>
    </row>
    <row r="1329" spans="1:10" ht="38.25">
      <c r="A1329" s="417" t="s">
        <v>3571</v>
      </c>
      <c r="B1329" s="417" t="s">
        <v>3538</v>
      </c>
      <c r="C1329" s="872" t="s">
        <v>3115</v>
      </c>
      <c r="D1329" s="869" t="s">
        <v>2907</v>
      </c>
      <c r="E1329" s="869"/>
      <c r="F1329" s="869"/>
      <c r="G1329" s="870">
        <v>3449</v>
      </c>
      <c r="H1329" s="870">
        <v>2500</v>
      </c>
      <c r="I1329" s="870">
        <f t="shared" si="170"/>
        <v>3449</v>
      </c>
      <c r="J1329" s="870">
        <f t="shared" si="171"/>
        <v>2500</v>
      </c>
    </row>
    <row r="1330" spans="1:10" ht="38.25">
      <c r="A1330" s="417" t="s">
        <v>3571</v>
      </c>
      <c r="B1330" s="417" t="s">
        <v>3538</v>
      </c>
      <c r="C1330" s="361" t="s">
        <v>2361</v>
      </c>
      <c r="D1330" s="116" t="s">
        <v>2362</v>
      </c>
      <c r="E1330" s="116"/>
      <c r="F1330" s="116"/>
      <c r="G1330" s="289">
        <v>3207</v>
      </c>
      <c r="H1330" s="289">
        <v>2500</v>
      </c>
      <c r="I1330" s="289">
        <f t="shared" si="170"/>
        <v>3207</v>
      </c>
      <c r="J1330" s="289">
        <f t="shared" si="171"/>
        <v>2500</v>
      </c>
    </row>
    <row r="1331" spans="1:10" ht="38.25">
      <c r="A1331" s="417" t="s">
        <v>3571</v>
      </c>
      <c r="B1331" s="417" t="s">
        <v>3538</v>
      </c>
      <c r="C1331" s="361" t="s">
        <v>3215</v>
      </c>
      <c r="D1331" s="116" t="s">
        <v>3216</v>
      </c>
      <c r="E1331" s="116"/>
      <c r="F1331" s="116"/>
      <c r="G1331" s="289">
        <v>1</v>
      </c>
      <c r="H1331" s="289">
        <v>15</v>
      </c>
      <c r="I1331" s="289">
        <f t="shared" si="170"/>
        <v>1</v>
      </c>
      <c r="J1331" s="289">
        <f t="shared" si="171"/>
        <v>15</v>
      </c>
    </row>
    <row r="1332" spans="1:10" ht="38.25">
      <c r="A1332" s="417" t="s">
        <v>3571</v>
      </c>
      <c r="B1332" s="417" t="s">
        <v>3538</v>
      </c>
      <c r="C1332" s="361" t="s">
        <v>2363</v>
      </c>
      <c r="D1332" s="116" t="s">
        <v>2364</v>
      </c>
      <c r="E1332" s="116"/>
      <c r="F1332" s="116"/>
      <c r="G1332" s="289">
        <v>907</v>
      </c>
      <c r="H1332" s="289">
        <v>900</v>
      </c>
      <c r="I1332" s="289">
        <f t="shared" si="170"/>
        <v>907</v>
      </c>
      <c r="J1332" s="289">
        <f t="shared" si="171"/>
        <v>900</v>
      </c>
    </row>
    <row r="1333" spans="1:10" ht="38.25">
      <c r="A1333" s="417" t="s">
        <v>3571</v>
      </c>
      <c r="B1333" s="417" t="s">
        <v>3538</v>
      </c>
      <c r="C1333" s="361" t="s">
        <v>3219</v>
      </c>
      <c r="D1333" s="116" t="s">
        <v>3220</v>
      </c>
      <c r="E1333" s="116"/>
      <c r="F1333" s="116"/>
      <c r="G1333" s="289">
        <v>8</v>
      </c>
      <c r="H1333" s="289">
        <v>13</v>
      </c>
      <c r="I1333" s="289">
        <f t="shared" si="170"/>
        <v>8</v>
      </c>
      <c r="J1333" s="289">
        <f t="shared" si="171"/>
        <v>13</v>
      </c>
    </row>
    <row r="1334" spans="1:10" ht="38.25">
      <c r="A1334" s="417" t="s">
        <v>3571</v>
      </c>
      <c r="B1334" s="417" t="s">
        <v>3538</v>
      </c>
      <c r="C1334" s="361" t="s">
        <v>2379</v>
      </c>
      <c r="D1334" s="116" t="s">
        <v>2380</v>
      </c>
      <c r="E1334" s="116"/>
      <c r="F1334" s="116"/>
      <c r="G1334" s="289">
        <v>150</v>
      </c>
      <c r="H1334" s="289">
        <v>100</v>
      </c>
      <c r="I1334" s="289">
        <f t="shared" si="170"/>
        <v>150</v>
      </c>
      <c r="J1334" s="289">
        <f t="shared" si="171"/>
        <v>100</v>
      </c>
    </row>
    <row r="1335" spans="1:10" ht="38.25">
      <c r="A1335" s="417" t="s">
        <v>3571</v>
      </c>
      <c r="B1335" s="417" t="s">
        <v>3538</v>
      </c>
      <c r="C1335" s="873" t="s">
        <v>3087</v>
      </c>
      <c r="D1335" s="867" t="s">
        <v>3221</v>
      </c>
      <c r="E1335" s="867"/>
      <c r="F1335" s="867"/>
      <c r="G1335" s="785">
        <v>43</v>
      </c>
      <c r="H1335" s="785">
        <v>50</v>
      </c>
      <c r="I1335" s="785">
        <f t="shared" si="170"/>
        <v>43</v>
      </c>
      <c r="J1335" s="785">
        <f t="shared" si="171"/>
        <v>50</v>
      </c>
    </row>
    <row r="1336" spans="1:10">
      <c r="A1336" s="863"/>
      <c r="B1336" s="863" t="s">
        <v>87</v>
      </c>
      <c r="C1336" s="871"/>
      <c r="D1336" s="854"/>
      <c r="E1336" s="852">
        <f t="shared" ref="E1336:G1336" si="175">SUM(E1329:E1335)</f>
        <v>0</v>
      </c>
      <c r="F1336" s="852">
        <f t="shared" si="175"/>
        <v>0</v>
      </c>
      <c r="G1336" s="852">
        <f t="shared" si="175"/>
        <v>7765</v>
      </c>
      <c r="H1336" s="852">
        <f>SUM(H1329:H1335)</f>
        <v>6078</v>
      </c>
      <c r="I1336" s="852">
        <f t="shared" si="170"/>
        <v>7765</v>
      </c>
      <c r="J1336" s="852">
        <f t="shared" si="171"/>
        <v>6078</v>
      </c>
    </row>
    <row r="1337" spans="1:10" s="88" customFormat="1" ht="42.75">
      <c r="A1337" s="417"/>
      <c r="B1337" s="792" t="s">
        <v>1777</v>
      </c>
      <c r="C1337" s="359"/>
      <c r="D1337" s="287"/>
      <c r="E1337" s="287"/>
      <c r="F1337" s="287"/>
      <c r="G1337" s="287"/>
      <c r="H1337" s="287"/>
      <c r="I1337" s="791"/>
      <c r="J1337" s="287"/>
    </row>
    <row r="1338" spans="1:10" s="88" customFormat="1" ht="16.5" customHeight="1">
      <c r="A1338" s="830"/>
      <c r="B1338" s="831" t="s">
        <v>1849</v>
      </c>
      <c r="C1338" s="832"/>
      <c r="D1338" s="830"/>
      <c r="E1338" s="833">
        <f>E1342+E1455+E1478+E1533</f>
        <v>30670</v>
      </c>
      <c r="F1338" s="833">
        <f>F1342+F1455+F1478+F1533</f>
        <v>32273</v>
      </c>
      <c r="G1338" s="833">
        <f>G1342+G1455+G1478+G1533</f>
        <v>4664</v>
      </c>
      <c r="H1338" s="833">
        <f>H1342+H1455+H1478+H1533</f>
        <v>5253</v>
      </c>
      <c r="I1338" s="833">
        <f>E1338+G1338</f>
        <v>35334</v>
      </c>
      <c r="J1338" s="833">
        <f>F1338+H1338</f>
        <v>37526</v>
      </c>
    </row>
    <row r="1339" spans="1:10" s="88" customFormat="1" ht="18" customHeight="1">
      <c r="A1339" s="830"/>
      <c r="B1339" s="831" t="s">
        <v>224</v>
      </c>
      <c r="C1339" s="834"/>
      <c r="D1339" s="831"/>
      <c r="E1339" s="835">
        <f>E1341+E1454+E1477+E1532</f>
        <v>28288</v>
      </c>
      <c r="F1339" s="835">
        <f>F1341+F1454+F1477+F1532</f>
        <v>30295</v>
      </c>
      <c r="G1339" s="835">
        <f>G1341+G1454+G1477+G1532</f>
        <v>4098</v>
      </c>
      <c r="H1339" s="835">
        <f>H1341+H1454+H1477+H1532</f>
        <v>4310</v>
      </c>
      <c r="I1339" s="833">
        <f>E1339+G1339</f>
        <v>32386</v>
      </c>
      <c r="J1339" s="833">
        <f>F1339+H1339</f>
        <v>34605</v>
      </c>
    </row>
    <row r="1340" spans="1:10" s="369" customFormat="1" ht="63.75">
      <c r="A1340" s="818"/>
      <c r="B1340" s="809" t="s">
        <v>1848</v>
      </c>
      <c r="C1340" s="814"/>
      <c r="D1340" s="815"/>
      <c r="E1340" s="816"/>
      <c r="F1340" s="817"/>
      <c r="G1340" s="817"/>
      <c r="H1340" s="817"/>
      <c r="I1340" s="816">
        <v>3</v>
      </c>
      <c r="J1340" s="817">
        <v>3</v>
      </c>
    </row>
    <row r="1341" spans="1:10" s="369" customFormat="1" ht="25.5">
      <c r="A1341" s="819"/>
      <c r="B1341" s="807" t="s">
        <v>221</v>
      </c>
      <c r="C1341" s="810"/>
      <c r="D1341" s="811"/>
      <c r="E1341" s="812">
        <v>15856</v>
      </c>
      <c r="F1341" s="812">
        <v>17310</v>
      </c>
      <c r="G1341" s="812">
        <v>1922</v>
      </c>
      <c r="H1341" s="812">
        <v>1950</v>
      </c>
      <c r="I1341" s="805">
        <f t="shared" si="170"/>
        <v>17778</v>
      </c>
      <c r="J1341" s="805">
        <f t="shared" si="171"/>
        <v>19260</v>
      </c>
    </row>
    <row r="1342" spans="1:10" s="369" customFormat="1" ht="25.5">
      <c r="A1342" s="819"/>
      <c r="B1342" s="820" t="s">
        <v>222</v>
      </c>
      <c r="C1342" s="810"/>
      <c r="D1342" s="811"/>
      <c r="E1342" s="813">
        <f>SUM(E1343:E1450)</f>
        <v>16182</v>
      </c>
      <c r="F1342" s="813">
        <f t="shared" ref="F1342:H1342" si="176">SUM(F1343:F1450)</f>
        <v>17480</v>
      </c>
      <c r="G1342" s="813">
        <f t="shared" si="176"/>
        <v>2134</v>
      </c>
      <c r="H1342" s="813">
        <f t="shared" si="176"/>
        <v>2323</v>
      </c>
      <c r="I1342" s="805">
        <f t="shared" si="170"/>
        <v>18316</v>
      </c>
      <c r="J1342" s="805">
        <f t="shared" si="171"/>
        <v>19803</v>
      </c>
    </row>
    <row r="1343" spans="1:10" ht="38.25">
      <c r="A1343" s="417" t="s">
        <v>3576</v>
      </c>
      <c r="B1343" s="417" t="s">
        <v>3538</v>
      </c>
      <c r="C1343" s="361">
        <v>57506001</v>
      </c>
      <c r="D1343" s="116" t="s">
        <v>3577</v>
      </c>
      <c r="E1343" s="116">
        <v>1</v>
      </c>
      <c r="F1343" s="116">
        <v>4</v>
      </c>
      <c r="G1343" s="289">
        <v>0</v>
      </c>
      <c r="H1343" s="289">
        <v>0</v>
      </c>
      <c r="I1343" s="289">
        <f t="shared" si="170"/>
        <v>1</v>
      </c>
      <c r="J1343" s="289">
        <f t="shared" si="171"/>
        <v>4</v>
      </c>
    </row>
    <row r="1344" spans="1:10" ht="38.25">
      <c r="A1344" s="417" t="s">
        <v>3576</v>
      </c>
      <c r="B1344" s="417" t="s">
        <v>3538</v>
      </c>
      <c r="C1344" s="361">
        <v>57506011</v>
      </c>
      <c r="D1344" s="116" t="s">
        <v>3578</v>
      </c>
      <c r="E1344" s="116">
        <v>0</v>
      </c>
      <c r="F1344" s="116">
        <v>3</v>
      </c>
      <c r="G1344" s="289">
        <v>0</v>
      </c>
      <c r="H1344" s="289">
        <v>0</v>
      </c>
      <c r="I1344" s="289">
        <f t="shared" si="170"/>
        <v>0</v>
      </c>
      <c r="J1344" s="289">
        <f t="shared" si="171"/>
        <v>3</v>
      </c>
    </row>
    <row r="1345" spans="1:10" ht="38.25">
      <c r="A1345" s="417" t="s">
        <v>3576</v>
      </c>
      <c r="B1345" s="417" t="s">
        <v>3538</v>
      </c>
      <c r="C1345" s="361">
        <v>57506021</v>
      </c>
      <c r="D1345" s="116" t="s">
        <v>3579</v>
      </c>
      <c r="E1345" s="116">
        <v>0</v>
      </c>
      <c r="F1345" s="116">
        <v>3</v>
      </c>
      <c r="G1345" s="289">
        <v>0</v>
      </c>
      <c r="H1345" s="289">
        <v>0</v>
      </c>
      <c r="I1345" s="289">
        <f t="shared" si="170"/>
        <v>0</v>
      </c>
      <c r="J1345" s="289">
        <f t="shared" si="171"/>
        <v>3</v>
      </c>
    </row>
    <row r="1346" spans="1:10" ht="38.25">
      <c r="A1346" s="417" t="s">
        <v>3576</v>
      </c>
      <c r="B1346" s="417" t="s">
        <v>3538</v>
      </c>
      <c r="C1346" s="361">
        <v>57506031</v>
      </c>
      <c r="D1346" s="116" t="s">
        <v>3580</v>
      </c>
      <c r="E1346" s="116">
        <v>2</v>
      </c>
      <c r="F1346" s="116">
        <v>3</v>
      </c>
      <c r="G1346" s="289">
        <v>0</v>
      </c>
      <c r="H1346" s="289">
        <v>0</v>
      </c>
      <c r="I1346" s="289">
        <f t="shared" si="170"/>
        <v>2</v>
      </c>
      <c r="J1346" s="289">
        <f t="shared" si="171"/>
        <v>3</v>
      </c>
    </row>
    <row r="1347" spans="1:10" ht="38.25">
      <c r="A1347" s="417" t="s">
        <v>3576</v>
      </c>
      <c r="B1347" s="417" t="s">
        <v>3538</v>
      </c>
      <c r="C1347" s="361">
        <v>57506041</v>
      </c>
      <c r="D1347" s="116" t="s">
        <v>3581</v>
      </c>
      <c r="E1347" s="116">
        <v>4</v>
      </c>
      <c r="F1347" s="116">
        <v>8</v>
      </c>
      <c r="G1347" s="289">
        <v>0</v>
      </c>
      <c r="H1347" s="289">
        <v>0</v>
      </c>
      <c r="I1347" s="289">
        <f t="shared" si="170"/>
        <v>4</v>
      </c>
      <c r="J1347" s="289">
        <f t="shared" si="171"/>
        <v>8</v>
      </c>
    </row>
    <row r="1348" spans="1:10" ht="38.25">
      <c r="A1348" s="417" t="s">
        <v>3576</v>
      </c>
      <c r="B1348" s="417" t="s">
        <v>3538</v>
      </c>
      <c r="C1348" s="361">
        <v>57518001</v>
      </c>
      <c r="D1348" s="116" t="s">
        <v>3582</v>
      </c>
      <c r="E1348" s="116">
        <v>6</v>
      </c>
      <c r="F1348" s="116">
        <v>6</v>
      </c>
      <c r="G1348" s="289">
        <v>0</v>
      </c>
      <c r="H1348" s="289">
        <v>0</v>
      </c>
      <c r="I1348" s="289">
        <f t="shared" si="170"/>
        <v>6</v>
      </c>
      <c r="J1348" s="289">
        <f t="shared" si="171"/>
        <v>6</v>
      </c>
    </row>
    <row r="1349" spans="1:10" ht="38.25">
      <c r="A1349" s="417" t="s">
        <v>3576</v>
      </c>
      <c r="B1349" s="417" t="s">
        <v>3538</v>
      </c>
      <c r="C1349" s="361">
        <v>57518011</v>
      </c>
      <c r="D1349" s="116" t="s">
        <v>3583</v>
      </c>
      <c r="E1349" s="116">
        <v>6</v>
      </c>
      <c r="F1349" s="116">
        <v>6</v>
      </c>
      <c r="G1349" s="289">
        <v>0</v>
      </c>
      <c r="H1349" s="289">
        <v>0</v>
      </c>
      <c r="I1349" s="289">
        <f t="shared" si="170"/>
        <v>6</v>
      </c>
      <c r="J1349" s="289">
        <f t="shared" si="171"/>
        <v>6</v>
      </c>
    </row>
    <row r="1350" spans="1:10" ht="38.25">
      <c r="A1350" s="417" t="s">
        <v>3576</v>
      </c>
      <c r="B1350" s="417" t="s">
        <v>3538</v>
      </c>
      <c r="C1350" s="361">
        <v>57518031</v>
      </c>
      <c r="D1350" s="116" t="s">
        <v>3584</v>
      </c>
      <c r="E1350" s="116">
        <v>0</v>
      </c>
      <c r="F1350" s="116">
        <v>3</v>
      </c>
      <c r="G1350" s="289">
        <v>0</v>
      </c>
      <c r="H1350" s="289">
        <v>0</v>
      </c>
      <c r="I1350" s="289">
        <f t="shared" si="170"/>
        <v>0</v>
      </c>
      <c r="J1350" s="289">
        <f t="shared" si="171"/>
        <v>3</v>
      </c>
    </row>
    <row r="1351" spans="1:10" ht="38.25">
      <c r="A1351" s="417" t="s">
        <v>3576</v>
      </c>
      <c r="B1351" s="417" t="s">
        <v>3538</v>
      </c>
      <c r="C1351" s="361">
        <v>57518041</v>
      </c>
      <c r="D1351" s="116" t="s">
        <v>3585</v>
      </c>
      <c r="E1351" s="116">
        <v>3</v>
      </c>
      <c r="F1351" s="116">
        <v>4</v>
      </c>
      <c r="G1351" s="289">
        <v>0</v>
      </c>
      <c r="H1351" s="289">
        <v>0</v>
      </c>
      <c r="I1351" s="289">
        <f t="shared" si="170"/>
        <v>3</v>
      </c>
      <c r="J1351" s="289">
        <f t="shared" si="171"/>
        <v>4</v>
      </c>
    </row>
    <row r="1352" spans="1:10" ht="38.25">
      <c r="A1352" s="417" t="s">
        <v>3576</v>
      </c>
      <c r="B1352" s="417" t="s">
        <v>3538</v>
      </c>
      <c r="C1352" s="361">
        <v>57700001</v>
      </c>
      <c r="D1352" s="116" t="s">
        <v>3586</v>
      </c>
      <c r="E1352" s="116">
        <v>2</v>
      </c>
      <c r="F1352" s="116">
        <v>3</v>
      </c>
      <c r="G1352" s="289">
        <v>0</v>
      </c>
      <c r="H1352" s="289">
        <v>0</v>
      </c>
      <c r="I1352" s="289">
        <f t="shared" si="170"/>
        <v>2</v>
      </c>
      <c r="J1352" s="289">
        <f t="shared" si="171"/>
        <v>3</v>
      </c>
    </row>
    <row r="1353" spans="1:10" ht="38.25">
      <c r="A1353" s="417" t="s">
        <v>3576</v>
      </c>
      <c r="B1353" s="417" t="s">
        <v>3538</v>
      </c>
      <c r="C1353" s="361">
        <v>57706001</v>
      </c>
      <c r="D1353" s="116" t="s">
        <v>3587</v>
      </c>
      <c r="E1353" s="116">
        <v>0</v>
      </c>
      <c r="F1353" s="116">
        <v>1</v>
      </c>
      <c r="G1353" s="289">
        <v>0</v>
      </c>
      <c r="H1353" s="289">
        <v>0</v>
      </c>
      <c r="I1353" s="289">
        <f t="shared" si="170"/>
        <v>0</v>
      </c>
      <c r="J1353" s="289">
        <f t="shared" si="171"/>
        <v>1</v>
      </c>
    </row>
    <row r="1354" spans="1:10" ht="38.25">
      <c r="A1354" s="417" t="s">
        <v>3576</v>
      </c>
      <c r="B1354" s="417" t="s">
        <v>3538</v>
      </c>
      <c r="C1354" s="361">
        <v>57712001</v>
      </c>
      <c r="D1354" s="116" t="s">
        <v>3588</v>
      </c>
      <c r="E1354" s="116">
        <v>1</v>
      </c>
      <c r="F1354" s="116">
        <v>4</v>
      </c>
      <c r="G1354" s="289">
        <v>0</v>
      </c>
      <c r="H1354" s="289">
        <v>0</v>
      </c>
      <c r="I1354" s="289">
        <f t="shared" si="170"/>
        <v>1</v>
      </c>
      <c r="J1354" s="289">
        <f t="shared" si="171"/>
        <v>4</v>
      </c>
    </row>
    <row r="1355" spans="1:10" ht="38.25">
      <c r="A1355" s="417" t="s">
        <v>3576</v>
      </c>
      <c r="B1355" s="417" t="s">
        <v>3538</v>
      </c>
      <c r="C1355" s="361">
        <v>57715001</v>
      </c>
      <c r="D1355" s="116" t="s">
        <v>3589</v>
      </c>
      <c r="E1355" s="116">
        <v>6</v>
      </c>
      <c r="F1355" s="116">
        <v>7</v>
      </c>
      <c r="G1355" s="289">
        <v>0</v>
      </c>
      <c r="H1355" s="289">
        <v>0</v>
      </c>
      <c r="I1355" s="289">
        <f t="shared" si="170"/>
        <v>6</v>
      </c>
      <c r="J1355" s="289">
        <f t="shared" si="171"/>
        <v>7</v>
      </c>
    </row>
    <row r="1356" spans="1:10" ht="38.25">
      <c r="A1356" s="417" t="s">
        <v>3576</v>
      </c>
      <c r="B1356" s="417" t="s">
        <v>3538</v>
      </c>
      <c r="C1356" s="361">
        <v>57901001</v>
      </c>
      <c r="D1356" s="116" t="s">
        <v>3590</v>
      </c>
      <c r="E1356" s="116">
        <v>9</v>
      </c>
      <c r="F1356" s="116">
        <v>16</v>
      </c>
      <c r="G1356" s="289">
        <v>0</v>
      </c>
      <c r="H1356" s="289">
        <v>0</v>
      </c>
      <c r="I1356" s="289">
        <f t="shared" si="170"/>
        <v>9</v>
      </c>
      <c r="J1356" s="289">
        <f t="shared" si="171"/>
        <v>16</v>
      </c>
    </row>
    <row r="1357" spans="1:10" ht="38.25">
      <c r="A1357" s="417" t="s">
        <v>3576</v>
      </c>
      <c r="B1357" s="417" t="s">
        <v>3538</v>
      </c>
      <c r="C1357" s="361">
        <v>57903001</v>
      </c>
      <c r="D1357" s="116" t="s">
        <v>3591</v>
      </c>
      <c r="E1357" s="116">
        <v>299</v>
      </c>
      <c r="F1357" s="116">
        <v>310</v>
      </c>
      <c r="G1357" s="289">
        <v>0</v>
      </c>
      <c r="H1357" s="289">
        <v>0</v>
      </c>
      <c r="I1357" s="289">
        <f t="shared" si="170"/>
        <v>299</v>
      </c>
      <c r="J1357" s="289">
        <f t="shared" si="171"/>
        <v>310</v>
      </c>
    </row>
    <row r="1358" spans="1:10" ht="38.25">
      <c r="A1358" s="417" t="s">
        <v>3576</v>
      </c>
      <c r="B1358" s="417" t="s">
        <v>3538</v>
      </c>
      <c r="C1358" s="361">
        <v>57906001</v>
      </c>
      <c r="D1358" s="116" t="s">
        <v>3592</v>
      </c>
      <c r="E1358" s="116">
        <v>5</v>
      </c>
      <c r="F1358" s="116">
        <v>5</v>
      </c>
      <c r="G1358" s="289">
        <v>0</v>
      </c>
      <c r="H1358" s="289">
        <v>0</v>
      </c>
      <c r="I1358" s="289">
        <f t="shared" si="170"/>
        <v>5</v>
      </c>
      <c r="J1358" s="289">
        <f t="shared" si="171"/>
        <v>5</v>
      </c>
    </row>
    <row r="1359" spans="1:10" ht="38.25">
      <c r="A1359" s="417" t="s">
        <v>3576</v>
      </c>
      <c r="B1359" s="417" t="s">
        <v>3538</v>
      </c>
      <c r="C1359" s="361">
        <v>57912001</v>
      </c>
      <c r="D1359" s="116" t="s">
        <v>3593</v>
      </c>
      <c r="E1359" s="116">
        <v>2</v>
      </c>
      <c r="F1359" s="116">
        <v>4</v>
      </c>
      <c r="G1359" s="289">
        <v>0</v>
      </c>
      <c r="H1359" s="289">
        <v>0</v>
      </c>
      <c r="I1359" s="289">
        <f t="shared" si="170"/>
        <v>2</v>
      </c>
      <c r="J1359" s="289">
        <f t="shared" si="171"/>
        <v>4</v>
      </c>
    </row>
    <row r="1360" spans="1:10" ht="38.25">
      <c r="A1360" s="417" t="s">
        <v>3576</v>
      </c>
      <c r="B1360" s="417" t="s">
        <v>3538</v>
      </c>
      <c r="C1360" s="361">
        <v>57921001</v>
      </c>
      <c r="D1360" s="116" t="s">
        <v>3594</v>
      </c>
      <c r="E1360" s="116">
        <v>1</v>
      </c>
      <c r="F1360" s="116">
        <v>4</v>
      </c>
      <c r="G1360" s="289">
        <v>0</v>
      </c>
      <c r="H1360" s="289">
        <v>0</v>
      </c>
      <c r="I1360" s="289">
        <f t="shared" si="170"/>
        <v>1</v>
      </c>
      <c r="J1360" s="289">
        <f t="shared" si="171"/>
        <v>4</v>
      </c>
    </row>
    <row r="1361" spans="1:10" ht="38.25">
      <c r="A1361" s="417" t="s">
        <v>3576</v>
      </c>
      <c r="B1361" s="417" t="s">
        <v>3538</v>
      </c>
      <c r="C1361" s="361">
        <v>57927001</v>
      </c>
      <c r="D1361" s="116" t="s">
        <v>3595</v>
      </c>
      <c r="E1361" s="116">
        <v>0</v>
      </c>
      <c r="F1361" s="116">
        <v>3</v>
      </c>
      <c r="G1361" s="289">
        <v>0</v>
      </c>
      <c r="H1361" s="289">
        <v>0</v>
      </c>
      <c r="I1361" s="289">
        <f t="shared" si="170"/>
        <v>0</v>
      </c>
      <c r="J1361" s="289">
        <f t="shared" si="171"/>
        <v>3</v>
      </c>
    </row>
    <row r="1362" spans="1:10" ht="38.25">
      <c r="A1362" s="417" t="s">
        <v>3576</v>
      </c>
      <c r="B1362" s="417" t="s">
        <v>3538</v>
      </c>
      <c r="C1362" s="361">
        <v>58100001</v>
      </c>
      <c r="D1362" s="116" t="s">
        <v>3596</v>
      </c>
      <c r="E1362" s="116">
        <v>63</v>
      </c>
      <c r="F1362" s="116">
        <v>65</v>
      </c>
      <c r="G1362" s="289">
        <v>0</v>
      </c>
      <c r="H1362" s="289">
        <v>0</v>
      </c>
      <c r="I1362" s="289">
        <f t="shared" si="170"/>
        <v>63</v>
      </c>
      <c r="J1362" s="289">
        <f t="shared" si="171"/>
        <v>65</v>
      </c>
    </row>
    <row r="1363" spans="1:10" ht="38.25">
      <c r="A1363" s="417" t="s">
        <v>3576</v>
      </c>
      <c r="B1363" s="417" t="s">
        <v>3538</v>
      </c>
      <c r="C1363" s="361">
        <v>58103001</v>
      </c>
      <c r="D1363" s="116" t="s">
        <v>3597</v>
      </c>
      <c r="E1363" s="116">
        <v>6</v>
      </c>
      <c r="F1363" s="116">
        <v>12</v>
      </c>
      <c r="G1363" s="289">
        <v>0</v>
      </c>
      <c r="H1363" s="289">
        <v>0</v>
      </c>
      <c r="I1363" s="289">
        <f t="shared" ref="I1363:I1402" si="177">SUM(E1363,G1363)</f>
        <v>6</v>
      </c>
      <c r="J1363" s="289">
        <f t="shared" ref="J1363:J1402" si="178">SUM(F1363,H1363)</f>
        <v>12</v>
      </c>
    </row>
    <row r="1364" spans="1:10" ht="38.25">
      <c r="A1364" s="417" t="s">
        <v>3576</v>
      </c>
      <c r="B1364" s="417" t="s">
        <v>3538</v>
      </c>
      <c r="C1364" s="361">
        <v>58106001</v>
      </c>
      <c r="D1364" s="116" t="s">
        <v>3598</v>
      </c>
      <c r="E1364" s="116">
        <v>33</v>
      </c>
      <c r="F1364" s="116">
        <v>90</v>
      </c>
      <c r="G1364" s="289">
        <v>0</v>
      </c>
      <c r="H1364" s="289">
        <v>0</v>
      </c>
      <c r="I1364" s="289">
        <f t="shared" si="177"/>
        <v>33</v>
      </c>
      <c r="J1364" s="289">
        <f t="shared" si="178"/>
        <v>90</v>
      </c>
    </row>
    <row r="1365" spans="1:10" ht="38.25">
      <c r="A1365" s="417" t="s">
        <v>3576</v>
      </c>
      <c r="B1365" s="417" t="s">
        <v>3538</v>
      </c>
      <c r="C1365" s="361">
        <v>58500001</v>
      </c>
      <c r="D1365" s="116" t="s">
        <v>3599</v>
      </c>
      <c r="E1365" s="116">
        <v>288</v>
      </c>
      <c r="F1365" s="116">
        <v>700</v>
      </c>
      <c r="G1365" s="289">
        <v>0</v>
      </c>
      <c r="H1365" s="289">
        <v>0</v>
      </c>
      <c r="I1365" s="289">
        <f t="shared" si="177"/>
        <v>288</v>
      </c>
      <c r="J1365" s="289">
        <f t="shared" si="178"/>
        <v>700</v>
      </c>
    </row>
    <row r="1366" spans="1:10" ht="38.25">
      <c r="A1366" s="417" t="s">
        <v>3576</v>
      </c>
      <c r="B1366" s="417" t="s">
        <v>3538</v>
      </c>
      <c r="C1366" s="361">
        <v>58521001</v>
      </c>
      <c r="D1366" s="116" t="s">
        <v>3600</v>
      </c>
      <c r="E1366" s="116">
        <v>1</v>
      </c>
      <c r="F1366" s="116">
        <v>3</v>
      </c>
      <c r="G1366" s="289">
        <v>0</v>
      </c>
      <c r="H1366" s="289">
        <v>0</v>
      </c>
      <c r="I1366" s="289">
        <f t="shared" si="177"/>
        <v>1</v>
      </c>
      <c r="J1366" s="289">
        <f t="shared" si="178"/>
        <v>3</v>
      </c>
    </row>
    <row r="1367" spans="1:10" ht="38.25">
      <c r="A1367" s="417" t="s">
        <v>3576</v>
      </c>
      <c r="B1367" s="417" t="s">
        <v>3538</v>
      </c>
      <c r="C1367" s="361">
        <v>58700001</v>
      </c>
      <c r="D1367" s="116" t="s">
        <v>3601</v>
      </c>
      <c r="E1367" s="116">
        <v>1</v>
      </c>
      <c r="F1367" s="116">
        <v>5</v>
      </c>
      <c r="G1367" s="289">
        <v>0</v>
      </c>
      <c r="H1367" s="289">
        <v>0</v>
      </c>
      <c r="I1367" s="289">
        <f t="shared" si="177"/>
        <v>1</v>
      </c>
      <c r="J1367" s="289">
        <f t="shared" si="178"/>
        <v>5</v>
      </c>
    </row>
    <row r="1368" spans="1:10" ht="38.25">
      <c r="A1368" s="417" t="s">
        <v>3576</v>
      </c>
      <c r="B1368" s="417" t="s">
        <v>3538</v>
      </c>
      <c r="C1368" s="361">
        <v>58900001</v>
      </c>
      <c r="D1368" s="116" t="s">
        <v>3602</v>
      </c>
      <c r="E1368" s="116">
        <v>1</v>
      </c>
      <c r="F1368" s="116">
        <v>6</v>
      </c>
      <c r="G1368" s="289">
        <v>0</v>
      </c>
      <c r="H1368" s="289">
        <v>0</v>
      </c>
      <c r="I1368" s="289">
        <f t="shared" si="177"/>
        <v>1</v>
      </c>
      <c r="J1368" s="289">
        <f t="shared" si="178"/>
        <v>6</v>
      </c>
    </row>
    <row r="1369" spans="1:10" ht="38.25">
      <c r="A1369" s="417" t="s">
        <v>3576</v>
      </c>
      <c r="B1369" s="417" t="s">
        <v>3538</v>
      </c>
      <c r="C1369" s="361">
        <v>59300001</v>
      </c>
      <c r="D1369" s="116" t="s">
        <v>3603</v>
      </c>
      <c r="E1369" s="116">
        <v>155</v>
      </c>
      <c r="F1369" s="116">
        <v>160</v>
      </c>
      <c r="G1369" s="289">
        <v>0</v>
      </c>
      <c r="H1369" s="289">
        <v>0</v>
      </c>
      <c r="I1369" s="289">
        <f t="shared" si="177"/>
        <v>155</v>
      </c>
      <c r="J1369" s="289">
        <f t="shared" si="178"/>
        <v>160</v>
      </c>
    </row>
    <row r="1370" spans="1:10" ht="38.25">
      <c r="A1370" s="417" t="s">
        <v>3576</v>
      </c>
      <c r="B1370" s="417" t="s">
        <v>3538</v>
      </c>
      <c r="C1370" s="361">
        <v>59303001</v>
      </c>
      <c r="D1370" s="116" t="s">
        <v>3604</v>
      </c>
      <c r="E1370" s="116">
        <v>18</v>
      </c>
      <c r="F1370" s="116">
        <v>30</v>
      </c>
      <c r="G1370" s="289">
        <v>0</v>
      </c>
      <c r="H1370" s="289">
        <v>0</v>
      </c>
      <c r="I1370" s="289">
        <f t="shared" si="177"/>
        <v>18</v>
      </c>
      <c r="J1370" s="289">
        <f t="shared" si="178"/>
        <v>30</v>
      </c>
    </row>
    <row r="1371" spans="1:10" ht="38.25">
      <c r="A1371" s="417" t="s">
        <v>3576</v>
      </c>
      <c r="B1371" s="417" t="s">
        <v>3538</v>
      </c>
      <c r="C1371" s="361">
        <v>59712001</v>
      </c>
      <c r="D1371" s="116" t="s">
        <v>3605</v>
      </c>
      <c r="E1371" s="116">
        <v>0</v>
      </c>
      <c r="F1371" s="116">
        <v>0</v>
      </c>
      <c r="G1371" s="289">
        <v>0</v>
      </c>
      <c r="H1371" s="289">
        <v>0</v>
      </c>
      <c r="I1371" s="289">
        <f t="shared" si="177"/>
        <v>0</v>
      </c>
      <c r="J1371" s="289">
        <f t="shared" si="178"/>
        <v>0</v>
      </c>
    </row>
    <row r="1372" spans="1:10" ht="38.25">
      <c r="A1372" s="417" t="s">
        <v>3576</v>
      </c>
      <c r="B1372" s="417" t="s">
        <v>3538</v>
      </c>
      <c r="C1372" s="361" t="s">
        <v>3606</v>
      </c>
      <c r="D1372" s="116" t="s">
        <v>3607</v>
      </c>
      <c r="E1372" s="116">
        <v>105</v>
      </c>
      <c r="F1372" s="116">
        <v>110</v>
      </c>
      <c r="G1372" s="289">
        <v>0</v>
      </c>
      <c r="H1372" s="289">
        <v>0</v>
      </c>
      <c r="I1372" s="289">
        <f t="shared" si="177"/>
        <v>105</v>
      </c>
      <c r="J1372" s="289">
        <f t="shared" si="178"/>
        <v>110</v>
      </c>
    </row>
    <row r="1373" spans="1:10" ht="38.25">
      <c r="A1373" s="417" t="s">
        <v>3576</v>
      </c>
      <c r="B1373" s="417" t="s">
        <v>3538</v>
      </c>
      <c r="C1373" s="361" t="s">
        <v>3608</v>
      </c>
      <c r="D1373" s="116" t="s">
        <v>3607</v>
      </c>
      <c r="E1373" s="116"/>
      <c r="F1373" s="116"/>
      <c r="G1373" s="289">
        <v>3</v>
      </c>
      <c r="H1373" s="289">
        <v>7</v>
      </c>
      <c r="I1373" s="289">
        <f t="shared" si="177"/>
        <v>3</v>
      </c>
      <c r="J1373" s="289">
        <f t="shared" si="178"/>
        <v>7</v>
      </c>
    </row>
    <row r="1374" spans="1:10" ht="38.25">
      <c r="A1374" s="417" t="s">
        <v>3576</v>
      </c>
      <c r="B1374" s="417" t="s">
        <v>3538</v>
      </c>
      <c r="C1374" s="361" t="s">
        <v>3609</v>
      </c>
      <c r="D1374" s="116" t="s">
        <v>3610</v>
      </c>
      <c r="E1374" s="116">
        <v>237</v>
      </c>
      <c r="F1374" s="116">
        <v>240</v>
      </c>
      <c r="G1374" s="289"/>
      <c r="H1374" s="289"/>
      <c r="I1374" s="289">
        <f t="shared" si="177"/>
        <v>237</v>
      </c>
      <c r="J1374" s="289">
        <f t="shared" si="178"/>
        <v>240</v>
      </c>
    </row>
    <row r="1375" spans="1:10" ht="38.25">
      <c r="A1375" s="417" t="s">
        <v>3576</v>
      </c>
      <c r="B1375" s="417" t="s">
        <v>3538</v>
      </c>
      <c r="C1375" s="361" t="s">
        <v>3611</v>
      </c>
      <c r="D1375" s="116" t="s">
        <v>3610</v>
      </c>
      <c r="E1375" s="116"/>
      <c r="F1375" s="116"/>
      <c r="G1375" s="289">
        <v>6</v>
      </c>
      <c r="H1375" s="289">
        <v>10</v>
      </c>
      <c r="I1375" s="289">
        <f t="shared" si="177"/>
        <v>6</v>
      </c>
      <c r="J1375" s="289">
        <f t="shared" si="178"/>
        <v>10</v>
      </c>
    </row>
    <row r="1376" spans="1:10" ht="38.25">
      <c r="A1376" s="417" t="s">
        <v>3576</v>
      </c>
      <c r="B1376" s="417" t="s">
        <v>3538</v>
      </c>
      <c r="C1376" s="361" t="s">
        <v>3612</v>
      </c>
      <c r="D1376" s="116" t="s">
        <v>3613</v>
      </c>
      <c r="E1376" s="116">
        <v>127</v>
      </c>
      <c r="F1376" s="116">
        <v>180</v>
      </c>
      <c r="G1376" s="289"/>
      <c r="H1376" s="289"/>
      <c r="I1376" s="289">
        <f t="shared" si="177"/>
        <v>127</v>
      </c>
      <c r="J1376" s="289">
        <f t="shared" si="178"/>
        <v>180</v>
      </c>
    </row>
    <row r="1377" spans="1:10" ht="38.25">
      <c r="A1377" s="417" t="s">
        <v>3576</v>
      </c>
      <c r="B1377" s="417" t="s">
        <v>3538</v>
      </c>
      <c r="C1377" s="361" t="s">
        <v>3614</v>
      </c>
      <c r="D1377" s="116" t="s">
        <v>3613</v>
      </c>
      <c r="E1377" s="116"/>
      <c r="F1377" s="116"/>
      <c r="G1377" s="289">
        <v>3</v>
      </c>
      <c r="H1377" s="289">
        <v>6</v>
      </c>
      <c r="I1377" s="289">
        <f t="shared" si="177"/>
        <v>3</v>
      </c>
      <c r="J1377" s="289">
        <f t="shared" si="178"/>
        <v>6</v>
      </c>
    </row>
    <row r="1378" spans="1:10" ht="38.25">
      <c r="A1378" s="417" t="s">
        <v>3576</v>
      </c>
      <c r="B1378" s="417" t="s">
        <v>3538</v>
      </c>
      <c r="C1378" s="361" t="s">
        <v>3615</v>
      </c>
      <c r="D1378" s="116" t="s">
        <v>3616</v>
      </c>
      <c r="E1378" s="116">
        <v>692</v>
      </c>
      <c r="F1378" s="116">
        <v>700</v>
      </c>
      <c r="G1378" s="289"/>
      <c r="H1378" s="289"/>
      <c r="I1378" s="289">
        <f t="shared" si="177"/>
        <v>692</v>
      </c>
      <c r="J1378" s="289">
        <f t="shared" si="178"/>
        <v>700</v>
      </c>
    </row>
    <row r="1379" spans="1:10" ht="38.25">
      <c r="A1379" s="417" t="s">
        <v>3576</v>
      </c>
      <c r="B1379" s="417" t="s">
        <v>3538</v>
      </c>
      <c r="C1379" s="361" t="s">
        <v>3617</v>
      </c>
      <c r="D1379" s="116" t="s">
        <v>3616</v>
      </c>
      <c r="E1379" s="116"/>
      <c r="F1379" s="116"/>
      <c r="G1379" s="289">
        <v>5</v>
      </c>
      <c r="H1379" s="289">
        <v>10</v>
      </c>
      <c r="I1379" s="289">
        <f t="shared" si="177"/>
        <v>5</v>
      </c>
      <c r="J1379" s="289">
        <f t="shared" si="178"/>
        <v>10</v>
      </c>
    </row>
    <row r="1380" spans="1:10" ht="38.25">
      <c r="A1380" s="417" t="s">
        <v>3576</v>
      </c>
      <c r="B1380" s="417" t="s">
        <v>3538</v>
      </c>
      <c r="C1380" s="361" t="s">
        <v>3618</v>
      </c>
      <c r="D1380" s="116" t="s">
        <v>3619</v>
      </c>
      <c r="E1380" s="116">
        <v>939</v>
      </c>
      <c r="F1380" s="116">
        <v>1000</v>
      </c>
      <c r="G1380" s="289"/>
      <c r="H1380" s="289"/>
      <c r="I1380" s="289">
        <f t="shared" si="177"/>
        <v>939</v>
      </c>
      <c r="J1380" s="289">
        <f t="shared" si="178"/>
        <v>1000</v>
      </c>
    </row>
    <row r="1381" spans="1:10" ht="38.25">
      <c r="A1381" s="417" t="s">
        <v>3576</v>
      </c>
      <c r="B1381" s="417" t="s">
        <v>3538</v>
      </c>
      <c r="C1381" s="361" t="s">
        <v>3620</v>
      </c>
      <c r="D1381" s="116" t="s">
        <v>3619</v>
      </c>
      <c r="E1381" s="116"/>
      <c r="F1381" s="116"/>
      <c r="G1381" s="289">
        <v>4</v>
      </c>
      <c r="H1381" s="289">
        <v>7</v>
      </c>
      <c r="I1381" s="289">
        <f t="shared" si="177"/>
        <v>4</v>
      </c>
      <c r="J1381" s="289">
        <f t="shared" si="178"/>
        <v>7</v>
      </c>
    </row>
    <row r="1382" spans="1:10" ht="38.25">
      <c r="A1382" s="417" t="s">
        <v>3576</v>
      </c>
      <c r="B1382" s="417" t="s">
        <v>3538</v>
      </c>
      <c r="C1382" s="361" t="s">
        <v>3621</v>
      </c>
      <c r="D1382" s="116" t="s">
        <v>3622</v>
      </c>
      <c r="E1382" s="116">
        <v>110</v>
      </c>
      <c r="F1382" s="116">
        <v>125</v>
      </c>
      <c r="G1382" s="289"/>
      <c r="H1382" s="289"/>
      <c r="I1382" s="289">
        <f t="shared" si="177"/>
        <v>110</v>
      </c>
      <c r="J1382" s="289">
        <f t="shared" si="178"/>
        <v>125</v>
      </c>
    </row>
    <row r="1383" spans="1:10" ht="38.25">
      <c r="A1383" s="417" t="s">
        <v>3576</v>
      </c>
      <c r="B1383" s="417" t="s">
        <v>3538</v>
      </c>
      <c r="C1383" s="361" t="s">
        <v>3623</v>
      </c>
      <c r="D1383" s="116" t="s">
        <v>3622</v>
      </c>
      <c r="E1383" s="116"/>
      <c r="F1383" s="116"/>
      <c r="G1383" s="289">
        <v>11</v>
      </c>
      <c r="H1383" s="289">
        <v>26</v>
      </c>
      <c r="I1383" s="289">
        <f t="shared" si="177"/>
        <v>11</v>
      </c>
      <c r="J1383" s="289">
        <f t="shared" si="178"/>
        <v>26</v>
      </c>
    </row>
    <row r="1384" spans="1:10" ht="38.25">
      <c r="A1384" s="417" t="s">
        <v>3576</v>
      </c>
      <c r="B1384" s="417" t="s">
        <v>3538</v>
      </c>
      <c r="C1384" s="361" t="s">
        <v>3624</v>
      </c>
      <c r="D1384" s="116" t="s">
        <v>3625</v>
      </c>
      <c r="E1384" s="116">
        <v>1645</v>
      </c>
      <c r="F1384" s="116">
        <v>1700</v>
      </c>
      <c r="G1384" s="289"/>
      <c r="H1384" s="289"/>
      <c r="I1384" s="289">
        <f t="shared" si="177"/>
        <v>1645</v>
      </c>
      <c r="J1384" s="289">
        <f t="shared" si="178"/>
        <v>1700</v>
      </c>
    </row>
    <row r="1385" spans="1:10" ht="38.25">
      <c r="A1385" s="417" t="s">
        <v>3576</v>
      </c>
      <c r="B1385" s="417" t="s">
        <v>3538</v>
      </c>
      <c r="C1385" s="361" t="s">
        <v>3626</v>
      </c>
      <c r="D1385" s="116" t="s">
        <v>3625</v>
      </c>
      <c r="E1385" s="116"/>
      <c r="F1385" s="116"/>
      <c r="G1385" s="289">
        <v>243</v>
      </c>
      <c r="H1385" s="289">
        <v>250</v>
      </c>
      <c r="I1385" s="289">
        <f t="shared" si="177"/>
        <v>243</v>
      </c>
      <c r="J1385" s="289">
        <f t="shared" si="178"/>
        <v>250</v>
      </c>
    </row>
    <row r="1386" spans="1:10" ht="38.25">
      <c r="A1386" s="417" t="s">
        <v>3576</v>
      </c>
      <c r="B1386" s="417" t="s">
        <v>3538</v>
      </c>
      <c r="C1386" s="361" t="s">
        <v>3627</v>
      </c>
      <c r="D1386" s="116" t="s">
        <v>3628</v>
      </c>
      <c r="E1386" s="116">
        <v>838</v>
      </c>
      <c r="F1386" s="116">
        <v>850</v>
      </c>
      <c r="G1386" s="289"/>
      <c r="H1386" s="289"/>
      <c r="I1386" s="289">
        <f t="shared" si="177"/>
        <v>838</v>
      </c>
      <c r="J1386" s="289">
        <f t="shared" si="178"/>
        <v>850</v>
      </c>
    </row>
    <row r="1387" spans="1:10" ht="38.25">
      <c r="A1387" s="417" t="s">
        <v>3576</v>
      </c>
      <c r="B1387" s="417" t="s">
        <v>3538</v>
      </c>
      <c r="C1387" s="361" t="s">
        <v>3629</v>
      </c>
      <c r="D1387" s="116" t="s">
        <v>3628</v>
      </c>
      <c r="E1387" s="116"/>
      <c r="F1387" s="116"/>
      <c r="G1387" s="289">
        <v>28</v>
      </c>
      <c r="H1387" s="289">
        <v>30</v>
      </c>
      <c r="I1387" s="289">
        <f t="shared" si="177"/>
        <v>28</v>
      </c>
      <c r="J1387" s="289">
        <f t="shared" si="178"/>
        <v>30</v>
      </c>
    </row>
    <row r="1388" spans="1:10" ht="38.25">
      <c r="A1388" s="417" t="s">
        <v>3576</v>
      </c>
      <c r="B1388" s="417" t="s">
        <v>3538</v>
      </c>
      <c r="C1388" s="361" t="s">
        <v>3630</v>
      </c>
      <c r="D1388" s="116" t="s">
        <v>3631</v>
      </c>
      <c r="E1388" s="116">
        <v>812</v>
      </c>
      <c r="F1388" s="116">
        <v>825</v>
      </c>
      <c r="G1388" s="289"/>
      <c r="H1388" s="289"/>
      <c r="I1388" s="289">
        <f t="shared" si="177"/>
        <v>812</v>
      </c>
      <c r="J1388" s="289">
        <f t="shared" si="178"/>
        <v>825</v>
      </c>
    </row>
    <row r="1389" spans="1:10" ht="38.25">
      <c r="A1389" s="417" t="s">
        <v>3576</v>
      </c>
      <c r="B1389" s="417" t="s">
        <v>3538</v>
      </c>
      <c r="C1389" s="361" t="s">
        <v>3632</v>
      </c>
      <c r="D1389" s="116" t="s">
        <v>3631</v>
      </c>
      <c r="E1389" s="116"/>
      <c r="F1389" s="116"/>
      <c r="G1389" s="289">
        <v>18</v>
      </c>
      <c r="H1389" s="289">
        <v>20</v>
      </c>
      <c r="I1389" s="289">
        <f t="shared" si="177"/>
        <v>18</v>
      </c>
      <c r="J1389" s="289">
        <f t="shared" si="178"/>
        <v>20</v>
      </c>
    </row>
    <row r="1390" spans="1:10" ht="38.25">
      <c r="A1390" s="417" t="s">
        <v>3576</v>
      </c>
      <c r="B1390" s="417" t="s">
        <v>3538</v>
      </c>
      <c r="C1390" s="361" t="s">
        <v>3633</v>
      </c>
      <c r="D1390" s="116" t="s">
        <v>3634</v>
      </c>
      <c r="E1390" s="116">
        <v>636</v>
      </c>
      <c r="F1390" s="116">
        <v>645</v>
      </c>
      <c r="G1390" s="289"/>
      <c r="H1390" s="289"/>
      <c r="I1390" s="289">
        <f t="shared" si="177"/>
        <v>636</v>
      </c>
      <c r="J1390" s="289">
        <f t="shared" si="178"/>
        <v>645</v>
      </c>
    </row>
    <row r="1391" spans="1:10" ht="38.25">
      <c r="A1391" s="417" t="s">
        <v>3576</v>
      </c>
      <c r="B1391" s="417" t="s">
        <v>3538</v>
      </c>
      <c r="C1391" s="361" t="s">
        <v>3635</v>
      </c>
      <c r="D1391" s="116" t="s">
        <v>3634</v>
      </c>
      <c r="E1391" s="116"/>
      <c r="F1391" s="116"/>
      <c r="G1391" s="289">
        <v>24</v>
      </c>
      <c r="H1391" s="289">
        <v>25</v>
      </c>
      <c r="I1391" s="289">
        <f t="shared" si="177"/>
        <v>24</v>
      </c>
      <c r="J1391" s="289">
        <f t="shared" si="178"/>
        <v>25</v>
      </c>
    </row>
    <row r="1392" spans="1:10" ht="38.25">
      <c r="A1392" s="417" t="s">
        <v>3576</v>
      </c>
      <c r="B1392" s="417" t="s">
        <v>3538</v>
      </c>
      <c r="C1392" s="361" t="s">
        <v>3636</v>
      </c>
      <c r="D1392" s="116" t="s">
        <v>3637</v>
      </c>
      <c r="E1392" s="116">
        <v>12</v>
      </c>
      <c r="F1392" s="116">
        <v>14</v>
      </c>
      <c r="G1392" s="289"/>
      <c r="H1392" s="289"/>
      <c r="I1392" s="289">
        <f t="shared" si="177"/>
        <v>12</v>
      </c>
      <c r="J1392" s="289">
        <f t="shared" si="178"/>
        <v>14</v>
      </c>
    </row>
    <row r="1393" spans="1:10" ht="38.25">
      <c r="A1393" s="417" t="s">
        <v>3576</v>
      </c>
      <c r="B1393" s="417" t="s">
        <v>3538</v>
      </c>
      <c r="C1393" s="361" t="s">
        <v>3638</v>
      </c>
      <c r="D1393" s="116" t="s">
        <v>3637</v>
      </c>
      <c r="E1393" s="116"/>
      <c r="F1393" s="116"/>
      <c r="G1393" s="289">
        <v>0</v>
      </c>
      <c r="H1393" s="289">
        <v>2</v>
      </c>
      <c r="I1393" s="289">
        <f t="shared" si="177"/>
        <v>0</v>
      </c>
      <c r="J1393" s="289">
        <f t="shared" si="178"/>
        <v>2</v>
      </c>
    </row>
    <row r="1394" spans="1:10" ht="38.25">
      <c r="A1394" s="417" t="s">
        <v>3576</v>
      </c>
      <c r="B1394" s="417" t="s">
        <v>3538</v>
      </c>
      <c r="C1394" s="361" t="s">
        <v>3639</v>
      </c>
      <c r="D1394" s="116" t="s">
        <v>3640</v>
      </c>
      <c r="E1394" s="116">
        <v>358</v>
      </c>
      <c r="F1394" s="116">
        <v>420</v>
      </c>
      <c r="G1394" s="289"/>
      <c r="H1394" s="289"/>
      <c r="I1394" s="289">
        <f t="shared" si="177"/>
        <v>358</v>
      </c>
      <c r="J1394" s="289">
        <f t="shared" si="178"/>
        <v>420</v>
      </c>
    </row>
    <row r="1395" spans="1:10" ht="38.25">
      <c r="A1395" s="417" t="s">
        <v>3576</v>
      </c>
      <c r="B1395" s="417" t="s">
        <v>3538</v>
      </c>
      <c r="C1395" s="361" t="s">
        <v>3641</v>
      </c>
      <c r="D1395" s="116" t="s">
        <v>3640</v>
      </c>
      <c r="E1395" s="116"/>
      <c r="F1395" s="116"/>
      <c r="G1395" s="289">
        <v>253</v>
      </c>
      <c r="H1395" s="289">
        <v>290</v>
      </c>
      <c r="I1395" s="289">
        <f t="shared" si="177"/>
        <v>253</v>
      </c>
      <c r="J1395" s="289">
        <f t="shared" si="178"/>
        <v>290</v>
      </c>
    </row>
    <row r="1396" spans="1:10" ht="38.25">
      <c r="A1396" s="417" t="s">
        <v>3576</v>
      </c>
      <c r="B1396" s="417" t="s">
        <v>3538</v>
      </c>
      <c r="C1396" s="361" t="s">
        <v>3642</v>
      </c>
      <c r="D1396" s="116" t="s">
        <v>3643</v>
      </c>
      <c r="E1396" s="116">
        <v>809</v>
      </c>
      <c r="F1396" s="116">
        <v>820</v>
      </c>
      <c r="G1396" s="289"/>
      <c r="H1396" s="289"/>
      <c r="I1396" s="289">
        <f t="shared" si="177"/>
        <v>809</v>
      </c>
      <c r="J1396" s="289">
        <f t="shared" si="178"/>
        <v>820</v>
      </c>
    </row>
    <row r="1397" spans="1:10" ht="38.25">
      <c r="A1397" s="417" t="s">
        <v>3576</v>
      </c>
      <c r="B1397" s="417" t="s">
        <v>3538</v>
      </c>
      <c r="C1397" s="361" t="s">
        <v>3644</v>
      </c>
      <c r="D1397" s="116" t="s">
        <v>3643</v>
      </c>
      <c r="E1397" s="116"/>
      <c r="F1397" s="116"/>
      <c r="G1397" s="289">
        <v>50</v>
      </c>
      <c r="H1397" s="289">
        <v>55</v>
      </c>
      <c r="I1397" s="289">
        <f t="shared" si="177"/>
        <v>50</v>
      </c>
      <c r="J1397" s="289">
        <f t="shared" si="178"/>
        <v>55</v>
      </c>
    </row>
    <row r="1398" spans="1:10" ht="38.25">
      <c r="A1398" s="417" t="s">
        <v>3576</v>
      </c>
      <c r="B1398" s="417" t="s">
        <v>3538</v>
      </c>
      <c r="C1398" s="361" t="s">
        <v>3645</v>
      </c>
      <c r="D1398" s="116" t="s">
        <v>3646</v>
      </c>
      <c r="E1398" s="116">
        <v>213</v>
      </c>
      <c r="F1398" s="116">
        <v>230</v>
      </c>
      <c r="G1398" s="289"/>
      <c r="H1398" s="289"/>
      <c r="I1398" s="289">
        <f t="shared" si="177"/>
        <v>213</v>
      </c>
      <c r="J1398" s="289">
        <f t="shared" si="178"/>
        <v>230</v>
      </c>
    </row>
    <row r="1399" spans="1:10" ht="38.25">
      <c r="A1399" s="417" t="s">
        <v>3576</v>
      </c>
      <c r="B1399" s="417" t="s">
        <v>3538</v>
      </c>
      <c r="C1399" s="361" t="s">
        <v>3647</v>
      </c>
      <c r="D1399" s="116" t="s">
        <v>3646</v>
      </c>
      <c r="E1399" s="116"/>
      <c r="F1399" s="116"/>
      <c r="G1399" s="289">
        <v>11</v>
      </c>
      <c r="H1399" s="289">
        <v>11</v>
      </c>
      <c r="I1399" s="289">
        <f t="shared" si="177"/>
        <v>11</v>
      </c>
      <c r="J1399" s="289">
        <f t="shared" si="178"/>
        <v>11</v>
      </c>
    </row>
    <row r="1400" spans="1:10" ht="38.25">
      <c r="A1400" s="417" t="s">
        <v>3576</v>
      </c>
      <c r="B1400" s="417" t="s">
        <v>3538</v>
      </c>
      <c r="C1400" s="361" t="s">
        <v>3648</v>
      </c>
      <c r="D1400" s="116" t="s">
        <v>3649</v>
      </c>
      <c r="E1400" s="116">
        <v>336</v>
      </c>
      <c r="F1400" s="116">
        <v>340</v>
      </c>
      <c r="G1400" s="289"/>
      <c r="H1400" s="289"/>
      <c r="I1400" s="289">
        <f t="shared" si="177"/>
        <v>336</v>
      </c>
      <c r="J1400" s="289">
        <f t="shared" si="178"/>
        <v>340</v>
      </c>
    </row>
    <row r="1401" spans="1:10" ht="38.25">
      <c r="A1401" s="417" t="s">
        <v>3576</v>
      </c>
      <c r="B1401" s="417" t="s">
        <v>3538</v>
      </c>
      <c r="C1401" s="361" t="s">
        <v>3650</v>
      </c>
      <c r="D1401" s="116" t="s">
        <v>3649</v>
      </c>
      <c r="E1401" s="116"/>
      <c r="F1401" s="116"/>
      <c r="G1401" s="289">
        <v>2</v>
      </c>
      <c r="H1401" s="289">
        <v>5</v>
      </c>
      <c r="I1401" s="289">
        <f t="shared" si="177"/>
        <v>2</v>
      </c>
      <c r="J1401" s="289">
        <f t="shared" si="178"/>
        <v>5</v>
      </c>
    </row>
    <row r="1402" spans="1:10" ht="38.25">
      <c r="A1402" s="417" t="s">
        <v>3576</v>
      </c>
      <c r="B1402" s="417" t="s">
        <v>3538</v>
      </c>
      <c r="C1402" s="361" t="s">
        <v>3651</v>
      </c>
      <c r="D1402" s="116" t="s">
        <v>3652</v>
      </c>
      <c r="E1402" s="116">
        <v>8</v>
      </c>
      <c r="F1402" s="116">
        <v>10</v>
      </c>
      <c r="G1402" s="289"/>
      <c r="H1402" s="289"/>
      <c r="I1402" s="289">
        <f t="shared" si="177"/>
        <v>8</v>
      </c>
      <c r="J1402" s="289">
        <f t="shared" si="178"/>
        <v>10</v>
      </c>
    </row>
    <row r="1403" spans="1:10" ht="38.25">
      <c r="A1403" s="417" t="s">
        <v>3576</v>
      </c>
      <c r="B1403" s="417" t="s">
        <v>3538</v>
      </c>
      <c r="C1403" s="361" t="s">
        <v>3653</v>
      </c>
      <c r="D1403" s="116" t="s">
        <v>3652</v>
      </c>
      <c r="E1403" s="116"/>
      <c r="F1403" s="116"/>
      <c r="G1403" s="289">
        <v>0</v>
      </c>
      <c r="H1403" s="289">
        <v>2</v>
      </c>
      <c r="I1403" s="289">
        <f t="shared" ref="I1403:I1468" si="179">SUM(E1403,G1403)</f>
        <v>0</v>
      </c>
      <c r="J1403" s="289">
        <f t="shared" ref="J1403:J1468" si="180">SUM(F1403,H1403)</f>
        <v>2</v>
      </c>
    </row>
    <row r="1404" spans="1:10" ht="38.25">
      <c r="A1404" s="417" t="s">
        <v>3576</v>
      </c>
      <c r="B1404" s="417" t="s">
        <v>3538</v>
      </c>
      <c r="C1404" s="361" t="s">
        <v>3654</v>
      </c>
      <c r="D1404" s="116" t="s">
        <v>3655</v>
      </c>
      <c r="E1404" s="116">
        <v>66</v>
      </c>
      <c r="F1404" s="116">
        <v>70</v>
      </c>
      <c r="G1404" s="289"/>
      <c r="H1404" s="289"/>
      <c r="I1404" s="289">
        <f t="shared" si="179"/>
        <v>66</v>
      </c>
      <c r="J1404" s="289">
        <f t="shared" si="180"/>
        <v>70</v>
      </c>
    </row>
    <row r="1405" spans="1:10" ht="38.25">
      <c r="A1405" s="417" t="s">
        <v>3576</v>
      </c>
      <c r="B1405" s="417" t="s">
        <v>3538</v>
      </c>
      <c r="C1405" s="361" t="s">
        <v>3656</v>
      </c>
      <c r="D1405" s="116" t="s">
        <v>3655</v>
      </c>
      <c r="E1405" s="116"/>
      <c r="F1405" s="116"/>
      <c r="G1405" s="289">
        <v>1</v>
      </c>
      <c r="H1405" s="289">
        <v>5</v>
      </c>
      <c r="I1405" s="289">
        <f t="shared" si="179"/>
        <v>1</v>
      </c>
      <c r="J1405" s="289">
        <f t="shared" si="180"/>
        <v>5</v>
      </c>
    </row>
    <row r="1406" spans="1:10" ht="38.25">
      <c r="A1406" s="417" t="s">
        <v>3576</v>
      </c>
      <c r="B1406" s="417" t="s">
        <v>3538</v>
      </c>
      <c r="C1406" s="361" t="s">
        <v>3657</v>
      </c>
      <c r="D1406" s="116" t="s">
        <v>3658</v>
      </c>
      <c r="E1406" s="116">
        <v>7</v>
      </c>
      <c r="F1406" s="116">
        <v>10</v>
      </c>
      <c r="G1406" s="289"/>
      <c r="H1406" s="289"/>
      <c r="I1406" s="289">
        <f t="shared" si="179"/>
        <v>7</v>
      </c>
      <c r="J1406" s="289">
        <f t="shared" si="180"/>
        <v>10</v>
      </c>
    </row>
    <row r="1407" spans="1:10" ht="38.25">
      <c r="A1407" s="417" t="s">
        <v>3576</v>
      </c>
      <c r="B1407" s="417" t="s">
        <v>3538</v>
      </c>
      <c r="C1407" s="361" t="s">
        <v>3659</v>
      </c>
      <c r="D1407" s="116" t="s">
        <v>3658</v>
      </c>
      <c r="E1407" s="116"/>
      <c r="F1407" s="116"/>
      <c r="G1407" s="289">
        <v>0</v>
      </c>
      <c r="H1407" s="289">
        <v>2</v>
      </c>
      <c r="I1407" s="289">
        <f t="shared" si="179"/>
        <v>0</v>
      </c>
      <c r="J1407" s="289">
        <f t="shared" si="180"/>
        <v>2</v>
      </c>
    </row>
    <row r="1408" spans="1:10" ht="38.25">
      <c r="A1408" s="417" t="s">
        <v>3576</v>
      </c>
      <c r="B1408" s="417" t="s">
        <v>3538</v>
      </c>
      <c r="C1408" s="361" t="s">
        <v>3660</v>
      </c>
      <c r="D1408" s="116" t="s">
        <v>3661</v>
      </c>
      <c r="E1408" s="116">
        <v>37</v>
      </c>
      <c r="F1408" s="116">
        <v>40</v>
      </c>
      <c r="G1408" s="289"/>
      <c r="H1408" s="289"/>
      <c r="I1408" s="289">
        <f t="shared" si="179"/>
        <v>37</v>
      </c>
      <c r="J1408" s="289">
        <f t="shared" si="180"/>
        <v>40</v>
      </c>
    </row>
    <row r="1409" spans="1:10" ht="38.25">
      <c r="A1409" s="417" t="s">
        <v>3576</v>
      </c>
      <c r="B1409" s="417" t="s">
        <v>3538</v>
      </c>
      <c r="C1409" s="361" t="s">
        <v>3662</v>
      </c>
      <c r="D1409" s="116" t="s">
        <v>3661</v>
      </c>
      <c r="E1409" s="116"/>
      <c r="F1409" s="116"/>
      <c r="G1409" s="289">
        <v>3</v>
      </c>
      <c r="H1409" s="289">
        <v>4</v>
      </c>
      <c r="I1409" s="289">
        <f t="shared" si="179"/>
        <v>3</v>
      </c>
      <c r="J1409" s="289">
        <f t="shared" si="180"/>
        <v>4</v>
      </c>
    </row>
    <row r="1410" spans="1:10" ht="38.25">
      <c r="A1410" s="417" t="s">
        <v>3576</v>
      </c>
      <c r="B1410" s="417" t="s">
        <v>3538</v>
      </c>
      <c r="C1410" s="361" t="s">
        <v>3663</v>
      </c>
      <c r="D1410" s="116" t="s">
        <v>3664</v>
      </c>
      <c r="E1410" s="116">
        <v>2</v>
      </c>
      <c r="F1410" s="116">
        <v>4</v>
      </c>
      <c r="G1410" s="289"/>
      <c r="H1410" s="289"/>
      <c r="I1410" s="289">
        <f t="shared" si="179"/>
        <v>2</v>
      </c>
      <c r="J1410" s="289">
        <f t="shared" si="180"/>
        <v>4</v>
      </c>
    </row>
    <row r="1411" spans="1:10" ht="38.25">
      <c r="A1411" s="417" t="s">
        <v>3576</v>
      </c>
      <c r="B1411" s="417" t="s">
        <v>3538</v>
      </c>
      <c r="C1411" s="361" t="s">
        <v>3665</v>
      </c>
      <c r="D1411" s="116" t="s">
        <v>3664</v>
      </c>
      <c r="E1411" s="116"/>
      <c r="F1411" s="116"/>
      <c r="G1411" s="289">
        <v>0</v>
      </c>
      <c r="H1411" s="289">
        <v>2</v>
      </c>
      <c r="I1411" s="289">
        <f t="shared" si="179"/>
        <v>0</v>
      </c>
      <c r="J1411" s="289">
        <f t="shared" si="180"/>
        <v>2</v>
      </c>
    </row>
    <row r="1412" spans="1:10" ht="38.25">
      <c r="A1412" s="417" t="s">
        <v>3576</v>
      </c>
      <c r="B1412" s="417" t="s">
        <v>3538</v>
      </c>
      <c r="C1412" s="361" t="s">
        <v>3666</v>
      </c>
      <c r="D1412" s="116" t="s">
        <v>3667</v>
      </c>
      <c r="E1412" s="116">
        <v>699</v>
      </c>
      <c r="F1412" s="116">
        <v>800</v>
      </c>
      <c r="G1412" s="289"/>
      <c r="H1412" s="289"/>
      <c r="I1412" s="289">
        <f t="shared" si="179"/>
        <v>699</v>
      </c>
      <c r="J1412" s="289">
        <f t="shared" si="180"/>
        <v>800</v>
      </c>
    </row>
    <row r="1413" spans="1:10" ht="38.25">
      <c r="A1413" s="417" t="s">
        <v>3576</v>
      </c>
      <c r="B1413" s="417" t="s">
        <v>3538</v>
      </c>
      <c r="C1413" s="361" t="s">
        <v>3668</v>
      </c>
      <c r="D1413" s="116" t="s">
        <v>3667</v>
      </c>
      <c r="E1413" s="116"/>
      <c r="F1413" s="116"/>
      <c r="G1413" s="289">
        <v>22</v>
      </c>
      <c r="H1413" s="289">
        <v>25</v>
      </c>
      <c r="I1413" s="289">
        <f t="shared" si="179"/>
        <v>22</v>
      </c>
      <c r="J1413" s="289">
        <f t="shared" si="180"/>
        <v>25</v>
      </c>
    </row>
    <row r="1414" spans="1:10" ht="38.25">
      <c r="A1414" s="417" t="s">
        <v>3576</v>
      </c>
      <c r="B1414" s="417" t="s">
        <v>3538</v>
      </c>
      <c r="C1414" s="361" t="s">
        <v>3669</v>
      </c>
      <c r="D1414" s="116" t="s">
        <v>3670</v>
      </c>
      <c r="E1414" s="116">
        <v>83</v>
      </c>
      <c r="F1414" s="116">
        <v>110</v>
      </c>
      <c r="G1414" s="289"/>
      <c r="H1414" s="289"/>
      <c r="I1414" s="289">
        <f t="shared" si="179"/>
        <v>83</v>
      </c>
      <c r="J1414" s="289">
        <f t="shared" si="180"/>
        <v>110</v>
      </c>
    </row>
    <row r="1415" spans="1:10" ht="38.25">
      <c r="A1415" s="417" t="s">
        <v>3576</v>
      </c>
      <c r="B1415" s="417" t="s">
        <v>3538</v>
      </c>
      <c r="C1415" s="361" t="s">
        <v>3671</v>
      </c>
      <c r="D1415" s="116" t="s">
        <v>3670</v>
      </c>
      <c r="E1415" s="116"/>
      <c r="F1415" s="116"/>
      <c r="G1415" s="289">
        <v>3</v>
      </c>
      <c r="H1415" s="289">
        <v>4</v>
      </c>
      <c r="I1415" s="289">
        <f t="shared" si="179"/>
        <v>3</v>
      </c>
      <c r="J1415" s="289">
        <f t="shared" si="180"/>
        <v>4</v>
      </c>
    </row>
    <row r="1416" spans="1:10" ht="38.25">
      <c r="A1416" s="417" t="s">
        <v>3576</v>
      </c>
      <c r="B1416" s="417" t="s">
        <v>3538</v>
      </c>
      <c r="C1416" s="361" t="s">
        <v>3672</v>
      </c>
      <c r="D1416" s="116" t="s">
        <v>3673</v>
      </c>
      <c r="E1416" s="116">
        <v>1484</v>
      </c>
      <c r="F1416" s="116">
        <v>1500</v>
      </c>
      <c r="G1416" s="289"/>
      <c r="H1416" s="289"/>
      <c r="I1416" s="289">
        <f t="shared" si="179"/>
        <v>1484</v>
      </c>
      <c r="J1416" s="289">
        <f t="shared" si="180"/>
        <v>1500</v>
      </c>
    </row>
    <row r="1417" spans="1:10" ht="38.25">
      <c r="A1417" s="417" t="s">
        <v>3576</v>
      </c>
      <c r="B1417" s="417" t="s">
        <v>3538</v>
      </c>
      <c r="C1417" s="361" t="s">
        <v>3674</v>
      </c>
      <c r="D1417" s="116" t="s">
        <v>3673</v>
      </c>
      <c r="E1417" s="116"/>
      <c r="F1417" s="116"/>
      <c r="G1417" s="289">
        <v>21</v>
      </c>
      <c r="H1417" s="289">
        <v>46</v>
      </c>
      <c r="I1417" s="289">
        <f t="shared" si="179"/>
        <v>21</v>
      </c>
      <c r="J1417" s="289">
        <f t="shared" si="180"/>
        <v>46</v>
      </c>
    </row>
    <row r="1418" spans="1:10" ht="38.25">
      <c r="A1418" s="417" t="s">
        <v>3576</v>
      </c>
      <c r="B1418" s="417" t="s">
        <v>3538</v>
      </c>
      <c r="C1418" s="361" t="s">
        <v>3675</v>
      </c>
      <c r="D1418" s="116" t="s">
        <v>3676</v>
      </c>
      <c r="E1418" s="116">
        <v>3818</v>
      </c>
      <c r="F1418" s="116">
        <v>4000</v>
      </c>
      <c r="G1418" s="289"/>
      <c r="H1418" s="289"/>
      <c r="I1418" s="289">
        <f t="shared" si="179"/>
        <v>3818</v>
      </c>
      <c r="J1418" s="289">
        <f t="shared" si="180"/>
        <v>4000</v>
      </c>
    </row>
    <row r="1419" spans="1:10" ht="38.25">
      <c r="A1419" s="417" t="s">
        <v>3576</v>
      </c>
      <c r="B1419" s="417" t="s">
        <v>3538</v>
      </c>
      <c r="C1419" s="361" t="s">
        <v>3677</v>
      </c>
      <c r="D1419" s="116" t="s">
        <v>3676</v>
      </c>
      <c r="E1419" s="116"/>
      <c r="F1419" s="116"/>
      <c r="G1419" s="289">
        <v>1202</v>
      </c>
      <c r="H1419" s="289">
        <v>1210</v>
      </c>
      <c r="I1419" s="289">
        <f t="shared" si="179"/>
        <v>1202</v>
      </c>
      <c r="J1419" s="289">
        <f t="shared" si="180"/>
        <v>1210</v>
      </c>
    </row>
    <row r="1420" spans="1:10" ht="38.25">
      <c r="A1420" s="417" t="s">
        <v>3576</v>
      </c>
      <c r="B1420" s="417" t="s">
        <v>3538</v>
      </c>
      <c r="C1420" s="361" t="s">
        <v>3678</v>
      </c>
      <c r="D1420" s="116" t="s">
        <v>3679</v>
      </c>
      <c r="E1420" s="116">
        <v>34</v>
      </c>
      <c r="F1420" s="116">
        <v>35</v>
      </c>
      <c r="G1420" s="289"/>
      <c r="H1420" s="289"/>
      <c r="I1420" s="289">
        <f t="shared" si="179"/>
        <v>34</v>
      </c>
      <c r="J1420" s="289">
        <f t="shared" si="180"/>
        <v>35</v>
      </c>
    </row>
    <row r="1421" spans="1:10" ht="38.25">
      <c r="A1421" s="417" t="s">
        <v>3576</v>
      </c>
      <c r="B1421" s="417" t="s">
        <v>3538</v>
      </c>
      <c r="C1421" s="361" t="s">
        <v>3680</v>
      </c>
      <c r="D1421" s="116" t="s">
        <v>3679</v>
      </c>
      <c r="E1421" s="116"/>
      <c r="F1421" s="116"/>
      <c r="G1421" s="289">
        <v>3</v>
      </c>
      <c r="H1421" s="289">
        <v>4</v>
      </c>
      <c r="I1421" s="289">
        <f t="shared" si="179"/>
        <v>3</v>
      </c>
      <c r="J1421" s="289">
        <f t="shared" si="180"/>
        <v>4</v>
      </c>
    </row>
    <row r="1422" spans="1:10" ht="38.25">
      <c r="A1422" s="417" t="s">
        <v>3576</v>
      </c>
      <c r="B1422" s="417" t="s">
        <v>3538</v>
      </c>
      <c r="C1422" s="361" t="s">
        <v>3681</v>
      </c>
      <c r="D1422" s="116" t="s">
        <v>3682</v>
      </c>
      <c r="E1422" s="116">
        <v>118</v>
      </c>
      <c r="F1422" s="116">
        <v>140</v>
      </c>
      <c r="G1422" s="289"/>
      <c r="H1422" s="289"/>
      <c r="I1422" s="289">
        <f t="shared" si="179"/>
        <v>118</v>
      </c>
      <c r="J1422" s="289">
        <f t="shared" si="180"/>
        <v>140</v>
      </c>
    </row>
    <row r="1423" spans="1:10" ht="38.25">
      <c r="A1423" s="417" t="s">
        <v>3576</v>
      </c>
      <c r="B1423" s="417" t="s">
        <v>3538</v>
      </c>
      <c r="C1423" s="361" t="s">
        <v>3683</v>
      </c>
      <c r="D1423" s="116" t="s">
        <v>3682</v>
      </c>
      <c r="E1423" s="116"/>
      <c r="F1423" s="116"/>
      <c r="G1423" s="289">
        <v>2</v>
      </c>
      <c r="H1423" s="289">
        <v>4</v>
      </c>
      <c r="I1423" s="289">
        <f t="shared" si="179"/>
        <v>2</v>
      </c>
      <c r="J1423" s="289">
        <f t="shared" si="180"/>
        <v>4</v>
      </c>
    </row>
    <row r="1424" spans="1:10" ht="38.25">
      <c r="A1424" s="417" t="s">
        <v>3576</v>
      </c>
      <c r="B1424" s="417" t="s">
        <v>3538</v>
      </c>
      <c r="C1424" s="361" t="s">
        <v>3684</v>
      </c>
      <c r="D1424" s="116" t="s">
        <v>3685</v>
      </c>
      <c r="E1424" s="116">
        <v>322</v>
      </c>
      <c r="F1424" s="116">
        <v>330</v>
      </c>
      <c r="G1424" s="289"/>
      <c r="H1424" s="289"/>
      <c r="I1424" s="289">
        <f t="shared" si="179"/>
        <v>322</v>
      </c>
      <c r="J1424" s="289">
        <f t="shared" si="180"/>
        <v>330</v>
      </c>
    </row>
    <row r="1425" spans="1:10" ht="38.25">
      <c r="A1425" s="417" t="s">
        <v>3576</v>
      </c>
      <c r="B1425" s="417" t="s">
        <v>3538</v>
      </c>
      <c r="C1425" s="361" t="s">
        <v>3686</v>
      </c>
      <c r="D1425" s="116" t="s">
        <v>3685</v>
      </c>
      <c r="E1425" s="116"/>
      <c r="F1425" s="116"/>
      <c r="G1425" s="289">
        <v>27</v>
      </c>
      <c r="H1425" s="289">
        <v>30</v>
      </c>
      <c r="I1425" s="289">
        <f t="shared" si="179"/>
        <v>27</v>
      </c>
      <c r="J1425" s="289">
        <f t="shared" si="180"/>
        <v>30</v>
      </c>
    </row>
    <row r="1426" spans="1:10" ht="38.25">
      <c r="A1426" s="417" t="s">
        <v>3576</v>
      </c>
      <c r="B1426" s="417" t="s">
        <v>3538</v>
      </c>
      <c r="C1426" s="361" t="s">
        <v>3687</v>
      </c>
      <c r="D1426" s="116" t="s">
        <v>3688</v>
      </c>
      <c r="E1426" s="116">
        <v>56</v>
      </c>
      <c r="F1426" s="116">
        <v>70</v>
      </c>
      <c r="G1426" s="289"/>
      <c r="H1426" s="289"/>
      <c r="I1426" s="289">
        <f t="shared" si="179"/>
        <v>56</v>
      </c>
      <c r="J1426" s="289">
        <f t="shared" si="180"/>
        <v>70</v>
      </c>
    </row>
    <row r="1427" spans="1:10" ht="38.25">
      <c r="A1427" s="417" t="s">
        <v>3576</v>
      </c>
      <c r="B1427" s="417" t="s">
        <v>3538</v>
      </c>
      <c r="C1427" s="361" t="s">
        <v>3689</v>
      </c>
      <c r="D1427" s="116" t="s">
        <v>3688</v>
      </c>
      <c r="E1427" s="116"/>
      <c r="F1427" s="116"/>
      <c r="G1427" s="289">
        <v>9</v>
      </c>
      <c r="H1427" s="289">
        <v>17</v>
      </c>
      <c r="I1427" s="289">
        <f t="shared" si="179"/>
        <v>9</v>
      </c>
      <c r="J1427" s="289">
        <f t="shared" si="180"/>
        <v>17</v>
      </c>
    </row>
    <row r="1428" spans="1:10" ht="38.25">
      <c r="A1428" s="417" t="s">
        <v>3576</v>
      </c>
      <c r="B1428" s="417" t="s">
        <v>3538</v>
      </c>
      <c r="C1428" s="361" t="s">
        <v>3690</v>
      </c>
      <c r="D1428" s="116" t="s">
        <v>3691</v>
      </c>
      <c r="E1428" s="116"/>
      <c r="F1428" s="116"/>
      <c r="G1428" s="289">
        <v>0</v>
      </c>
      <c r="H1428" s="289">
        <v>2</v>
      </c>
      <c r="I1428" s="289">
        <f t="shared" si="179"/>
        <v>0</v>
      </c>
      <c r="J1428" s="289">
        <f t="shared" si="180"/>
        <v>2</v>
      </c>
    </row>
    <row r="1429" spans="1:10" ht="38.25">
      <c r="A1429" s="417" t="s">
        <v>3576</v>
      </c>
      <c r="B1429" s="417" t="s">
        <v>3538</v>
      </c>
      <c r="C1429" s="361" t="s">
        <v>3692</v>
      </c>
      <c r="D1429" s="116" t="s">
        <v>3693</v>
      </c>
      <c r="E1429" s="116">
        <v>0</v>
      </c>
      <c r="F1429" s="116">
        <v>2</v>
      </c>
      <c r="G1429" s="289"/>
      <c r="H1429" s="289"/>
      <c r="I1429" s="289">
        <f t="shared" si="179"/>
        <v>0</v>
      </c>
      <c r="J1429" s="289">
        <f t="shared" si="180"/>
        <v>2</v>
      </c>
    </row>
    <row r="1430" spans="1:10" ht="38.25">
      <c r="A1430" s="417" t="s">
        <v>3576</v>
      </c>
      <c r="B1430" s="417" t="s">
        <v>3538</v>
      </c>
      <c r="C1430" s="361" t="s">
        <v>3694</v>
      </c>
      <c r="D1430" s="116" t="s">
        <v>3693</v>
      </c>
      <c r="E1430" s="116"/>
      <c r="F1430" s="116"/>
      <c r="G1430" s="289">
        <v>2</v>
      </c>
      <c r="H1430" s="289">
        <v>2</v>
      </c>
      <c r="I1430" s="289">
        <f t="shared" si="179"/>
        <v>2</v>
      </c>
      <c r="J1430" s="289">
        <f t="shared" si="180"/>
        <v>2</v>
      </c>
    </row>
    <row r="1431" spans="1:10" ht="38.25">
      <c r="A1431" s="417" t="s">
        <v>3576</v>
      </c>
      <c r="B1431" s="417" t="s">
        <v>3538</v>
      </c>
      <c r="C1431" s="361" t="s">
        <v>3695</v>
      </c>
      <c r="D1431" s="116" t="s">
        <v>2376</v>
      </c>
      <c r="E1431" s="116">
        <v>1</v>
      </c>
      <c r="F1431" s="116">
        <v>2</v>
      </c>
      <c r="G1431" s="289"/>
      <c r="H1431" s="289"/>
      <c r="I1431" s="289">
        <f t="shared" si="179"/>
        <v>1</v>
      </c>
      <c r="J1431" s="289">
        <f t="shared" si="180"/>
        <v>2</v>
      </c>
    </row>
    <row r="1432" spans="1:10" ht="38.25">
      <c r="A1432" s="417" t="s">
        <v>3576</v>
      </c>
      <c r="B1432" s="417" t="s">
        <v>3538</v>
      </c>
      <c r="C1432" s="361" t="s">
        <v>2375</v>
      </c>
      <c r="D1432" s="116" t="s">
        <v>2376</v>
      </c>
      <c r="E1432" s="116"/>
      <c r="F1432" s="116"/>
      <c r="G1432" s="289">
        <v>1</v>
      </c>
      <c r="H1432" s="289">
        <v>2</v>
      </c>
      <c r="I1432" s="289">
        <f t="shared" si="179"/>
        <v>1</v>
      </c>
      <c r="J1432" s="289">
        <f t="shared" si="180"/>
        <v>2</v>
      </c>
    </row>
    <row r="1433" spans="1:10" ht="38.25">
      <c r="A1433" s="417" t="s">
        <v>3576</v>
      </c>
      <c r="B1433" s="417" t="s">
        <v>3538</v>
      </c>
      <c r="C1433" s="361" t="s">
        <v>3696</v>
      </c>
      <c r="D1433" s="116" t="s">
        <v>2378</v>
      </c>
      <c r="E1433" s="116"/>
      <c r="F1433" s="116"/>
      <c r="G1433" s="289"/>
      <c r="H1433" s="289"/>
      <c r="I1433" s="289">
        <f t="shared" si="179"/>
        <v>0</v>
      </c>
      <c r="J1433" s="289">
        <f t="shared" si="180"/>
        <v>0</v>
      </c>
    </row>
    <row r="1434" spans="1:10" ht="38.25">
      <c r="A1434" s="417" t="s">
        <v>3576</v>
      </c>
      <c r="B1434" s="417" t="s">
        <v>3538</v>
      </c>
      <c r="C1434" s="361" t="s">
        <v>2377</v>
      </c>
      <c r="D1434" s="116" t="s">
        <v>2378</v>
      </c>
      <c r="E1434" s="116"/>
      <c r="F1434" s="116"/>
      <c r="G1434" s="289"/>
      <c r="H1434" s="289"/>
      <c r="I1434" s="289">
        <f t="shared" si="179"/>
        <v>0</v>
      </c>
      <c r="J1434" s="289">
        <f t="shared" si="180"/>
        <v>0</v>
      </c>
    </row>
    <row r="1435" spans="1:10" ht="38.25">
      <c r="A1435" s="417" t="s">
        <v>3576</v>
      </c>
      <c r="B1435" s="417" t="s">
        <v>3538</v>
      </c>
      <c r="C1435" s="361" t="s">
        <v>3697</v>
      </c>
      <c r="D1435" s="116" t="s">
        <v>3698</v>
      </c>
      <c r="E1435" s="116">
        <v>1</v>
      </c>
      <c r="F1435" s="116">
        <v>2</v>
      </c>
      <c r="G1435" s="289"/>
      <c r="H1435" s="289"/>
      <c r="I1435" s="289">
        <f t="shared" si="179"/>
        <v>1</v>
      </c>
      <c r="J1435" s="289">
        <f t="shared" si="180"/>
        <v>2</v>
      </c>
    </row>
    <row r="1436" spans="1:10" ht="38.25">
      <c r="A1436" s="417" t="s">
        <v>3576</v>
      </c>
      <c r="B1436" s="417" t="s">
        <v>3538</v>
      </c>
      <c r="C1436" s="361" t="s">
        <v>3699</v>
      </c>
      <c r="D1436" s="116" t="s">
        <v>3698</v>
      </c>
      <c r="E1436" s="116"/>
      <c r="F1436" s="116"/>
      <c r="G1436" s="289"/>
      <c r="H1436" s="289"/>
      <c r="I1436" s="289">
        <f t="shared" si="179"/>
        <v>0</v>
      </c>
      <c r="J1436" s="289">
        <f t="shared" si="180"/>
        <v>0</v>
      </c>
    </row>
    <row r="1437" spans="1:10" ht="38.25">
      <c r="A1437" s="417" t="s">
        <v>3576</v>
      </c>
      <c r="B1437" s="417" t="s">
        <v>3538</v>
      </c>
      <c r="C1437" s="361" t="s">
        <v>3700</v>
      </c>
      <c r="D1437" s="116" t="s">
        <v>3701</v>
      </c>
      <c r="E1437" s="116">
        <v>3</v>
      </c>
      <c r="F1437" s="116">
        <v>3</v>
      </c>
      <c r="G1437" s="289"/>
      <c r="H1437" s="289"/>
      <c r="I1437" s="289">
        <f t="shared" si="179"/>
        <v>3</v>
      </c>
      <c r="J1437" s="289">
        <f t="shared" si="180"/>
        <v>3</v>
      </c>
    </row>
    <row r="1438" spans="1:10" ht="38.25">
      <c r="A1438" s="417" t="s">
        <v>3576</v>
      </c>
      <c r="B1438" s="417" t="s">
        <v>3538</v>
      </c>
      <c r="C1438" s="361" t="s">
        <v>3702</v>
      </c>
      <c r="D1438" s="116" t="s">
        <v>3701</v>
      </c>
      <c r="E1438" s="116"/>
      <c r="F1438" s="116"/>
      <c r="G1438" s="289">
        <v>1</v>
      </c>
      <c r="H1438" s="289">
        <v>1</v>
      </c>
      <c r="I1438" s="289">
        <f t="shared" si="179"/>
        <v>1</v>
      </c>
      <c r="J1438" s="289">
        <f t="shared" si="180"/>
        <v>1</v>
      </c>
    </row>
    <row r="1439" spans="1:10" ht="38.25">
      <c r="A1439" s="417" t="s">
        <v>3576</v>
      </c>
      <c r="B1439" s="417" t="s">
        <v>3538</v>
      </c>
      <c r="C1439" s="361" t="s">
        <v>3703</v>
      </c>
      <c r="D1439" s="116" t="s">
        <v>3704</v>
      </c>
      <c r="E1439" s="116">
        <v>441</v>
      </c>
      <c r="F1439" s="116">
        <v>450</v>
      </c>
      <c r="G1439" s="289"/>
      <c r="H1439" s="289"/>
      <c r="I1439" s="289">
        <f t="shared" si="179"/>
        <v>441</v>
      </c>
      <c r="J1439" s="289">
        <f t="shared" si="180"/>
        <v>450</v>
      </c>
    </row>
    <row r="1440" spans="1:10" ht="38.25">
      <c r="A1440" s="417" t="s">
        <v>3576</v>
      </c>
      <c r="B1440" s="417" t="s">
        <v>3538</v>
      </c>
      <c r="C1440" s="361" t="s">
        <v>3705</v>
      </c>
      <c r="D1440" s="116" t="s">
        <v>3704</v>
      </c>
      <c r="E1440" s="116"/>
      <c r="F1440" s="116"/>
      <c r="G1440" s="289">
        <v>171</v>
      </c>
      <c r="H1440" s="289">
        <v>200</v>
      </c>
      <c r="I1440" s="289">
        <f t="shared" si="179"/>
        <v>171</v>
      </c>
      <c r="J1440" s="289">
        <f t="shared" si="180"/>
        <v>200</v>
      </c>
    </row>
    <row r="1441" spans="1:10" ht="38.25">
      <c r="A1441" s="417" t="s">
        <v>3576</v>
      </c>
      <c r="B1441" s="417" t="s">
        <v>3538</v>
      </c>
      <c r="C1441" s="361" t="s">
        <v>3706</v>
      </c>
      <c r="D1441" s="116" t="s">
        <v>3707</v>
      </c>
      <c r="E1441" s="116"/>
      <c r="F1441" s="116"/>
      <c r="G1441" s="289"/>
      <c r="H1441" s="289"/>
      <c r="I1441" s="289">
        <f t="shared" si="179"/>
        <v>0</v>
      </c>
      <c r="J1441" s="289">
        <f t="shared" si="180"/>
        <v>0</v>
      </c>
    </row>
    <row r="1442" spans="1:10" ht="38.25">
      <c r="A1442" s="417" t="s">
        <v>3576</v>
      </c>
      <c r="B1442" s="417" t="s">
        <v>3538</v>
      </c>
      <c r="C1442" s="361" t="s">
        <v>3708</v>
      </c>
      <c r="D1442" s="116" t="s">
        <v>3709</v>
      </c>
      <c r="E1442" s="116"/>
      <c r="F1442" s="116"/>
      <c r="G1442" s="289"/>
      <c r="H1442" s="289"/>
      <c r="I1442" s="289">
        <f t="shared" si="179"/>
        <v>0</v>
      </c>
      <c r="J1442" s="289">
        <f t="shared" si="180"/>
        <v>0</v>
      </c>
    </row>
    <row r="1443" spans="1:10" ht="38.25">
      <c r="A1443" s="417" t="s">
        <v>3576</v>
      </c>
      <c r="B1443" s="417" t="s">
        <v>3538</v>
      </c>
      <c r="C1443" s="361" t="s">
        <v>3710</v>
      </c>
      <c r="D1443" s="116" t="s">
        <v>3709</v>
      </c>
      <c r="E1443" s="116"/>
      <c r="F1443" s="116"/>
      <c r="G1443" s="289"/>
      <c r="H1443" s="289"/>
      <c r="I1443" s="289">
        <f t="shared" si="179"/>
        <v>0</v>
      </c>
      <c r="J1443" s="289">
        <f t="shared" si="180"/>
        <v>0</v>
      </c>
    </row>
    <row r="1444" spans="1:10" ht="38.25">
      <c r="A1444" s="417" t="s">
        <v>3576</v>
      </c>
      <c r="B1444" s="417" t="s">
        <v>3538</v>
      </c>
      <c r="C1444" s="361" t="s">
        <v>3711</v>
      </c>
      <c r="D1444" s="116" t="s">
        <v>1896</v>
      </c>
      <c r="E1444" s="116">
        <v>193</v>
      </c>
      <c r="F1444" s="116">
        <v>200</v>
      </c>
      <c r="G1444" s="289"/>
      <c r="H1444" s="289"/>
      <c r="I1444" s="289">
        <f t="shared" si="179"/>
        <v>193</v>
      </c>
      <c r="J1444" s="289">
        <f t="shared" si="180"/>
        <v>200</v>
      </c>
    </row>
    <row r="1445" spans="1:10" ht="38.25">
      <c r="A1445" s="417" t="s">
        <v>3576</v>
      </c>
      <c r="B1445" s="417" t="s">
        <v>3538</v>
      </c>
      <c r="C1445" s="361" t="s">
        <v>151</v>
      </c>
      <c r="D1445" s="116" t="s">
        <v>1896</v>
      </c>
      <c r="E1445" s="116"/>
      <c r="F1445" s="116"/>
      <c r="G1445" s="289">
        <v>5</v>
      </c>
      <c r="H1445" s="289">
        <v>6</v>
      </c>
      <c r="I1445" s="289">
        <f t="shared" si="179"/>
        <v>5</v>
      </c>
      <c r="J1445" s="289">
        <f t="shared" si="180"/>
        <v>6</v>
      </c>
    </row>
    <row r="1446" spans="1:10" ht="38.25">
      <c r="A1446" s="417" t="s">
        <v>3576</v>
      </c>
      <c r="B1446" s="417" t="s">
        <v>3538</v>
      </c>
      <c r="C1446" s="361" t="s">
        <v>3712</v>
      </c>
      <c r="D1446" s="116" t="s">
        <v>3713</v>
      </c>
      <c r="E1446" s="116">
        <v>27</v>
      </c>
      <c r="F1446" s="116">
        <v>35</v>
      </c>
      <c r="G1446" s="289"/>
      <c r="H1446" s="289"/>
      <c r="I1446" s="289">
        <f t="shared" si="179"/>
        <v>27</v>
      </c>
      <c r="J1446" s="289">
        <f t="shared" si="180"/>
        <v>35</v>
      </c>
    </row>
    <row r="1447" spans="1:10" ht="38.25">
      <c r="A1447" s="417" t="s">
        <v>3576</v>
      </c>
      <c r="B1447" s="417" t="s">
        <v>3538</v>
      </c>
      <c r="C1447" s="361" t="s">
        <v>3714</v>
      </c>
      <c r="D1447" s="116" t="s">
        <v>3713</v>
      </c>
      <c r="E1447" s="116"/>
      <c r="F1447" s="116"/>
      <c r="G1447" s="289">
        <v>0</v>
      </c>
      <c r="H1447" s="289">
        <v>1</v>
      </c>
      <c r="I1447" s="289">
        <f t="shared" si="179"/>
        <v>0</v>
      </c>
      <c r="J1447" s="289">
        <f t="shared" si="180"/>
        <v>1</v>
      </c>
    </row>
    <row r="1448" spans="1:10" ht="38.25">
      <c r="A1448" s="417" t="s">
        <v>3576</v>
      </c>
      <c r="B1448" s="417" t="s">
        <v>3538</v>
      </c>
      <c r="C1448" s="361" t="s">
        <v>3715</v>
      </c>
      <c r="D1448" s="116" t="s">
        <v>3084</v>
      </c>
      <c r="E1448" s="116"/>
      <c r="F1448" s="116"/>
      <c r="G1448" s="289"/>
      <c r="H1448" s="289"/>
      <c r="I1448" s="289">
        <f t="shared" si="179"/>
        <v>0</v>
      </c>
      <c r="J1448" s="289">
        <f t="shared" si="180"/>
        <v>0</v>
      </c>
    </row>
    <row r="1449" spans="1:10" ht="38.25">
      <c r="A1449" s="417" t="s">
        <v>3576</v>
      </c>
      <c r="B1449" s="417" t="s">
        <v>3538</v>
      </c>
      <c r="C1449" s="361" t="s">
        <v>3716</v>
      </c>
      <c r="D1449" s="116" t="s">
        <v>3084</v>
      </c>
      <c r="E1449" s="116"/>
      <c r="F1449" s="116"/>
      <c r="G1449" s="289"/>
      <c r="H1449" s="289"/>
      <c r="I1449" s="289">
        <f t="shared" si="179"/>
        <v>0</v>
      </c>
      <c r="J1449" s="289">
        <f t="shared" si="180"/>
        <v>0</v>
      </c>
    </row>
    <row r="1450" spans="1:10" ht="38.25">
      <c r="A1450" s="417" t="s">
        <v>3576</v>
      </c>
      <c r="B1450" s="417" t="s">
        <v>3538</v>
      </c>
      <c r="C1450" s="361" t="s">
        <v>3717</v>
      </c>
      <c r="D1450" s="116" t="s">
        <v>3718</v>
      </c>
      <c r="E1450" s="116"/>
      <c r="F1450" s="116"/>
      <c r="G1450" s="289"/>
      <c r="H1450" s="289"/>
      <c r="I1450" s="289">
        <f t="shared" si="179"/>
        <v>0</v>
      </c>
      <c r="J1450" s="289">
        <f t="shared" si="180"/>
        <v>0</v>
      </c>
    </row>
    <row r="1451" spans="1:10" ht="26.25" customHeight="1">
      <c r="A1451" s="417"/>
      <c r="B1451" s="417"/>
      <c r="C1451" s="372"/>
      <c r="D1451" s="375"/>
      <c r="E1451" s="375"/>
      <c r="F1451" s="375"/>
      <c r="G1451" s="281"/>
      <c r="H1451" s="281"/>
      <c r="I1451" s="281"/>
      <c r="J1451" s="281"/>
    </row>
    <row r="1452" spans="1:10" ht="26.25" customHeight="1">
      <c r="A1452" s="417"/>
      <c r="B1452" s="417"/>
      <c r="C1452" s="372"/>
      <c r="D1452" s="375"/>
      <c r="E1452" s="375"/>
      <c r="F1452" s="375"/>
      <c r="G1452" s="281"/>
      <c r="H1452" s="281"/>
      <c r="I1452" s="281"/>
      <c r="J1452" s="281"/>
    </row>
    <row r="1453" spans="1:10" ht="51">
      <c r="A1453" s="808"/>
      <c r="B1453" s="809" t="s">
        <v>3719</v>
      </c>
      <c r="C1453" s="795"/>
      <c r="D1453" s="796"/>
      <c r="E1453" s="798"/>
      <c r="F1453" s="798"/>
      <c r="G1453" s="798"/>
      <c r="H1453" s="798"/>
      <c r="I1453" s="798">
        <v>2</v>
      </c>
      <c r="J1453" s="798">
        <v>2</v>
      </c>
    </row>
    <row r="1454" spans="1:10" ht="25.5">
      <c r="A1454" s="806"/>
      <c r="B1454" s="807" t="s">
        <v>221</v>
      </c>
      <c r="C1454" s="802"/>
      <c r="D1454" s="803"/>
      <c r="E1454" s="804">
        <v>9104</v>
      </c>
      <c r="F1454" s="804">
        <v>9770</v>
      </c>
      <c r="G1454" s="805">
        <v>1592</v>
      </c>
      <c r="H1454" s="805">
        <v>1650</v>
      </c>
      <c r="I1454" s="805">
        <f t="shared" si="179"/>
        <v>10696</v>
      </c>
      <c r="J1454" s="805">
        <f t="shared" si="180"/>
        <v>11420</v>
      </c>
    </row>
    <row r="1455" spans="1:10" ht="25.5">
      <c r="A1455" s="806"/>
      <c r="B1455" s="807" t="s">
        <v>222</v>
      </c>
      <c r="C1455" s="802"/>
      <c r="D1455" s="803"/>
      <c r="E1455" s="804">
        <f>SUM(E1456:E1474)</f>
        <v>10715</v>
      </c>
      <c r="F1455" s="804">
        <f t="shared" ref="F1455:H1455" si="181">SUM(F1456:F1474)</f>
        <v>10858</v>
      </c>
      <c r="G1455" s="804">
        <f t="shared" si="181"/>
        <v>1858</v>
      </c>
      <c r="H1455" s="804">
        <f t="shared" si="181"/>
        <v>1975</v>
      </c>
      <c r="I1455" s="805">
        <f t="shared" si="179"/>
        <v>12573</v>
      </c>
      <c r="J1455" s="805">
        <f t="shared" si="180"/>
        <v>12833</v>
      </c>
    </row>
    <row r="1456" spans="1:10" ht="38.25">
      <c r="A1456" s="417" t="s">
        <v>3576</v>
      </c>
      <c r="B1456" s="417" t="s">
        <v>3747</v>
      </c>
      <c r="C1456" s="361" t="s">
        <v>3217</v>
      </c>
      <c r="D1456" s="116" t="s">
        <v>3218</v>
      </c>
      <c r="E1456" s="116">
        <v>346</v>
      </c>
      <c r="F1456" s="116">
        <v>350</v>
      </c>
      <c r="G1456" s="289">
        <v>11</v>
      </c>
      <c r="H1456" s="289">
        <v>20</v>
      </c>
      <c r="I1456" s="289">
        <f t="shared" si="179"/>
        <v>357</v>
      </c>
      <c r="J1456" s="289">
        <f t="shared" si="180"/>
        <v>370</v>
      </c>
    </row>
    <row r="1457" spans="1:10" ht="38.25">
      <c r="A1457" s="417" t="s">
        <v>3576</v>
      </c>
      <c r="B1457" s="417" t="s">
        <v>3747</v>
      </c>
      <c r="C1457" s="361">
        <v>55032001</v>
      </c>
      <c r="D1457" s="116" t="s">
        <v>3720</v>
      </c>
      <c r="E1457" s="116">
        <v>577</v>
      </c>
      <c r="F1457" s="116">
        <v>580</v>
      </c>
      <c r="G1457" s="289">
        <v>11</v>
      </c>
      <c r="H1457" s="289">
        <v>30</v>
      </c>
      <c r="I1457" s="289">
        <f t="shared" si="179"/>
        <v>588</v>
      </c>
      <c r="J1457" s="289">
        <f t="shared" si="180"/>
        <v>610</v>
      </c>
    </row>
    <row r="1458" spans="1:10" ht="38.25">
      <c r="A1458" s="417" t="s">
        <v>3576</v>
      </c>
      <c r="B1458" s="417" t="s">
        <v>3747</v>
      </c>
      <c r="C1458" s="361" t="s">
        <v>3721</v>
      </c>
      <c r="D1458" s="116" t="s">
        <v>3722</v>
      </c>
      <c r="E1458" s="116">
        <v>4101</v>
      </c>
      <c r="F1458" s="116">
        <v>4110</v>
      </c>
      <c r="G1458" s="289">
        <v>1008</v>
      </c>
      <c r="H1458" s="289">
        <v>1010</v>
      </c>
      <c r="I1458" s="289">
        <f t="shared" si="179"/>
        <v>5109</v>
      </c>
      <c r="J1458" s="289">
        <f t="shared" si="180"/>
        <v>5120</v>
      </c>
    </row>
    <row r="1459" spans="1:10" ht="38.25">
      <c r="A1459" s="417" t="s">
        <v>3576</v>
      </c>
      <c r="B1459" s="417" t="s">
        <v>3747</v>
      </c>
      <c r="C1459" s="361" t="s">
        <v>2369</v>
      </c>
      <c r="D1459" s="116" t="s">
        <v>2370</v>
      </c>
      <c r="E1459" s="116">
        <v>647</v>
      </c>
      <c r="F1459" s="116">
        <v>650</v>
      </c>
      <c r="G1459" s="289">
        <v>218</v>
      </c>
      <c r="H1459" s="289">
        <v>220</v>
      </c>
      <c r="I1459" s="289">
        <f t="shared" si="179"/>
        <v>865</v>
      </c>
      <c r="J1459" s="289">
        <f t="shared" si="180"/>
        <v>870</v>
      </c>
    </row>
    <row r="1460" spans="1:10" ht="38.25">
      <c r="A1460" s="417" t="s">
        <v>3576</v>
      </c>
      <c r="B1460" s="417" t="s">
        <v>3747</v>
      </c>
      <c r="C1460" s="361" t="s">
        <v>2371</v>
      </c>
      <c r="D1460" s="116" t="s">
        <v>3723</v>
      </c>
      <c r="E1460" s="116">
        <v>125</v>
      </c>
      <c r="F1460" s="116">
        <v>130</v>
      </c>
      <c r="G1460" s="289">
        <v>14</v>
      </c>
      <c r="H1460" s="289">
        <v>15</v>
      </c>
      <c r="I1460" s="289">
        <f t="shared" si="179"/>
        <v>139</v>
      </c>
      <c r="J1460" s="289">
        <f t="shared" si="180"/>
        <v>145</v>
      </c>
    </row>
    <row r="1461" spans="1:10" ht="38.25">
      <c r="A1461" s="417" t="s">
        <v>3576</v>
      </c>
      <c r="B1461" s="417" t="s">
        <v>3747</v>
      </c>
      <c r="C1461" s="361" t="s">
        <v>2373</v>
      </c>
      <c r="D1461" s="116" t="s">
        <v>2374</v>
      </c>
      <c r="E1461" s="116">
        <v>94</v>
      </c>
      <c r="F1461" s="116">
        <v>95</v>
      </c>
      <c r="G1461" s="289">
        <v>14</v>
      </c>
      <c r="H1461" s="289">
        <v>15</v>
      </c>
      <c r="I1461" s="289">
        <f t="shared" si="179"/>
        <v>108</v>
      </c>
      <c r="J1461" s="289">
        <f t="shared" si="180"/>
        <v>110</v>
      </c>
    </row>
    <row r="1462" spans="1:10" ht="38.25">
      <c r="A1462" s="417" t="s">
        <v>3576</v>
      </c>
      <c r="B1462" s="417" t="s">
        <v>3747</v>
      </c>
      <c r="C1462" s="361" t="s">
        <v>3724</v>
      </c>
      <c r="D1462" s="116" t="s">
        <v>3725</v>
      </c>
      <c r="E1462" s="116">
        <v>1224</v>
      </c>
      <c r="F1462" s="116">
        <v>1230</v>
      </c>
      <c r="G1462" s="289">
        <v>219</v>
      </c>
      <c r="H1462" s="289">
        <v>220</v>
      </c>
      <c r="I1462" s="289">
        <f t="shared" si="179"/>
        <v>1443</v>
      </c>
      <c r="J1462" s="289">
        <f t="shared" si="180"/>
        <v>1450</v>
      </c>
    </row>
    <row r="1463" spans="1:10" ht="38.25">
      <c r="A1463" s="417" t="s">
        <v>3576</v>
      </c>
      <c r="B1463" s="417" t="s">
        <v>3747</v>
      </c>
      <c r="C1463" s="361" t="s">
        <v>3726</v>
      </c>
      <c r="D1463" s="116" t="s">
        <v>3727</v>
      </c>
      <c r="E1463" s="116">
        <v>1235</v>
      </c>
      <c r="F1463" s="116">
        <v>1240</v>
      </c>
      <c r="G1463" s="289">
        <v>218</v>
      </c>
      <c r="H1463" s="289">
        <v>220</v>
      </c>
      <c r="I1463" s="289">
        <f t="shared" si="179"/>
        <v>1453</v>
      </c>
      <c r="J1463" s="289">
        <f t="shared" si="180"/>
        <v>1460</v>
      </c>
    </row>
    <row r="1464" spans="1:10" ht="38.25">
      <c r="A1464" s="417" t="s">
        <v>3576</v>
      </c>
      <c r="B1464" s="417" t="s">
        <v>3747</v>
      </c>
      <c r="C1464" s="361" t="s">
        <v>3728</v>
      </c>
      <c r="D1464" s="116" t="s">
        <v>3729</v>
      </c>
      <c r="E1464" s="116">
        <v>102</v>
      </c>
      <c r="F1464" s="116">
        <v>105</v>
      </c>
      <c r="G1464" s="289">
        <v>17</v>
      </c>
      <c r="H1464" s="289">
        <v>20</v>
      </c>
      <c r="I1464" s="289">
        <f t="shared" si="179"/>
        <v>119</v>
      </c>
      <c r="J1464" s="289">
        <f t="shared" si="180"/>
        <v>125</v>
      </c>
    </row>
    <row r="1465" spans="1:10" ht="38.25">
      <c r="A1465" s="417" t="s">
        <v>3576</v>
      </c>
      <c r="B1465" s="417" t="s">
        <v>3747</v>
      </c>
      <c r="C1465" s="361" t="s">
        <v>3730</v>
      </c>
      <c r="D1465" s="116" t="s">
        <v>3731</v>
      </c>
      <c r="E1465" s="116">
        <v>117</v>
      </c>
      <c r="F1465" s="116">
        <v>120</v>
      </c>
      <c r="G1465" s="289">
        <v>18</v>
      </c>
      <c r="H1465" s="289">
        <v>20</v>
      </c>
      <c r="I1465" s="289">
        <f t="shared" si="179"/>
        <v>135</v>
      </c>
      <c r="J1465" s="289">
        <f t="shared" si="180"/>
        <v>140</v>
      </c>
    </row>
    <row r="1466" spans="1:10" ht="38.25">
      <c r="A1466" s="417" t="s">
        <v>3576</v>
      </c>
      <c r="B1466" s="417" t="s">
        <v>3747</v>
      </c>
      <c r="C1466" s="361" t="s">
        <v>3732</v>
      </c>
      <c r="D1466" s="116" t="s">
        <v>3733</v>
      </c>
      <c r="E1466" s="116">
        <v>707</v>
      </c>
      <c r="F1466" s="116">
        <v>750</v>
      </c>
      <c r="G1466" s="289">
        <v>57</v>
      </c>
      <c r="H1466" s="289">
        <v>90</v>
      </c>
      <c r="I1466" s="289">
        <f t="shared" si="179"/>
        <v>764</v>
      </c>
      <c r="J1466" s="289">
        <f t="shared" si="180"/>
        <v>840</v>
      </c>
    </row>
    <row r="1467" spans="1:10" ht="38.25">
      <c r="A1467" s="417" t="s">
        <v>3576</v>
      </c>
      <c r="B1467" s="417" t="s">
        <v>3747</v>
      </c>
      <c r="C1467" s="361" t="s">
        <v>3734</v>
      </c>
      <c r="D1467" s="116" t="s">
        <v>3735</v>
      </c>
      <c r="E1467" s="116">
        <v>30</v>
      </c>
      <c r="F1467" s="116">
        <v>30</v>
      </c>
      <c r="G1467" s="289">
        <v>5</v>
      </c>
      <c r="H1467" s="289">
        <v>5</v>
      </c>
      <c r="I1467" s="289">
        <f t="shared" si="179"/>
        <v>35</v>
      </c>
      <c r="J1467" s="289">
        <f t="shared" si="180"/>
        <v>35</v>
      </c>
    </row>
    <row r="1468" spans="1:10" ht="38.25">
      <c r="A1468" s="417" t="s">
        <v>3576</v>
      </c>
      <c r="B1468" s="417" t="s">
        <v>3747</v>
      </c>
      <c r="C1468" s="361" t="s">
        <v>3736</v>
      </c>
      <c r="D1468" s="116" t="s">
        <v>3737</v>
      </c>
      <c r="E1468" s="116">
        <v>27</v>
      </c>
      <c r="F1468" s="116">
        <v>28</v>
      </c>
      <c r="G1468" s="289">
        <v>0</v>
      </c>
      <c r="H1468" s="289">
        <v>5</v>
      </c>
      <c r="I1468" s="289">
        <f t="shared" si="179"/>
        <v>27</v>
      </c>
      <c r="J1468" s="289">
        <f t="shared" si="180"/>
        <v>33</v>
      </c>
    </row>
    <row r="1469" spans="1:10" ht="38.25">
      <c r="A1469" s="417" t="s">
        <v>3576</v>
      </c>
      <c r="B1469" s="417" t="s">
        <v>3747</v>
      </c>
      <c r="C1469" s="361" t="s">
        <v>3081</v>
      </c>
      <c r="D1469" s="116" t="s">
        <v>3082</v>
      </c>
      <c r="E1469" s="116">
        <v>262</v>
      </c>
      <c r="F1469" s="116">
        <v>270</v>
      </c>
      <c r="G1469" s="289">
        <v>25</v>
      </c>
      <c r="H1469" s="289">
        <v>30</v>
      </c>
      <c r="I1469" s="289">
        <f t="shared" ref="I1469:I1519" si="182">SUM(E1469,G1469)</f>
        <v>287</v>
      </c>
      <c r="J1469" s="289">
        <f t="shared" ref="J1469:J1519" si="183">SUM(F1469,H1469)</f>
        <v>300</v>
      </c>
    </row>
    <row r="1470" spans="1:10" ht="38.25">
      <c r="A1470" s="417" t="s">
        <v>3576</v>
      </c>
      <c r="B1470" s="417" t="s">
        <v>3747</v>
      </c>
      <c r="C1470" s="361" t="s">
        <v>3738</v>
      </c>
      <c r="D1470" s="116" t="s">
        <v>3739</v>
      </c>
      <c r="E1470" s="116">
        <v>16</v>
      </c>
      <c r="F1470" s="116">
        <v>20</v>
      </c>
      <c r="G1470" s="289">
        <v>1</v>
      </c>
      <c r="H1470" s="289">
        <v>5</v>
      </c>
      <c r="I1470" s="289">
        <f t="shared" si="182"/>
        <v>17</v>
      </c>
      <c r="J1470" s="289">
        <f t="shared" si="183"/>
        <v>25</v>
      </c>
    </row>
    <row r="1471" spans="1:10" ht="38.25">
      <c r="A1471" s="417" t="s">
        <v>3576</v>
      </c>
      <c r="B1471" s="417" t="s">
        <v>3747</v>
      </c>
      <c r="C1471" s="361" t="s">
        <v>152</v>
      </c>
      <c r="D1471" s="116" t="s">
        <v>3740</v>
      </c>
      <c r="E1471" s="116">
        <v>1037</v>
      </c>
      <c r="F1471" s="116">
        <v>1050</v>
      </c>
      <c r="G1471" s="289">
        <v>17</v>
      </c>
      <c r="H1471" s="289">
        <v>20</v>
      </c>
      <c r="I1471" s="289">
        <f t="shared" si="182"/>
        <v>1054</v>
      </c>
      <c r="J1471" s="289">
        <f t="shared" si="183"/>
        <v>1070</v>
      </c>
    </row>
    <row r="1472" spans="1:10" ht="38.25">
      <c r="A1472" s="417" t="s">
        <v>3576</v>
      </c>
      <c r="B1472" s="417" t="s">
        <v>3747</v>
      </c>
      <c r="C1472" s="361" t="s">
        <v>3741</v>
      </c>
      <c r="D1472" s="116" t="s">
        <v>3742</v>
      </c>
      <c r="E1472" s="116">
        <v>0</v>
      </c>
      <c r="F1472" s="116">
        <v>20</v>
      </c>
      <c r="G1472" s="289">
        <v>0</v>
      </c>
      <c r="H1472" s="289">
        <v>10</v>
      </c>
      <c r="I1472" s="289">
        <f t="shared" si="182"/>
        <v>0</v>
      </c>
      <c r="J1472" s="289">
        <f t="shared" si="183"/>
        <v>30</v>
      </c>
    </row>
    <row r="1473" spans="1:10" ht="38.25">
      <c r="A1473" s="417" t="s">
        <v>3576</v>
      </c>
      <c r="B1473" s="417" t="s">
        <v>3747</v>
      </c>
      <c r="C1473" s="361" t="s">
        <v>3743</v>
      </c>
      <c r="D1473" s="116" t="s">
        <v>3744</v>
      </c>
      <c r="E1473" s="116">
        <v>0</v>
      </c>
      <c r="F1473" s="116">
        <v>10</v>
      </c>
      <c r="G1473" s="289">
        <v>0</v>
      </c>
      <c r="H1473" s="289">
        <v>10</v>
      </c>
      <c r="I1473" s="289">
        <f t="shared" si="182"/>
        <v>0</v>
      </c>
      <c r="J1473" s="289">
        <f t="shared" si="183"/>
        <v>20</v>
      </c>
    </row>
    <row r="1474" spans="1:10" ht="38.25">
      <c r="A1474" s="417" t="s">
        <v>3576</v>
      </c>
      <c r="B1474" s="417" t="s">
        <v>3747</v>
      </c>
      <c r="C1474" s="361" t="s">
        <v>3745</v>
      </c>
      <c r="D1474" s="116" t="s">
        <v>3746</v>
      </c>
      <c r="E1474" s="116">
        <v>68</v>
      </c>
      <c r="F1474" s="116">
        <v>70</v>
      </c>
      <c r="G1474" s="289">
        <v>5</v>
      </c>
      <c r="H1474" s="289">
        <v>10</v>
      </c>
      <c r="I1474" s="289">
        <f t="shared" si="182"/>
        <v>73</v>
      </c>
      <c r="J1474" s="289">
        <f t="shared" si="183"/>
        <v>80</v>
      </c>
    </row>
    <row r="1475" spans="1:10">
      <c r="C1475" s="361"/>
      <c r="D1475" s="116"/>
      <c r="E1475" s="116"/>
      <c r="F1475" s="116"/>
      <c r="G1475" s="289"/>
      <c r="H1475" s="289"/>
      <c r="I1475" s="289"/>
      <c r="J1475" s="289"/>
    </row>
    <row r="1476" spans="1:10" ht="38.25">
      <c r="A1476" s="794"/>
      <c r="B1476" s="799" t="s">
        <v>3748</v>
      </c>
      <c r="C1476" s="795"/>
      <c r="D1476" s="796"/>
      <c r="E1476" s="797"/>
      <c r="F1476" s="797"/>
      <c r="G1476" s="798"/>
      <c r="H1476" s="798"/>
      <c r="I1476" s="798">
        <v>1</v>
      </c>
      <c r="J1476" s="798">
        <v>3</v>
      </c>
    </row>
    <row r="1477" spans="1:10" ht="25.5">
      <c r="A1477" s="800"/>
      <c r="B1477" s="801" t="s">
        <v>221</v>
      </c>
      <c r="C1477" s="802"/>
      <c r="D1477" s="803"/>
      <c r="E1477" s="804">
        <v>3328</v>
      </c>
      <c r="F1477" s="804">
        <v>3215</v>
      </c>
      <c r="G1477" s="805">
        <v>584</v>
      </c>
      <c r="H1477" s="805">
        <v>710</v>
      </c>
      <c r="I1477" s="805">
        <f t="shared" si="182"/>
        <v>3912</v>
      </c>
      <c r="J1477" s="805">
        <f t="shared" si="183"/>
        <v>3925</v>
      </c>
    </row>
    <row r="1478" spans="1:10" ht="25.5">
      <c r="A1478" s="800"/>
      <c r="B1478" s="801" t="s">
        <v>222</v>
      </c>
      <c r="C1478" s="802"/>
      <c r="D1478" s="803"/>
      <c r="E1478" s="805">
        <f t="shared" ref="E1478:G1478" si="184">SUM(E1479:E1519)</f>
        <v>3773</v>
      </c>
      <c r="F1478" s="805">
        <f t="shared" si="184"/>
        <v>3915</v>
      </c>
      <c r="G1478" s="805">
        <f t="shared" si="184"/>
        <v>672</v>
      </c>
      <c r="H1478" s="805">
        <f>SUM(H1479:H1519)</f>
        <v>955</v>
      </c>
      <c r="I1478" s="805">
        <f t="shared" si="182"/>
        <v>4445</v>
      </c>
      <c r="J1478" s="805">
        <f t="shared" si="183"/>
        <v>4870</v>
      </c>
    </row>
    <row r="1479" spans="1:10" ht="31.5" customHeight="1">
      <c r="A1479" s="417" t="s">
        <v>3576</v>
      </c>
      <c r="B1479" s="287" t="s">
        <v>3749</v>
      </c>
      <c r="C1479" s="361" t="s">
        <v>3750</v>
      </c>
      <c r="D1479" s="116" t="s">
        <v>3814</v>
      </c>
      <c r="E1479" s="116"/>
      <c r="F1479" s="116"/>
      <c r="G1479" s="289">
        <v>4</v>
      </c>
      <c r="H1479" s="289">
        <v>15</v>
      </c>
      <c r="I1479" s="289">
        <f t="shared" si="182"/>
        <v>4</v>
      </c>
      <c r="J1479" s="289">
        <f t="shared" si="183"/>
        <v>15</v>
      </c>
    </row>
    <row r="1480" spans="1:10" ht="38.25">
      <c r="A1480" s="417" t="s">
        <v>3576</v>
      </c>
      <c r="B1480" s="287" t="s">
        <v>3749</v>
      </c>
      <c r="C1480" s="361" t="s">
        <v>3751</v>
      </c>
      <c r="D1480" s="116" t="s">
        <v>3752</v>
      </c>
      <c r="E1480" s="116"/>
      <c r="F1480" s="116"/>
      <c r="G1480" s="289">
        <v>65</v>
      </c>
      <c r="H1480" s="289">
        <v>70</v>
      </c>
      <c r="I1480" s="289">
        <f t="shared" si="182"/>
        <v>65</v>
      </c>
      <c r="J1480" s="289">
        <f t="shared" si="183"/>
        <v>70</v>
      </c>
    </row>
    <row r="1481" spans="1:10" ht="38.25">
      <c r="A1481" s="417" t="s">
        <v>3576</v>
      </c>
      <c r="B1481" s="287" t="s">
        <v>3749</v>
      </c>
      <c r="C1481" s="361">
        <v>56007001</v>
      </c>
      <c r="D1481" s="116" t="s">
        <v>3753</v>
      </c>
      <c r="E1481" s="116">
        <v>372</v>
      </c>
      <c r="F1481" s="116">
        <v>380</v>
      </c>
      <c r="G1481" s="289"/>
      <c r="H1481" s="289"/>
      <c r="I1481" s="289">
        <f t="shared" si="182"/>
        <v>372</v>
      </c>
      <c r="J1481" s="289">
        <f t="shared" si="183"/>
        <v>380</v>
      </c>
    </row>
    <row r="1482" spans="1:10" ht="38.25">
      <c r="A1482" s="417" t="s">
        <v>3576</v>
      </c>
      <c r="B1482" s="287" t="s">
        <v>3749</v>
      </c>
      <c r="C1482" s="361" t="s">
        <v>3754</v>
      </c>
      <c r="D1482" s="116" t="s">
        <v>3755</v>
      </c>
      <c r="E1482" s="116">
        <v>379</v>
      </c>
      <c r="F1482" s="116">
        <v>380</v>
      </c>
      <c r="G1482" s="289"/>
      <c r="H1482" s="289"/>
      <c r="I1482" s="289">
        <f t="shared" si="182"/>
        <v>379</v>
      </c>
      <c r="J1482" s="289">
        <f t="shared" si="183"/>
        <v>380</v>
      </c>
    </row>
    <row r="1483" spans="1:10" ht="38.25">
      <c r="A1483" s="417" t="s">
        <v>3576</v>
      </c>
      <c r="B1483" s="287" t="s">
        <v>3749</v>
      </c>
      <c r="C1483" s="361" t="s">
        <v>3756</v>
      </c>
      <c r="D1483" s="116" t="s">
        <v>3757</v>
      </c>
      <c r="E1483" s="116"/>
      <c r="F1483" s="116"/>
      <c r="G1483" s="289">
        <v>87</v>
      </c>
      <c r="H1483" s="289">
        <v>90</v>
      </c>
      <c r="I1483" s="289">
        <f t="shared" si="182"/>
        <v>87</v>
      </c>
      <c r="J1483" s="289">
        <f t="shared" si="183"/>
        <v>90</v>
      </c>
    </row>
    <row r="1484" spans="1:10" ht="38.25">
      <c r="A1484" s="417" t="s">
        <v>3576</v>
      </c>
      <c r="B1484" s="287" t="s">
        <v>3749</v>
      </c>
      <c r="C1484" s="361" t="s">
        <v>3758</v>
      </c>
      <c r="D1484" s="116" t="s">
        <v>3759</v>
      </c>
      <c r="E1484" s="116">
        <v>559</v>
      </c>
      <c r="F1484" s="116">
        <v>560</v>
      </c>
      <c r="G1484" s="289"/>
      <c r="H1484" s="289"/>
      <c r="I1484" s="289">
        <f t="shared" si="182"/>
        <v>559</v>
      </c>
      <c r="J1484" s="289">
        <f t="shared" si="183"/>
        <v>560</v>
      </c>
    </row>
    <row r="1485" spans="1:10" ht="38.25">
      <c r="A1485" s="417" t="s">
        <v>3576</v>
      </c>
      <c r="B1485" s="287" t="s">
        <v>3749</v>
      </c>
      <c r="C1485" s="361" t="s">
        <v>3760</v>
      </c>
      <c r="D1485" s="116" t="s">
        <v>3761</v>
      </c>
      <c r="E1485" s="116">
        <v>548</v>
      </c>
      <c r="F1485" s="116">
        <v>560</v>
      </c>
      <c r="G1485" s="289"/>
      <c r="H1485" s="289"/>
      <c r="I1485" s="289">
        <f t="shared" si="182"/>
        <v>548</v>
      </c>
      <c r="J1485" s="289">
        <f t="shared" si="183"/>
        <v>560</v>
      </c>
    </row>
    <row r="1486" spans="1:10" ht="38.25">
      <c r="A1486" s="417" t="s">
        <v>3576</v>
      </c>
      <c r="B1486" s="287" t="s">
        <v>3749</v>
      </c>
      <c r="C1486" s="361" t="s">
        <v>3762</v>
      </c>
      <c r="D1486" s="116" t="s">
        <v>3763</v>
      </c>
      <c r="E1486" s="116"/>
      <c r="F1486" s="116"/>
      <c r="G1486" s="289">
        <v>205</v>
      </c>
      <c r="H1486" s="289">
        <v>210</v>
      </c>
      <c r="I1486" s="289">
        <f t="shared" si="182"/>
        <v>205</v>
      </c>
      <c r="J1486" s="289">
        <f t="shared" si="183"/>
        <v>210</v>
      </c>
    </row>
    <row r="1487" spans="1:10" ht="38.25">
      <c r="A1487" s="417" t="s">
        <v>3576</v>
      </c>
      <c r="B1487" s="287" t="s">
        <v>3749</v>
      </c>
      <c r="C1487" s="361" t="s">
        <v>3764</v>
      </c>
      <c r="D1487" s="116" t="s">
        <v>3765</v>
      </c>
      <c r="E1487" s="116">
        <v>654</v>
      </c>
      <c r="F1487" s="116">
        <v>660</v>
      </c>
      <c r="G1487" s="289"/>
      <c r="H1487" s="289"/>
      <c r="I1487" s="289">
        <f t="shared" si="182"/>
        <v>654</v>
      </c>
      <c r="J1487" s="289">
        <f t="shared" si="183"/>
        <v>660</v>
      </c>
    </row>
    <row r="1488" spans="1:10" ht="38.25">
      <c r="A1488" s="417" t="s">
        <v>3576</v>
      </c>
      <c r="B1488" s="287" t="s">
        <v>3749</v>
      </c>
      <c r="C1488" s="361" t="s">
        <v>3766</v>
      </c>
      <c r="D1488" s="116" t="s">
        <v>3767</v>
      </c>
      <c r="E1488" s="116">
        <v>641</v>
      </c>
      <c r="F1488" s="116">
        <v>660</v>
      </c>
      <c r="G1488" s="289"/>
      <c r="H1488" s="289"/>
      <c r="I1488" s="289">
        <f t="shared" si="182"/>
        <v>641</v>
      </c>
      <c r="J1488" s="289">
        <f t="shared" si="183"/>
        <v>660</v>
      </c>
    </row>
    <row r="1489" spans="1:10" ht="38.25">
      <c r="A1489" s="417" t="s">
        <v>3576</v>
      </c>
      <c r="B1489" s="287" t="s">
        <v>3749</v>
      </c>
      <c r="C1489" s="361" t="s">
        <v>3768</v>
      </c>
      <c r="D1489" s="116" t="s">
        <v>3769</v>
      </c>
      <c r="E1489" s="116"/>
      <c r="F1489" s="116"/>
      <c r="G1489" s="289">
        <v>15</v>
      </c>
      <c r="H1489" s="289">
        <v>45</v>
      </c>
      <c r="I1489" s="289">
        <f t="shared" si="182"/>
        <v>15</v>
      </c>
      <c r="J1489" s="289">
        <f t="shared" si="183"/>
        <v>45</v>
      </c>
    </row>
    <row r="1490" spans="1:10" ht="38.25">
      <c r="A1490" s="417" t="s">
        <v>3576</v>
      </c>
      <c r="B1490" s="287" t="s">
        <v>3749</v>
      </c>
      <c r="C1490" s="361" t="s">
        <v>3770</v>
      </c>
      <c r="D1490" s="116" t="s">
        <v>3771</v>
      </c>
      <c r="E1490" s="116"/>
      <c r="F1490" s="116"/>
      <c r="G1490" s="289">
        <v>128</v>
      </c>
      <c r="H1490" s="289">
        <v>130</v>
      </c>
      <c r="I1490" s="289">
        <f t="shared" si="182"/>
        <v>128</v>
      </c>
      <c r="J1490" s="289">
        <f t="shared" si="183"/>
        <v>130</v>
      </c>
    </row>
    <row r="1491" spans="1:10" ht="38.25">
      <c r="A1491" s="417" t="s">
        <v>3576</v>
      </c>
      <c r="B1491" s="287" t="s">
        <v>3749</v>
      </c>
      <c r="C1491" s="361" t="s">
        <v>3772</v>
      </c>
      <c r="D1491" s="116" t="s">
        <v>3773</v>
      </c>
      <c r="E1491" s="116"/>
      <c r="F1491" s="116"/>
      <c r="G1491" s="289">
        <v>14</v>
      </c>
      <c r="H1491" s="289">
        <v>15</v>
      </c>
      <c r="I1491" s="289">
        <f t="shared" si="182"/>
        <v>14</v>
      </c>
      <c r="J1491" s="289">
        <f t="shared" si="183"/>
        <v>15</v>
      </c>
    </row>
    <row r="1492" spans="1:10" ht="38.25">
      <c r="A1492" s="417" t="s">
        <v>3576</v>
      </c>
      <c r="B1492" s="287" t="s">
        <v>3749</v>
      </c>
      <c r="C1492" s="361" t="s">
        <v>3774</v>
      </c>
      <c r="D1492" s="116" t="s">
        <v>3775</v>
      </c>
      <c r="E1492" s="116"/>
      <c r="F1492" s="116"/>
      <c r="G1492" s="289">
        <v>0</v>
      </c>
      <c r="H1492" s="289">
        <v>1</v>
      </c>
      <c r="I1492" s="289">
        <f t="shared" si="182"/>
        <v>0</v>
      </c>
      <c r="J1492" s="289">
        <f t="shared" si="183"/>
        <v>1</v>
      </c>
    </row>
    <row r="1493" spans="1:10" ht="38.25">
      <c r="A1493" s="417" t="s">
        <v>3576</v>
      </c>
      <c r="B1493" s="287" t="s">
        <v>3749</v>
      </c>
      <c r="C1493" s="361" t="s">
        <v>3776</v>
      </c>
      <c r="D1493" s="116" t="s">
        <v>3777</v>
      </c>
      <c r="E1493" s="116"/>
      <c r="F1493" s="116"/>
      <c r="G1493" s="289">
        <v>121</v>
      </c>
      <c r="H1493" s="289">
        <v>130</v>
      </c>
      <c r="I1493" s="289">
        <f t="shared" si="182"/>
        <v>121</v>
      </c>
      <c r="J1493" s="289">
        <f t="shared" si="183"/>
        <v>130</v>
      </c>
    </row>
    <row r="1494" spans="1:10" ht="38.25">
      <c r="A1494" s="417" t="s">
        <v>3576</v>
      </c>
      <c r="B1494" s="287" t="s">
        <v>3749</v>
      </c>
      <c r="C1494" s="361">
        <v>56412001</v>
      </c>
      <c r="D1494" s="116" t="s">
        <v>3778</v>
      </c>
      <c r="E1494" s="116">
        <v>338</v>
      </c>
      <c r="F1494" s="116">
        <v>340</v>
      </c>
      <c r="G1494" s="289">
        <v>0</v>
      </c>
      <c r="H1494" s="289">
        <v>20</v>
      </c>
      <c r="I1494" s="289">
        <f t="shared" si="182"/>
        <v>338</v>
      </c>
      <c r="J1494" s="289">
        <f t="shared" si="183"/>
        <v>360</v>
      </c>
    </row>
    <row r="1495" spans="1:10" ht="38.25">
      <c r="A1495" s="417" t="s">
        <v>3576</v>
      </c>
      <c r="B1495" s="287" t="s">
        <v>3749</v>
      </c>
      <c r="C1495" s="361">
        <v>56501002</v>
      </c>
      <c r="D1495" s="116" t="s">
        <v>3779</v>
      </c>
      <c r="E1495" s="116">
        <v>38</v>
      </c>
      <c r="F1495" s="116">
        <v>40</v>
      </c>
      <c r="G1495" s="289">
        <v>0</v>
      </c>
      <c r="H1495" s="289">
        <v>60</v>
      </c>
      <c r="I1495" s="289">
        <f t="shared" si="182"/>
        <v>38</v>
      </c>
      <c r="J1495" s="289">
        <f t="shared" si="183"/>
        <v>100</v>
      </c>
    </row>
    <row r="1496" spans="1:10" ht="38.25">
      <c r="A1496" s="417" t="s">
        <v>3576</v>
      </c>
      <c r="B1496" s="287" t="s">
        <v>3749</v>
      </c>
      <c r="C1496" s="361">
        <v>56501001</v>
      </c>
      <c r="D1496" s="116" t="s">
        <v>3780</v>
      </c>
      <c r="E1496" s="116">
        <v>9</v>
      </c>
      <c r="F1496" s="116">
        <v>40</v>
      </c>
      <c r="G1496" s="289">
        <v>0</v>
      </c>
      <c r="H1496" s="289">
        <v>60</v>
      </c>
      <c r="I1496" s="289">
        <f t="shared" si="182"/>
        <v>9</v>
      </c>
      <c r="J1496" s="289">
        <f t="shared" si="183"/>
        <v>100</v>
      </c>
    </row>
    <row r="1497" spans="1:10" ht="38.25">
      <c r="A1497" s="417" t="s">
        <v>3576</v>
      </c>
      <c r="B1497" s="287" t="s">
        <v>3749</v>
      </c>
      <c r="C1497" s="361" t="s">
        <v>3781</v>
      </c>
      <c r="D1497" s="116" t="s">
        <v>3782</v>
      </c>
      <c r="E1497" s="116"/>
      <c r="F1497" s="116"/>
      <c r="G1497" s="289">
        <v>2</v>
      </c>
      <c r="H1497" s="289">
        <v>20</v>
      </c>
      <c r="I1497" s="289">
        <f t="shared" si="182"/>
        <v>2</v>
      </c>
      <c r="J1497" s="289">
        <f t="shared" si="183"/>
        <v>20</v>
      </c>
    </row>
    <row r="1498" spans="1:10" ht="38.25">
      <c r="A1498" s="417" t="s">
        <v>3576</v>
      </c>
      <c r="B1498" s="287" t="s">
        <v>3749</v>
      </c>
      <c r="C1498" s="361" t="s">
        <v>3783</v>
      </c>
      <c r="D1498" s="116" t="s">
        <v>3784</v>
      </c>
      <c r="E1498" s="116"/>
      <c r="F1498" s="116"/>
      <c r="G1498" s="289">
        <v>10</v>
      </c>
      <c r="H1498" s="289">
        <v>10</v>
      </c>
      <c r="I1498" s="289">
        <f t="shared" si="182"/>
        <v>10</v>
      </c>
      <c r="J1498" s="289">
        <f t="shared" si="183"/>
        <v>10</v>
      </c>
    </row>
    <row r="1499" spans="1:10" ht="38.25">
      <c r="A1499" s="417" t="s">
        <v>3576</v>
      </c>
      <c r="B1499" s="287" t="s">
        <v>3749</v>
      </c>
      <c r="C1499" s="361" t="s">
        <v>3785</v>
      </c>
      <c r="D1499" s="116" t="s">
        <v>3786</v>
      </c>
      <c r="E1499" s="116"/>
      <c r="F1499" s="116"/>
      <c r="G1499" s="289">
        <v>6</v>
      </c>
      <c r="H1499" s="289">
        <v>8</v>
      </c>
      <c r="I1499" s="289">
        <f t="shared" si="182"/>
        <v>6</v>
      </c>
      <c r="J1499" s="289">
        <f t="shared" si="183"/>
        <v>8</v>
      </c>
    </row>
    <row r="1500" spans="1:10" ht="38.25">
      <c r="A1500" s="417" t="s">
        <v>3576</v>
      </c>
      <c r="B1500" s="287" t="s">
        <v>3749</v>
      </c>
      <c r="C1500" s="361">
        <v>56619001</v>
      </c>
      <c r="D1500" s="116" t="s">
        <v>3787</v>
      </c>
      <c r="E1500" s="116">
        <v>0</v>
      </c>
      <c r="F1500" s="116">
        <v>2</v>
      </c>
      <c r="G1500" s="289"/>
      <c r="H1500" s="289"/>
      <c r="I1500" s="289">
        <f t="shared" si="182"/>
        <v>0</v>
      </c>
      <c r="J1500" s="289">
        <f t="shared" si="183"/>
        <v>2</v>
      </c>
    </row>
    <row r="1501" spans="1:10" ht="38.25">
      <c r="A1501" s="417" t="s">
        <v>3576</v>
      </c>
      <c r="B1501" s="287" t="s">
        <v>3749</v>
      </c>
      <c r="C1501" s="361">
        <v>56625002</v>
      </c>
      <c r="D1501" s="116" t="s">
        <v>3788</v>
      </c>
      <c r="E1501" s="116">
        <v>16</v>
      </c>
      <c r="F1501" s="116">
        <v>16</v>
      </c>
      <c r="G1501" s="289"/>
      <c r="H1501" s="289"/>
      <c r="I1501" s="289">
        <f t="shared" si="182"/>
        <v>16</v>
      </c>
      <c r="J1501" s="289">
        <f t="shared" si="183"/>
        <v>16</v>
      </c>
    </row>
    <row r="1502" spans="1:10" ht="38.25">
      <c r="A1502" s="417" t="s">
        <v>3576</v>
      </c>
      <c r="B1502" s="287" t="s">
        <v>3749</v>
      </c>
      <c r="C1502" s="361">
        <v>56625001</v>
      </c>
      <c r="D1502" s="116" t="s">
        <v>3789</v>
      </c>
      <c r="E1502" s="116">
        <v>0</v>
      </c>
      <c r="F1502" s="116">
        <v>1</v>
      </c>
      <c r="G1502" s="289">
        <v>0</v>
      </c>
      <c r="H1502" s="289">
        <v>1</v>
      </c>
      <c r="I1502" s="289">
        <f t="shared" si="182"/>
        <v>0</v>
      </c>
      <c r="J1502" s="289">
        <f t="shared" si="183"/>
        <v>2</v>
      </c>
    </row>
    <row r="1503" spans="1:10" ht="38.25">
      <c r="A1503" s="417" t="s">
        <v>3576</v>
      </c>
      <c r="B1503" s="287" t="s">
        <v>3749</v>
      </c>
      <c r="C1503" s="361">
        <v>56625003</v>
      </c>
      <c r="D1503" s="116" t="s">
        <v>3790</v>
      </c>
      <c r="E1503" s="116">
        <v>14</v>
      </c>
      <c r="F1503" s="116">
        <v>15</v>
      </c>
      <c r="G1503" s="289">
        <v>0</v>
      </c>
      <c r="H1503" s="289">
        <v>1</v>
      </c>
      <c r="I1503" s="289">
        <f t="shared" si="182"/>
        <v>14</v>
      </c>
      <c r="J1503" s="289">
        <f t="shared" si="183"/>
        <v>16</v>
      </c>
    </row>
    <row r="1504" spans="1:10" ht="38.25">
      <c r="A1504" s="417" t="s">
        <v>3576</v>
      </c>
      <c r="B1504" s="287" t="s">
        <v>3749</v>
      </c>
      <c r="C1504" s="361">
        <v>56625004</v>
      </c>
      <c r="D1504" s="116" t="s">
        <v>3791</v>
      </c>
      <c r="E1504" s="116">
        <v>9</v>
      </c>
      <c r="F1504" s="116">
        <v>10</v>
      </c>
      <c r="G1504" s="289">
        <v>0</v>
      </c>
      <c r="H1504" s="289">
        <v>1</v>
      </c>
      <c r="I1504" s="289">
        <f t="shared" si="182"/>
        <v>9</v>
      </c>
      <c r="J1504" s="289">
        <f t="shared" si="183"/>
        <v>11</v>
      </c>
    </row>
    <row r="1505" spans="1:10" ht="38.25">
      <c r="A1505" s="417" t="s">
        <v>3576</v>
      </c>
      <c r="B1505" s="287" t="s">
        <v>3749</v>
      </c>
      <c r="C1505" s="361">
        <v>56401003</v>
      </c>
      <c r="D1505" s="116" t="s">
        <v>3792</v>
      </c>
      <c r="E1505" s="116">
        <v>166</v>
      </c>
      <c r="F1505" s="116">
        <v>170</v>
      </c>
      <c r="G1505" s="289">
        <v>0</v>
      </c>
      <c r="H1505" s="289">
        <v>2</v>
      </c>
      <c r="I1505" s="289">
        <f t="shared" si="182"/>
        <v>166</v>
      </c>
      <c r="J1505" s="289">
        <f t="shared" si="183"/>
        <v>172</v>
      </c>
    </row>
    <row r="1506" spans="1:10" ht="38.25">
      <c r="A1506" s="417" t="s">
        <v>3576</v>
      </c>
      <c r="B1506" s="287" t="s">
        <v>3749</v>
      </c>
      <c r="C1506" s="361" t="s">
        <v>3793</v>
      </c>
      <c r="D1506" s="116" t="s">
        <v>3794</v>
      </c>
      <c r="E1506" s="116"/>
      <c r="F1506" s="116"/>
      <c r="G1506" s="289">
        <v>0</v>
      </c>
      <c r="H1506" s="289">
        <v>1</v>
      </c>
      <c r="I1506" s="289">
        <f t="shared" si="182"/>
        <v>0</v>
      </c>
      <c r="J1506" s="289">
        <f t="shared" si="183"/>
        <v>1</v>
      </c>
    </row>
    <row r="1507" spans="1:10" ht="38.25">
      <c r="A1507" s="417" t="s">
        <v>3576</v>
      </c>
      <c r="B1507" s="287" t="s">
        <v>3749</v>
      </c>
      <c r="C1507" s="361" t="s">
        <v>3795</v>
      </c>
      <c r="D1507" s="116" t="s">
        <v>3796</v>
      </c>
      <c r="E1507" s="116"/>
      <c r="F1507" s="116"/>
      <c r="G1507" s="289">
        <v>0</v>
      </c>
      <c r="H1507" s="289">
        <v>15</v>
      </c>
      <c r="I1507" s="289">
        <f t="shared" si="182"/>
        <v>0</v>
      </c>
      <c r="J1507" s="289">
        <f t="shared" si="183"/>
        <v>15</v>
      </c>
    </row>
    <row r="1508" spans="1:10" ht="38.25">
      <c r="A1508" s="417" t="s">
        <v>3576</v>
      </c>
      <c r="B1508" s="287" t="s">
        <v>3749</v>
      </c>
      <c r="C1508" s="361" t="s">
        <v>3797</v>
      </c>
      <c r="D1508" s="116" t="s">
        <v>3798</v>
      </c>
      <c r="E1508" s="116"/>
      <c r="F1508" s="116"/>
      <c r="G1508" s="289">
        <v>9</v>
      </c>
      <c r="H1508" s="289">
        <v>10</v>
      </c>
      <c r="I1508" s="289">
        <f t="shared" si="182"/>
        <v>9</v>
      </c>
      <c r="J1508" s="289">
        <f t="shared" si="183"/>
        <v>10</v>
      </c>
    </row>
    <row r="1509" spans="1:10" ht="38.25">
      <c r="A1509" s="417" t="s">
        <v>3576</v>
      </c>
      <c r="B1509" s="287" t="s">
        <v>3749</v>
      </c>
      <c r="C1509" s="361">
        <v>57350021</v>
      </c>
      <c r="D1509" s="116" t="s">
        <v>3799</v>
      </c>
      <c r="E1509" s="116">
        <v>14</v>
      </c>
      <c r="F1509" s="116">
        <v>15</v>
      </c>
      <c r="G1509" s="289">
        <v>0</v>
      </c>
      <c r="H1509" s="289">
        <v>2</v>
      </c>
      <c r="I1509" s="289">
        <f t="shared" si="182"/>
        <v>14</v>
      </c>
      <c r="J1509" s="289">
        <f t="shared" si="183"/>
        <v>17</v>
      </c>
    </row>
    <row r="1510" spans="1:10" ht="38.25">
      <c r="A1510" s="417" t="s">
        <v>3576</v>
      </c>
      <c r="B1510" s="287" t="s">
        <v>3749</v>
      </c>
      <c r="C1510" s="361">
        <v>57350022</v>
      </c>
      <c r="D1510" s="116" t="s">
        <v>3800</v>
      </c>
      <c r="E1510" s="116">
        <v>12</v>
      </c>
      <c r="F1510" s="116">
        <v>15</v>
      </c>
      <c r="G1510" s="289">
        <v>0</v>
      </c>
      <c r="H1510" s="289">
        <v>2</v>
      </c>
      <c r="I1510" s="289">
        <f t="shared" si="182"/>
        <v>12</v>
      </c>
      <c r="J1510" s="289">
        <f t="shared" si="183"/>
        <v>17</v>
      </c>
    </row>
    <row r="1511" spans="1:10" ht="38.25">
      <c r="A1511" s="417" t="s">
        <v>3576</v>
      </c>
      <c r="B1511" s="287" t="s">
        <v>3749</v>
      </c>
      <c r="C1511" s="361" t="s">
        <v>3801</v>
      </c>
      <c r="D1511" s="116" t="s">
        <v>3802</v>
      </c>
      <c r="E1511" s="116"/>
      <c r="F1511" s="116"/>
      <c r="G1511" s="289">
        <v>3</v>
      </c>
      <c r="H1511" s="289">
        <v>3</v>
      </c>
      <c r="I1511" s="289">
        <f t="shared" si="182"/>
        <v>3</v>
      </c>
      <c r="J1511" s="289">
        <f t="shared" si="183"/>
        <v>3</v>
      </c>
    </row>
    <row r="1512" spans="1:10" ht="38.25">
      <c r="A1512" s="417" t="s">
        <v>3576</v>
      </c>
      <c r="B1512" s="287" t="s">
        <v>3749</v>
      </c>
      <c r="C1512" s="361" t="s">
        <v>3803</v>
      </c>
      <c r="D1512" s="116" t="s">
        <v>3804</v>
      </c>
      <c r="E1512" s="116"/>
      <c r="F1512" s="116"/>
      <c r="G1512" s="289">
        <v>2</v>
      </c>
      <c r="H1512" s="289">
        <v>2</v>
      </c>
      <c r="I1512" s="289">
        <f t="shared" si="182"/>
        <v>2</v>
      </c>
      <c r="J1512" s="289">
        <f t="shared" si="183"/>
        <v>2</v>
      </c>
    </row>
    <row r="1513" spans="1:10" ht="38.25">
      <c r="A1513" s="417" t="s">
        <v>3576</v>
      </c>
      <c r="B1513" s="287" t="s">
        <v>3749</v>
      </c>
      <c r="C1513" s="361">
        <v>57350031</v>
      </c>
      <c r="D1513" s="116" t="s">
        <v>3805</v>
      </c>
      <c r="E1513" s="116">
        <v>2</v>
      </c>
      <c r="F1513" s="116">
        <v>5</v>
      </c>
      <c r="G1513" s="289">
        <v>0</v>
      </c>
      <c r="H1513" s="289">
        <v>1</v>
      </c>
      <c r="I1513" s="289">
        <f t="shared" si="182"/>
        <v>2</v>
      </c>
      <c r="J1513" s="289">
        <f t="shared" si="183"/>
        <v>6</v>
      </c>
    </row>
    <row r="1514" spans="1:10" ht="38.25">
      <c r="A1514" s="417" t="s">
        <v>3576</v>
      </c>
      <c r="B1514" s="287" t="s">
        <v>3749</v>
      </c>
      <c r="C1514" s="361">
        <v>57350032</v>
      </c>
      <c r="D1514" s="116" t="s">
        <v>3806</v>
      </c>
      <c r="E1514" s="116">
        <v>1</v>
      </c>
      <c r="F1514" s="116">
        <v>5</v>
      </c>
      <c r="G1514" s="289">
        <v>0</v>
      </c>
      <c r="H1514" s="289">
        <v>1</v>
      </c>
      <c r="I1514" s="289">
        <f t="shared" si="182"/>
        <v>1</v>
      </c>
      <c r="J1514" s="289">
        <f t="shared" si="183"/>
        <v>6</v>
      </c>
    </row>
    <row r="1515" spans="1:10" ht="38.25">
      <c r="A1515" s="417" t="s">
        <v>3576</v>
      </c>
      <c r="B1515" s="287" t="s">
        <v>3749</v>
      </c>
      <c r="C1515" s="361">
        <v>56022011</v>
      </c>
      <c r="D1515" s="116" t="s">
        <v>3807</v>
      </c>
      <c r="E1515" s="116">
        <v>1</v>
      </c>
      <c r="F1515" s="116">
        <v>15</v>
      </c>
      <c r="G1515" s="289">
        <v>1</v>
      </c>
      <c r="H1515" s="289">
        <v>15</v>
      </c>
      <c r="I1515" s="289">
        <f t="shared" si="182"/>
        <v>2</v>
      </c>
      <c r="J1515" s="289">
        <f t="shared" si="183"/>
        <v>30</v>
      </c>
    </row>
    <row r="1516" spans="1:10" ht="38.25">
      <c r="A1516" s="417" t="s">
        <v>3576</v>
      </c>
      <c r="B1516" s="287" t="s">
        <v>3749</v>
      </c>
      <c r="C1516" s="361">
        <v>56028011</v>
      </c>
      <c r="D1516" s="116" t="s">
        <v>3808</v>
      </c>
      <c r="E1516" s="116">
        <v>0</v>
      </c>
      <c r="F1516" s="116">
        <v>6</v>
      </c>
      <c r="G1516" s="289">
        <v>0</v>
      </c>
      <c r="H1516" s="289">
        <v>4</v>
      </c>
      <c r="I1516" s="289">
        <f t="shared" si="182"/>
        <v>0</v>
      </c>
      <c r="J1516" s="289">
        <f t="shared" si="183"/>
        <v>10</v>
      </c>
    </row>
    <row r="1517" spans="1:10" ht="38.25">
      <c r="A1517" s="417" t="s">
        <v>3576</v>
      </c>
      <c r="B1517" s="287" t="s">
        <v>3749</v>
      </c>
      <c r="C1517" s="361">
        <v>56028012</v>
      </c>
      <c r="D1517" s="116" t="s">
        <v>3809</v>
      </c>
      <c r="E1517" s="116">
        <v>0</v>
      </c>
      <c r="F1517" s="116">
        <v>20</v>
      </c>
      <c r="G1517" s="289">
        <v>0</v>
      </c>
      <c r="H1517" s="289">
        <v>10</v>
      </c>
      <c r="I1517" s="289">
        <f t="shared" si="182"/>
        <v>0</v>
      </c>
      <c r="J1517" s="289">
        <f t="shared" si="183"/>
        <v>30</v>
      </c>
    </row>
    <row r="1518" spans="1:10" ht="38.25">
      <c r="A1518" s="417" t="s">
        <v>3576</v>
      </c>
      <c r="B1518" s="287" t="s">
        <v>3749</v>
      </c>
      <c r="C1518" s="361" t="s">
        <v>3810</v>
      </c>
      <c r="D1518" s="116" t="s">
        <v>3811</v>
      </c>
      <c r="E1518" s="116"/>
      <c r="F1518" s="116"/>
      <c r="G1518" s="289"/>
      <c r="H1518" s="289"/>
      <c r="I1518" s="289">
        <f t="shared" si="182"/>
        <v>0</v>
      </c>
      <c r="J1518" s="289">
        <f t="shared" si="183"/>
        <v>0</v>
      </c>
    </row>
    <row r="1519" spans="1:10" ht="38.25">
      <c r="A1519" s="417" t="s">
        <v>3576</v>
      </c>
      <c r="B1519" s="287" t="s">
        <v>3749</v>
      </c>
      <c r="C1519" s="361" t="s">
        <v>3812</v>
      </c>
      <c r="D1519" s="116" t="s">
        <v>3813</v>
      </c>
      <c r="E1519" s="116"/>
      <c r="F1519" s="116"/>
      <c r="G1519" s="289"/>
      <c r="H1519" s="289"/>
      <c r="I1519" s="289">
        <f t="shared" si="182"/>
        <v>0</v>
      </c>
      <c r="J1519" s="289">
        <f t="shared" si="183"/>
        <v>0</v>
      </c>
    </row>
    <row r="1520" spans="1:10" s="88" customFormat="1">
      <c r="C1520" s="372"/>
      <c r="D1520" s="375"/>
      <c r="E1520" s="375"/>
      <c r="F1520" s="375"/>
      <c r="G1520" s="281"/>
      <c r="H1520" s="281"/>
      <c r="I1520" s="281"/>
      <c r="J1520" s="281"/>
    </row>
    <row r="1521" spans="1:11" s="88" customFormat="1" ht="14.25">
      <c r="B1521" s="369" t="s">
        <v>1847</v>
      </c>
      <c r="C1521" s="372"/>
      <c r="D1521" s="376"/>
      <c r="E1521" s="376"/>
      <c r="F1521" s="376"/>
      <c r="G1521" s="376"/>
      <c r="H1521" s="376"/>
      <c r="I1521" s="376"/>
      <c r="J1521" s="376"/>
      <c r="K1521" s="353" t="s">
        <v>306</v>
      </c>
    </row>
    <row r="1522" spans="1:11">
      <c r="C1522" s="358" t="s">
        <v>137</v>
      </c>
      <c r="D1522" s="297" t="s">
        <v>138</v>
      </c>
      <c r="E1522" s="116"/>
      <c r="F1522" s="116"/>
      <c r="G1522" s="289"/>
      <c r="H1522" s="289"/>
      <c r="I1522" s="289">
        <f t="shared" ref="I1522:I1529" si="185">SUM(E1522,G1522)</f>
        <v>0</v>
      </c>
      <c r="J1522" s="289">
        <f t="shared" ref="J1522:J1529" si="186">SUM(F1522,H1522)</f>
        <v>0</v>
      </c>
    </row>
    <row r="1523" spans="1:11">
      <c r="C1523" s="358" t="s">
        <v>139</v>
      </c>
      <c r="D1523" s="297" t="s">
        <v>140</v>
      </c>
      <c r="E1523" s="116"/>
      <c r="F1523" s="116"/>
      <c r="G1523" s="289"/>
      <c r="H1523" s="289"/>
      <c r="I1523" s="289">
        <f t="shared" si="185"/>
        <v>0</v>
      </c>
      <c r="J1523" s="289">
        <f t="shared" si="186"/>
        <v>0</v>
      </c>
    </row>
    <row r="1524" spans="1:11">
      <c r="C1524" s="358" t="s">
        <v>141</v>
      </c>
      <c r="D1524" s="297" t="s">
        <v>150</v>
      </c>
      <c r="E1524" s="116"/>
      <c r="F1524" s="116"/>
      <c r="G1524" s="289"/>
      <c r="H1524" s="289"/>
      <c r="I1524" s="289">
        <f t="shared" si="185"/>
        <v>0</v>
      </c>
      <c r="J1524" s="289">
        <f t="shared" si="186"/>
        <v>0</v>
      </c>
    </row>
    <row r="1525" spans="1:11">
      <c r="C1525" s="358" t="s">
        <v>142</v>
      </c>
      <c r="D1525" s="297" t="s">
        <v>1897</v>
      </c>
      <c r="E1525" s="116"/>
      <c r="F1525" s="116"/>
      <c r="G1525" s="289"/>
      <c r="H1525" s="289"/>
      <c r="I1525" s="289">
        <f t="shared" si="185"/>
        <v>0</v>
      </c>
      <c r="J1525" s="289">
        <f t="shared" si="186"/>
        <v>0</v>
      </c>
    </row>
    <row r="1526" spans="1:11">
      <c r="C1526" s="358" t="s">
        <v>143</v>
      </c>
      <c r="D1526" s="297" t="s">
        <v>1895</v>
      </c>
      <c r="E1526" s="116"/>
      <c r="F1526" s="116"/>
      <c r="G1526" s="289"/>
      <c r="H1526" s="289"/>
      <c r="I1526" s="289">
        <f t="shared" si="185"/>
        <v>0</v>
      </c>
      <c r="J1526" s="289">
        <f t="shared" si="186"/>
        <v>0</v>
      </c>
    </row>
    <row r="1527" spans="1:11">
      <c r="C1527" s="358" t="s">
        <v>144</v>
      </c>
      <c r="D1527" s="297" t="s">
        <v>149</v>
      </c>
      <c r="E1527" s="116"/>
      <c r="F1527" s="116"/>
      <c r="G1527" s="289"/>
      <c r="H1527" s="289"/>
      <c r="I1527" s="289">
        <f t="shared" si="185"/>
        <v>0</v>
      </c>
      <c r="J1527" s="289">
        <f t="shared" si="186"/>
        <v>0</v>
      </c>
    </row>
    <row r="1528" spans="1:11" ht="12.75" customHeight="1">
      <c r="C1528" s="358" t="s">
        <v>145</v>
      </c>
      <c r="D1528" s="297" t="s">
        <v>146</v>
      </c>
      <c r="E1528" s="116"/>
      <c r="F1528" s="116"/>
      <c r="G1528" s="289"/>
      <c r="H1528" s="289"/>
      <c r="I1528" s="289">
        <f t="shared" si="185"/>
        <v>0</v>
      </c>
      <c r="J1528" s="289">
        <f t="shared" si="186"/>
        <v>0</v>
      </c>
    </row>
    <row r="1529" spans="1:11">
      <c r="C1529" s="358" t="s">
        <v>147</v>
      </c>
      <c r="D1529" s="297" t="s">
        <v>148</v>
      </c>
      <c r="E1529" s="116"/>
      <c r="F1529" s="116"/>
      <c r="G1529" s="289"/>
      <c r="H1529" s="289"/>
      <c r="I1529" s="289">
        <f t="shared" si="185"/>
        <v>0</v>
      </c>
      <c r="J1529" s="289">
        <f t="shared" si="186"/>
        <v>0</v>
      </c>
    </row>
    <row r="1531" spans="1:11" s="369" customFormat="1" ht="38.25">
      <c r="A1531" s="815"/>
      <c r="B1531" s="821" t="s">
        <v>223</v>
      </c>
      <c r="C1531" s="814"/>
      <c r="D1531" s="822"/>
      <c r="E1531" s="823"/>
      <c r="F1531" s="823"/>
      <c r="G1531" s="823"/>
      <c r="H1531" s="823"/>
      <c r="I1531" s="823"/>
      <c r="J1531" s="823"/>
      <c r="K1531" s="401" t="s">
        <v>3820</v>
      </c>
    </row>
    <row r="1532" spans="1:11" s="369" customFormat="1" ht="25.5">
      <c r="A1532" s="811"/>
      <c r="B1532" s="827" t="s">
        <v>221</v>
      </c>
      <c r="C1532" s="810"/>
      <c r="D1532" s="828"/>
      <c r="E1532" s="829">
        <v>0</v>
      </c>
      <c r="F1532" s="829">
        <v>0</v>
      </c>
      <c r="G1532" s="829">
        <v>0</v>
      </c>
      <c r="H1532" s="829">
        <v>0</v>
      </c>
      <c r="I1532" s="805">
        <f t="shared" ref="I1532:I1537" si="187">SUM(E1532,G1532)</f>
        <v>0</v>
      </c>
      <c r="J1532" s="805">
        <f t="shared" ref="J1532:J1537" si="188">SUM(F1532,H1532)</f>
        <v>0</v>
      </c>
      <c r="K1532" s="401"/>
    </row>
    <row r="1533" spans="1:11" s="369" customFormat="1" ht="25.5">
      <c r="A1533" s="811"/>
      <c r="B1533" s="827" t="s">
        <v>222</v>
      </c>
      <c r="C1533" s="810"/>
      <c r="D1533" s="828"/>
      <c r="E1533" s="829">
        <f>SUM(E1534:E1537)</f>
        <v>0</v>
      </c>
      <c r="F1533" s="829">
        <f t="shared" ref="F1533:H1533" si="189">SUM(F1534:F1537)</f>
        <v>20</v>
      </c>
      <c r="G1533" s="829">
        <f t="shared" si="189"/>
        <v>0</v>
      </c>
      <c r="H1533" s="829">
        <f t="shared" si="189"/>
        <v>0</v>
      </c>
      <c r="I1533" s="805">
        <f t="shared" si="187"/>
        <v>0</v>
      </c>
      <c r="J1533" s="805">
        <f t="shared" si="188"/>
        <v>20</v>
      </c>
      <c r="K1533" s="401"/>
    </row>
    <row r="1534" spans="1:11" ht="38.25">
      <c r="A1534" s="417" t="s">
        <v>3576</v>
      </c>
      <c r="B1534" s="287" t="s">
        <v>3815</v>
      </c>
      <c r="C1534" s="824" t="s">
        <v>3712</v>
      </c>
      <c r="D1534" s="825" t="s">
        <v>3816</v>
      </c>
      <c r="E1534" s="826">
        <v>0</v>
      </c>
      <c r="F1534" s="826">
        <v>5</v>
      </c>
      <c r="G1534" s="826">
        <v>0</v>
      </c>
      <c r="H1534" s="826">
        <v>0</v>
      </c>
      <c r="I1534" s="789">
        <f t="shared" si="187"/>
        <v>0</v>
      </c>
      <c r="J1534" s="789">
        <f t="shared" si="188"/>
        <v>5</v>
      </c>
    </row>
    <row r="1535" spans="1:11" ht="38.25">
      <c r="A1535" s="417" t="s">
        <v>3576</v>
      </c>
      <c r="B1535" s="287" t="s">
        <v>3815</v>
      </c>
      <c r="C1535" s="363" t="s">
        <v>3711</v>
      </c>
      <c r="D1535" s="298" t="s">
        <v>3817</v>
      </c>
      <c r="E1535" s="118">
        <v>0</v>
      </c>
      <c r="F1535" s="118">
        <v>5</v>
      </c>
      <c r="G1535" s="118">
        <v>0</v>
      </c>
      <c r="H1535" s="118">
        <v>0</v>
      </c>
      <c r="I1535" s="289"/>
      <c r="J1535" s="289"/>
    </row>
    <row r="1536" spans="1:11" ht="38.25">
      <c r="A1536" s="417" t="s">
        <v>3576</v>
      </c>
      <c r="B1536" s="287" t="s">
        <v>3815</v>
      </c>
      <c r="C1536" s="363">
        <v>59303001</v>
      </c>
      <c r="D1536" s="298" t="s">
        <v>3818</v>
      </c>
      <c r="E1536" s="118">
        <v>0</v>
      </c>
      <c r="F1536" s="118">
        <v>5</v>
      </c>
      <c r="G1536" s="118">
        <v>0</v>
      </c>
      <c r="H1536" s="118">
        <v>0</v>
      </c>
      <c r="I1536" s="289"/>
      <c r="J1536" s="289"/>
    </row>
    <row r="1537" spans="1:10" ht="38.25">
      <c r="A1537" s="417" t="s">
        <v>3576</v>
      </c>
      <c r="B1537" s="287" t="s">
        <v>3815</v>
      </c>
      <c r="C1537" s="120">
        <v>59300001</v>
      </c>
      <c r="D1537" s="118" t="s">
        <v>3819</v>
      </c>
      <c r="E1537" s="118">
        <v>0</v>
      </c>
      <c r="F1537" s="118">
        <v>5</v>
      </c>
      <c r="G1537" s="118">
        <v>0</v>
      </c>
      <c r="H1537" s="118">
        <v>0</v>
      </c>
      <c r="I1537" s="289">
        <f t="shared" si="187"/>
        <v>0</v>
      </c>
      <c r="J1537" s="289">
        <f t="shared" si="188"/>
        <v>5</v>
      </c>
    </row>
    <row r="1538" spans="1:10">
      <c r="C1538" s="793"/>
      <c r="D1538" s="380"/>
      <c r="E1538" s="382"/>
      <c r="F1538" s="382"/>
      <c r="G1538" s="382"/>
      <c r="H1538" s="382"/>
      <c r="I1538" s="281"/>
      <c r="J1538" s="281"/>
    </row>
    <row r="1539" spans="1:10">
      <c r="C1539" s="793"/>
      <c r="D1539" s="380"/>
      <c r="E1539" s="382"/>
      <c r="F1539" s="382"/>
      <c r="G1539" s="382"/>
      <c r="H1539" s="382"/>
      <c r="I1539" s="281"/>
      <c r="J1539" s="281"/>
    </row>
    <row r="1540" spans="1:10">
      <c r="D1540" s="207"/>
      <c r="E1540" s="207"/>
      <c r="F1540" s="207"/>
      <c r="G1540" s="207"/>
      <c r="H1540" s="207"/>
      <c r="I1540" s="207"/>
      <c r="J1540" s="207"/>
    </row>
    <row r="1541" spans="1:10" s="88" customFormat="1" ht="14.25">
      <c r="B1541" s="348" t="s">
        <v>1778</v>
      </c>
      <c r="C1541" s="357"/>
      <c r="D1541" s="348"/>
      <c r="E1541" s="348"/>
      <c r="F1541" s="348"/>
      <c r="G1541" s="348"/>
      <c r="H1541" s="348"/>
      <c r="I1541" s="348"/>
      <c r="J1541" s="348"/>
    </row>
    <row r="1542" spans="1:10" s="88" customFormat="1" ht="28.5" customHeight="1">
      <c r="A1542" s="830"/>
      <c r="B1542" s="839" t="s">
        <v>111</v>
      </c>
      <c r="C1542" s="840"/>
      <c r="D1542" s="840"/>
      <c r="E1542" s="840">
        <f>E1545+E1612+E1642</f>
        <v>78847</v>
      </c>
      <c r="F1542" s="840">
        <f t="shared" ref="F1542:H1542" si="190">F1545+F1612+F1642</f>
        <v>128300</v>
      </c>
      <c r="G1542" s="840">
        <f t="shared" si="190"/>
        <v>15071</v>
      </c>
      <c r="H1542" s="840">
        <f t="shared" si="190"/>
        <v>23900</v>
      </c>
      <c r="I1542" s="840">
        <f>E1542+G1542</f>
        <v>93918</v>
      </c>
      <c r="J1542" s="840">
        <f>F1542+H1542</f>
        <v>152200</v>
      </c>
    </row>
    <row r="1543" spans="1:10" s="88" customFormat="1" ht="41.25" customHeight="1">
      <c r="A1543" s="830"/>
      <c r="B1543" s="839" t="s">
        <v>112</v>
      </c>
      <c r="C1543" s="840"/>
      <c r="D1543" s="840"/>
      <c r="E1543" s="840">
        <f>E1546+E1613+E1643</f>
        <v>221957</v>
      </c>
      <c r="F1543" s="840">
        <f t="shared" ref="F1543:H1543" si="191">F1546+F1613+F1643</f>
        <v>364300</v>
      </c>
      <c r="G1543" s="840">
        <f t="shared" si="191"/>
        <v>49153</v>
      </c>
      <c r="H1543" s="840">
        <f t="shared" si="191"/>
        <v>70400</v>
      </c>
      <c r="I1543" s="840">
        <f t="shared" ref="I1543:I1544" si="192">E1543+G1543</f>
        <v>271110</v>
      </c>
      <c r="J1543" s="840">
        <f t="shared" ref="J1543:J1544" si="193">F1543+H1543</f>
        <v>434700</v>
      </c>
    </row>
    <row r="1544" spans="1:10" s="88" customFormat="1" ht="26.25" customHeight="1">
      <c r="A1544" s="830"/>
      <c r="B1544" s="839" t="s">
        <v>113</v>
      </c>
      <c r="C1544" s="840"/>
      <c r="D1544" s="840"/>
      <c r="E1544" s="840">
        <f>E1547+E1614+E1644</f>
        <v>700250</v>
      </c>
      <c r="F1544" s="840">
        <f t="shared" ref="F1544:H1544" si="194">F1547+F1614+F1644</f>
        <v>726867</v>
      </c>
      <c r="G1544" s="840">
        <f t="shared" si="194"/>
        <v>106602</v>
      </c>
      <c r="H1544" s="840">
        <f t="shared" si="194"/>
        <v>113456</v>
      </c>
      <c r="I1544" s="840">
        <f t="shared" si="192"/>
        <v>806852</v>
      </c>
      <c r="J1544" s="840">
        <f t="shared" si="193"/>
        <v>840323</v>
      </c>
    </row>
    <row r="1545" spans="1:10" s="88" customFormat="1">
      <c r="A1545" s="806"/>
      <c r="B1545" s="807" t="s">
        <v>1768</v>
      </c>
      <c r="C1545" s="810"/>
      <c r="D1545" s="811"/>
      <c r="E1545" s="813">
        <v>44434</v>
      </c>
      <c r="F1545" s="813">
        <v>68000</v>
      </c>
      <c r="G1545" s="811">
        <v>11140</v>
      </c>
      <c r="H1545" s="811">
        <v>19000</v>
      </c>
      <c r="I1545" s="836">
        <f t="shared" ref="I1545:I1552" si="195">SUM(E1545,G1545)</f>
        <v>55574</v>
      </c>
      <c r="J1545" s="836">
        <f t="shared" ref="J1545:J1552" si="196">SUM(F1545,H1545)</f>
        <v>87000</v>
      </c>
    </row>
    <row r="1546" spans="1:10" s="88" customFormat="1" ht="25.5">
      <c r="A1546" s="806"/>
      <c r="B1546" s="837" t="s">
        <v>227</v>
      </c>
      <c r="C1546" s="810"/>
      <c r="D1546" s="811"/>
      <c r="E1546" s="813">
        <v>177736</v>
      </c>
      <c r="F1546" s="813">
        <v>300000</v>
      </c>
      <c r="G1546" s="811">
        <v>44560</v>
      </c>
      <c r="H1546" s="811">
        <v>65000</v>
      </c>
      <c r="I1546" s="836">
        <f t="shared" si="195"/>
        <v>222296</v>
      </c>
      <c r="J1546" s="836">
        <f t="shared" si="196"/>
        <v>365000</v>
      </c>
    </row>
    <row r="1547" spans="1:10" s="88" customFormat="1" ht="38.25">
      <c r="A1547" s="808"/>
      <c r="B1547" s="809" t="s">
        <v>307</v>
      </c>
      <c r="C1547" s="814"/>
      <c r="D1547" s="815"/>
      <c r="E1547" s="817">
        <f>SUM(E1548:E1610)</f>
        <v>553803</v>
      </c>
      <c r="F1547" s="817">
        <f t="shared" ref="F1547:H1547" si="197">SUM(F1548:F1610)</f>
        <v>562425</v>
      </c>
      <c r="G1547" s="817">
        <f t="shared" si="197"/>
        <v>93713</v>
      </c>
      <c r="H1547" s="817">
        <f t="shared" si="197"/>
        <v>99310</v>
      </c>
      <c r="I1547" s="838">
        <f t="shared" si="195"/>
        <v>647516</v>
      </c>
      <c r="J1547" s="838">
        <f t="shared" si="196"/>
        <v>661735</v>
      </c>
    </row>
    <row r="1548" spans="1:10" ht="38.25">
      <c r="A1548" s="417" t="s">
        <v>3821</v>
      </c>
      <c r="B1548" s="417" t="s">
        <v>3822</v>
      </c>
      <c r="C1548" s="362" t="s">
        <v>3823</v>
      </c>
      <c r="D1548" s="119" t="s">
        <v>3824</v>
      </c>
      <c r="E1548" s="118">
        <v>3564</v>
      </c>
      <c r="F1548" s="118">
        <v>3500</v>
      </c>
      <c r="G1548" s="119">
        <v>840</v>
      </c>
      <c r="H1548" s="119">
        <v>550</v>
      </c>
      <c r="I1548" s="289">
        <f t="shared" si="195"/>
        <v>4404</v>
      </c>
      <c r="J1548" s="289">
        <f t="shared" si="196"/>
        <v>4050</v>
      </c>
    </row>
    <row r="1549" spans="1:10" ht="38.25">
      <c r="A1549" s="417" t="s">
        <v>3821</v>
      </c>
      <c r="B1549" s="417" t="s">
        <v>3822</v>
      </c>
      <c r="C1549" s="362" t="s">
        <v>3825</v>
      </c>
      <c r="D1549" s="119" t="s">
        <v>3826</v>
      </c>
      <c r="E1549" s="118">
        <v>46513</v>
      </c>
      <c r="F1549" s="118">
        <v>49000</v>
      </c>
      <c r="G1549" s="119">
        <v>9997</v>
      </c>
      <c r="H1549" s="119">
        <v>9000</v>
      </c>
      <c r="I1549" s="289">
        <f t="shared" si="195"/>
        <v>56510</v>
      </c>
      <c r="J1549" s="289">
        <f t="shared" si="196"/>
        <v>58000</v>
      </c>
    </row>
    <row r="1550" spans="1:10" ht="38.25">
      <c r="A1550" s="417" t="s">
        <v>3821</v>
      </c>
      <c r="B1550" s="417" t="s">
        <v>3822</v>
      </c>
      <c r="C1550" s="362" t="s">
        <v>3827</v>
      </c>
      <c r="D1550" s="119" t="s">
        <v>3828</v>
      </c>
      <c r="E1550" s="118">
        <v>43542</v>
      </c>
      <c r="F1550" s="118">
        <v>49000</v>
      </c>
      <c r="G1550" s="119">
        <v>8718</v>
      </c>
      <c r="H1550" s="119">
        <v>9000</v>
      </c>
      <c r="I1550" s="289">
        <f t="shared" si="195"/>
        <v>52260</v>
      </c>
      <c r="J1550" s="289">
        <f t="shared" si="196"/>
        <v>58000</v>
      </c>
    </row>
    <row r="1551" spans="1:10" ht="38.25">
      <c r="A1551" s="417" t="s">
        <v>3821</v>
      </c>
      <c r="B1551" s="417" t="s">
        <v>3822</v>
      </c>
      <c r="C1551" s="362" t="s">
        <v>3829</v>
      </c>
      <c r="D1551" s="119" t="s">
        <v>3830</v>
      </c>
      <c r="E1551" s="118">
        <v>0</v>
      </c>
      <c r="F1551" s="118">
        <v>0</v>
      </c>
      <c r="G1551" s="119">
        <v>0</v>
      </c>
      <c r="H1551" s="119">
        <v>0</v>
      </c>
      <c r="I1551" s="289">
        <f t="shared" si="195"/>
        <v>0</v>
      </c>
      <c r="J1551" s="289">
        <f t="shared" si="196"/>
        <v>0</v>
      </c>
    </row>
    <row r="1552" spans="1:10" ht="38.25">
      <c r="A1552" s="417" t="s">
        <v>3821</v>
      </c>
      <c r="B1552" s="417" t="s">
        <v>3822</v>
      </c>
      <c r="C1552" s="120" t="s">
        <v>3831</v>
      </c>
      <c r="D1552" s="119" t="s">
        <v>3832</v>
      </c>
      <c r="E1552" s="118">
        <v>0</v>
      </c>
      <c r="F1552" s="118">
        <v>5</v>
      </c>
      <c r="G1552" s="119">
        <v>0</v>
      </c>
      <c r="H1552" s="119">
        <v>5</v>
      </c>
      <c r="I1552" s="289">
        <f t="shared" si="195"/>
        <v>0</v>
      </c>
      <c r="J1552" s="289">
        <f t="shared" si="196"/>
        <v>10</v>
      </c>
    </row>
    <row r="1553" spans="1:10" ht="38.25">
      <c r="A1553" s="417" t="s">
        <v>3821</v>
      </c>
      <c r="B1553" s="417" t="s">
        <v>3822</v>
      </c>
      <c r="C1553" s="362" t="s">
        <v>3833</v>
      </c>
      <c r="D1553" s="119" t="s">
        <v>3834</v>
      </c>
      <c r="E1553" s="118">
        <v>0</v>
      </c>
      <c r="F1553" s="118">
        <v>5</v>
      </c>
      <c r="G1553" s="119">
        <v>0</v>
      </c>
      <c r="H1553" s="119">
        <v>5</v>
      </c>
      <c r="I1553" s="289">
        <f t="shared" ref="I1553:I1562" si="198">SUM(E1553,G1553)</f>
        <v>0</v>
      </c>
      <c r="J1553" s="289">
        <f t="shared" ref="J1553:J1562" si="199">SUM(F1553,H1553)</f>
        <v>10</v>
      </c>
    </row>
    <row r="1554" spans="1:10" ht="38.25">
      <c r="A1554" s="417" t="s">
        <v>3821</v>
      </c>
      <c r="B1554" s="417" t="s">
        <v>3822</v>
      </c>
      <c r="C1554" s="362" t="s">
        <v>3835</v>
      </c>
      <c r="D1554" s="119" t="s">
        <v>3836</v>
      </c>
      <c r="E1554" s="118">
        <v>0</v>
      </c>
      <c r="F1554" s="118">
        <v>5</v>
      </c>
      <c r="G1554" s="119">
        <v>0</v>
      </c>
      <c r="H1554" s="119">
        <v>5</v>
      </c>
      <c r="I1554" s="289">
        <f t="shared" si="198"/>
        <v>0</v>
      </c>
      <c r="J1554" s="289">
        <f t="shared" si="199"/>
        <v>10</v>
      </c>
    </row>
    <row r="1555" spans="1:10" ht="38.25">
      <c r="A1555" s="417" t="s">
        <v>3821</v>
      </c>
      <c r="B1555" s="417" t="s">
        <v>3822</v>
      </c>
      <c r="C1555" s="362" t="s">
        <v>3837</v>
      </c>
      <c r="D1555" s="119" t="s">
        <v>3838</v>
      </c>
      <c r="E1555" s="118">
        <v>0</v>
      </c>
      <c r="F1555" s="118">
        <v>5</v>
      </c>
      <c r="G1555" s="119">
        <v>0</v>
      </c>
      <c r="H1555" s="119">
        <v>5</v>
      </c>
      <c r="I1555" s="289">
        <f t="shared" si="198"/>
        <v>0</v>
      </c>
      <c r="J1555" s="289">
        <f t="shared" si="199"/>
        <v>10</v>
      </c>
    </row>
    <row r="1556" spans="1:10" ht="38.25">
      <c r="A1556" s="417" t="s">
        <v>3821</v>
      </c>
      <c r="B1556" s="417" t="s">
        <v>3822</v>
      </c>
      <c r="C1556" s="362" t="s">
        <v>3839</v>
      </c>
      <c r="D1556" s="119" t="s">
        <v>3840</v>
      </c>
      <c r="E1556" s="118">
        <v>23630</v>
      </c>
      <c r="F1556" s="118">
        <v>24000</v>
      </c>
      <c r="G1556" s="119">
        <v>885</v>
      </c>
      <c r="H1556" s="119">
        <v>5000</v>
      </c>
      <c r="I1556" s="289">
        <f t="shared" si="198"/>
        <v>24515</v>
      </c>
      <c r="J1556" s="289">
        <f t="shared" si="199"/>
        <v>29000</v>
      </c>
    </row>
    <row r="1557" spans="1:10" ht="38.25">
      <c r="A1557" s="417" t="s">
        <v>3821</v>
      </c>
      <c r="B1557" s="417" t="s">
        <v>3822</v>
      </c>
      <c r="C1557" s="120" t="s">
        <v>3841</v>
      </c>
      <c r="D1557" s="119" t="s">
        <v>3842</v>
      </c>
      <c r="E1557" s="118">
        <v>1699</v>
      </c>
      <c r="F1557" s="118">
        <v>3000</v>
      </c>
      <c r="G1557" s="119">
        <v>143</v>
      </c>
      <c r="H1557" s="119">
        <v>500</v>
      </c>
      <c r="I1557" s="289">
        <f t="shared" si="198"/>
        <v>1842</v>
      </c>
      <c r="J1557" s="289">
        <f t="shared" si="199"/>
        <v>3500</v>
      </c>
    </row>
    <row r="1558" spans="1:10" ht="38.25">
      <c r="A1558" s="417" t="s">
        <v>3821</v>
      </c>
      <c r="B1558" s="417" t="s">
        <v>3822</v>
      </c>
      <c r="C1558" s="362" t="s">
        <v>3843</v>
      </c>
      <c r="D1558" s="119" t="s">
        <v>3844</v>
      </c>
      <c r="E1558" s="118">
        <v>986</v>
      </c>
      <c r="F1558" s="118">
        <v>800</v>
      </c>
      <c r="G1558" s="119">
        <v>825</v>
      </c>
      <c r="H1558" s="119">
        <v>700</v>
      </c>
      <c r="I1558" s="289">
        <f t="shared" si="198"/>
        <v>1811</v>
      </c>
      <c r="J1558" s="289">
        <f t="shared" si="199"/>
        <v>1500</v>
      </c>
    </row>
    <row r="1559" spans="1:10" ht="38.25">
      <c r="A1559" s="417" t="s">
        <v>3821</v>
      </c>
      <c r="B1559" s="417" t="s">
        <v>3822</v>
      </c>
      <c r="C1559" s="362" t="s">
        <v>3845</v>
      </c>
      <c r="D1559" s="119" t="s">
        <v>3846</v>
      </c>
      <c r="E1559" s="118">
        <v>4065</v>
      </c>
      <c r="F1559" s="118">
        <v>3000</v>
      </c>
      <c r="G1559" s="119">
        <v>495</v>
      </c>
      <c r="H1559" s="119">
        <v>300</v>
      </c>
      <c r="I1559" s="289">
        <f t="shared" si="198"/>
        <v>4560</v>
      </c>
      <c r="J1559" s="289">
        <f t="shared" si="199"/>
        <v>3300</v>
      </c>
    </row>
    <row r="1560" spans="1:10" ht="38.25">
      <c r="A1560" s="417" t="s">
        <v>3821</v>
      </c>
      <c r="B1560" s="417" t="s">
        <v>3822</v>
      </c>
      <c r="C1560" s="362" t="s">
        <v>3847</v>
      </c>
      <c r="D1560" s="119" t="s">
        <v>3848</v>
      </c>
      <c r="E1560" s="118">
        <v>31797</v>
      </c>
      <c r="F1560" s="118">
        <v>39500</v>
      </c>
      <c r="G1560" s="119">
        <v>4991</v>
      </c>
      <c r="H1560" s="119">
        <v>3500</v>
      </c>
      <c r="I1560" s="289">
        <f t="shared" si="198"/>
        <v>36788</v>
      </c>
      <c r="J1560" s="289">
        <f t="shared" si="199"/>
        <v>43000</v>
      </c>
    </row>
    <row r="1561" spans="1:10" ht="38.25">
      <c r="A1561" s="417" t="s">
        <v>3821</v>
      </c>
      <c r="B1561" s="417" t="s">
        <v>3822</v>
      </c>
      <c r="C1561" s="362" t="s">
        <v>3849</v>
      </c>
      <c r="D1561" s="119" t="s">
        <v>3850</v>
      </c>
      <c r="E1561" s="118">
        <v>5575</v>
      </c>
      <c r="F1561" s="118">
        <v>2750</v>
      </c>
      <c r="G1561" s="119">
        <v>1967</v>
      </c>
      <c r="H1561" s="119">
        <v>1650</v>
      </c>
      <c r="I1561" s="289">
        <f t="shared" si="198"/>
        <v>7542</v>
      </c>
      <c r="J1561" s="289">
        <f t="shared" si="199"/>
        <v>4400</v>
      </c>
    </row>
    <row r="1562" spans="1:10" ht="38.25">
      <c r="A1562" s="417" t="s">
        <v>3821</v>
      </c>
      <c r="B1562" s="417" t="s">
        <v>3822</v>
      </c>
      <c r="C1562" s="120" t="s">
        <v>3851</v>
      </c>
      <c r="D1562" s="119" t="s">
        <v>3852</v>
      </c>
      <c r="E1562" s="118">
        <v>9250</v>
      </c>
      <c r="F1562" s="118">
        <v>6600</v>
      </c>
      <c r="G1562" s="119">
        <v>1437</v>
      </c>
      <c r="H1562" s="119">
        <v>1100</v>
      </c>
      <c r="I1562" s="289">
        <f t="shared" si="198"/>
        <v>10687</v>
      </c>
      <c r="J1562" s="289">
        <f t="shared" si="199"/>
        <v>7700</v>
      </c>
    </row>
    <row r="1563" spans="1:10" ht="38.25">
      <c r="A1563" s="417" t="s">
        <v>3821</v>
      </c>
      <c r="B1563" s="417" t="s">
        <v>3822</v>
      </c>
      <c r="C1563" s="362" t="s">
        <v>3853</v>
      </c>
      <c r="D1563" s="119" t="s">
        <v>3854</v>
      </c>
      <c r="E1563" s="118">
        <v>10212</v>
      </c>
      <c r="F1563" s="118">
        <v>7500</v>
      </c>
      <c r="G1563" s="119">
        <v>1402</v>
      </c>
      <c r="H1563" s="119">
        <v>1200</v>
      </c>
      <c r="I1563" s="289">
        <f t="shared" ref="I1563:I1582" si="200">SUM(E1563,G1563)</f>
        <v>11614</v>
      </c>
      <c r="J1563" s="289">
        <f t="shared" ref="J1563:J1582" si="201">SUM(F1563,H1563)</f>
        <v>8700</v>
      </c>
    </row>
    <row r="1564" spans="1:10" ht="38.25">
      <c r="A1564" s="417" t="s">
        <v>3821</v>
      </c>
      <c r="B1564" s="417" t="s">
        <v>3822</v>
      </c>
      <c r="C1564" s="362" t="s">
        <v>3855</v>
      </c>
      <c r="D1564" s="119" t="s">
        <v>3856</v>
      </c>
      <c r="E1564" s="118">
        <v>31820</v>
      </c>
      <c r="F1564" s="118">
        <v>39500</v>
      </c>
      <c r="G1564" s="119">
        <v>4986</v>
      </c>
      <c r="H1564" s="119">
        <v>3500</v>
      </c>
      <c r="I1564" s="289">
        <f t="shared" si="200"/>
        <v>36806</v>
      </c>
      <c r="J1564" s="289">
        <f t="shared" si="201"/>
        <v>43000</v>
      </c>
    </row>
    <row r="1565" spans="1:10" ht="38.25">
      <c r="A1565" s="417" t="s">
        <v>3821</v>
      </c>
      <c r="B1565" s="417" t="s">
        <v>3822</v>
      </c>
      <c r="C1565" s="362" t="s">
        <v>3857</v>
      </c>
      <c r="D1565" s="119" t="s">
        <v>3858</v>
      </c>
      <c r="E1565" s="118">
        <v>2765</v>
      </c>
      <c r="F1565" s="118">
        <v>1750</v>
      </c>
      <c r="G1565" s="119">
        <v>633</v>
      </c>
      <c r="H1565" s="119">
        <v>550</v>
      </c>
      <c r="I1565" s="289">
        <f t="shared" si="200"/>
        <v>3398</v>
      </c>
      <c r="J1565" s="289">
        <f t="shared" si="201"/>
        <v>2300</v>
      </c>
    </row>
    <row r="1566" spans="1:10" ht="38.25">
      <c r="A1566" s="417" t="s">
        <v>3821</v>
      </c>
      <c r="B1566" s="417" t="s">
        <v>3822</v>
      </c>
      <c r="C1566" s="362" t="s">
        <v>3859</v>
      </c>
      <c r="D1566" s="119" t="s">
        <v>3860</v>
      </c>
      <c r="E1566" s="118">
        <v>10742</v>
      </c>
      <c r="F1566" s="118">
        <v>8000</v>
      </c>
      <c r="G1566" s="119">
        <v>1613</v>
      </c>
      <c r="H1566" s="119">
        <v>1000</v>
      </c>
      <c r="I1566" s="289">
        <f t="shared" si="200"/>
        <v>12355</v>
      </c>
      <c r="J1566" s="289">
        <f t="shared" si="201"/>
        <v>9000</v>
      </c>
    </row>
    <row r="1567" spans="1:10" ht="38.25">
      <c r="A1567" s="417" t="s">
        <v>3821</v>
      </c>
      <c r="B1567" s="417" t="s">
        <v>3822</v>
      </c>
      <c r="C1567" s="120" t="s">
        <v>3861</v>
      </c>
      <c r="D1567" s="119" t="s">
        <v>3862</v>
      </c>
      <c r="E1567" s="118">
        <v>32039</v>
      </c>
      <c r="F1567" s="118">
        <v>43000</v>
      </c>
      <c r="G1567" s="119">
        <v>6315</v>
      </c>
      <c r="H1567" s="119">
        <v>5500</v>
      </c>
      <c r="I1567" s="289">
        <f t="shared" si="200"/>
        <v>38354</v>
      </c>
      <c r="J1567" s="289">
        <f t="shared" si="201"/>
        <v>48500</v>
      </c>
    </row>
    <row r="1568" spans="1:10" ht="38.25">
      <c r="A1568" s="417" t="s">
        <v>3821</v>
      </c>
      <c r="B1568" s="417" t="s">
        <v>3822</v>
      </c>
      <c r="C1568" s="362" t="s">
        <v>3863</v>
      </c>
      <c r="D1568" s="119" t="s">
        <v>3864</v>
      </c>
      <c r="E1568" s="118">
        <v>3096</v>
      </c>
      <c r="F1568" s="118">
        <v>2700</v>
      </c>
      <c r="G1568" s="119">
        <v>313</v>
      </c>
      <c r="H1568" s="119">
        <v>500</v>
      </c>
      <c r="I1568" s="289">
        <f t="shared" si="200"/>
        <v>3409</v>
      </c>
      <c r="J1568" s="289">
        <f t="shared" si="201"/>
        <v>3200</v>
      </c>
    </row>
    <row r="1569" spans="1:10" ht="38.25">
      <c r="A1569" s="417" t="s">
        <v>3821</v>
      </c>
      <c r="B1569" s="417" t="s">
        <v>3822</v>
      </c>
      <c r="C1569" s="362" t="s">
        <v>3865</v>
      </c>
      <c r="D1569" s="119" t="s">
        <v>3866</v>
      </c>
      <c r="E1569" s="118">
        <v>14223</v>
      </c>
      <c r="F1569" s="118">
        <v>8800</v>
      </c>
      <c r="G1569" s="119">
        <v>1785</v>
      </c>
      <c r="H1569" s="119">
        <v>1100</v>
      </c>
      <c r="I1569" s="289">
        <f t="shared" si="200"/>
        <v>16008</v>
      </c>
      <c r="J1569" s="289">
        <f t="shared" si="201"/>
        <v>9900</v>
      </c>
    </row>
    <row r="1570" spans="1:10" ht="38.25">
      <c r="A1570" s="417" t="s">
        <v>3821</v>
      </c>
      <c r="B1570" s="417" t="s">
        <v>3822</v>
      </c>
      <c r="C1570" s="362" t="s">
        <v>3867</v>
      </c>
      <c r="D1570" s="119" t="s">
        <v>3868</v>
      </c>
      <c r="E1570" s="118">
        <v>32903</v>
      </c>
      <c r="F1570" s="118">
        <v>28500</v>
      </c>
      <c r="G1570" s="119">
        <v>5301</v>
      </c>
      <c r="H1570" s="119">
        <v>6500</v>
      </c>
      <c r="I1570" s="289">
        <f t="shared" si="200"/>
        <v>38204</v>
      </c>
      <c r="J1570" s="289">
        <f t="shared" si="201"/>
        <v>35000</v>
      </c>
    </row>
    <row r="1571" spans="1:10" ht="38.25">
      <c r="A1571" s="417" t="s">
        <v>3821</v>
      </c>
      <c r="B1571" s="417" t="s">
        <v>3822</v>
      </c>
      <c r="C1571" s="362" t="s">
        <v>3869</v>
      </c>
      <c r="D1571" s="119" t="s">
        <v>3870</v>
      </c>
      <c r="E1571" s="118">
        <v>17007</v>
      </c>
      <c r="F1571" s="118">
        <v>12500</v>
      </c>
      <c r="G1571" s="119">
        <v>909</v>
      </c>
      <c r="H1571" s="119">
        <v>1000</v>
      </c>
      <c r="I1571" s="289">
        <f t="shared" si="200"/>
        <v>17916</v>
      </c>
      <c r="J1571" s="289">
        <f t="shared" si="201"/>
        <v>13500</v>
      </c>
    </row>
    <row r="1572" spans="1:10" ht="38.25">
      <c r="A1572" s="417" t="s">
        <v>3821</v>
      </c>
      <c r="B1572" s="417" t="s">
        <v>3822</v>
      </c>
      <c r="C1572" s="120" t="s">
        <v>3871</v>
      </c>
      <c r="D1572" s="119" t="s">
        <v>3872</v>
      </c>
      <c r="E1572" s="118">
        <v>24089</v>
      </c>
      <c r="F1572" s="118">
        <v>18500</v>
      </c>
      <c r="G1572" s="119">
        <v>1899</v>
      </c>
      <c r="H1572" s="119">
        <v>2500</v>
      </c>
      <c r="I1572" s="289">
        <f t="shared" si="200"/>
        <v>25988</v>
      </c>
      <c r="J1572" s="289">
        <f t="shared" si="201"/>
        <v>21000</v>
      </c>
    </row>
    <row r="1573" spans="1:10" ht="38.25">
      <c r="A1573" s="417" t="s">
        <v>3821</v>
      </c>
      <c r="B1573" s="417" t="s">
        <v>3822</v>
      </c>
      <c r="C1573" s="362" t="s">
        <v>3873</v>
      </c>
      <c r="D1573" s="119" t="s">
        <v>3874</v>
      </c>
      <c r="E1573" s="118">
        <v>12578</v>
      </c>
      <c r="F1573" s="118">
        <v>4950</v>
      </c>
      <c r="G1573" s="119">
        <v>882</v>
      </c>
      <c r="H1573" s="119">
        <v>550</v>
      </c>
      <c r="I1573" s="289">
        <f t="shared" si="200"/>
        <v>13460</v>
      </c>
      <c r="J1573" s="289">
        <f t="shared" si="201"/>
        <v>5500</v>
      </c>
    </row>
    <row r="1574" spans="1:10" ht="38.25">
      <c r="A1574" s="417" t="s">
        <v>3821</v>
      </c>
      <c r="B1574" s="417" t="s">
        <v>3822</v>
      </c>
      <c r="C1574" s="362" t="s">
        <v>3875</v>
      </c>
      <c r="D1574" s="119" t="s">
        <v>3876</v>
      </c>
      <c r="E1574" s="118">
        <v>12551</v>
      </c>
      <c r="F1574" s="118">
        <v>4950</v>
      </c>
      <c r="G1574" s="119">
        <v>873</v>
      </c>
      <c r="H1574" s="119">
        <v>550</v>
      </c>
      <c r="I1574" s="289">
        <f t="shared" si="200"/>
        <v>13424</v>
      </c>
      <c r="J1574" s="289">
        <f t="shared" si="201"/>
        <v>5500</v>
      </c>
    </row>
    <row r="1575" spans="1:10" ht="38.25">
      <c r="A1575" s="417" t="s">
        <v>3821</v>
      </c>
      <c r="B1575" s="417" t="s">
        <v>3822</v>
      </c>
      <c r="C1575" s="362" t="s">
        <v>3877</v>
      </c>
      <c r="D1575" s="119" t="s">
        <v>3878</v>
      </c>
      <c r="E1575" s="118">
        <v>6005</v>
      </c>
      <c r="F1575" s="118">
        <v>3700</v>
      </c>
      <c r="G1575" s="119">
        <v>1308</v>
      </c>
      <c r="H1575" s="119">
        <v>1300</v>
      </c>
      <c r="I1575" s="289">
        <f t="shared" si="200"/>
        <v>7313</v>
      </c>
      <c r="J1575" s="289">
        <f t="shared" si="201"/>
        <v>5000</v>
      </c>
    </row>
    <row r="1576" spans="1:10" ht="38.25">
      <c r="A1576" s="417" t="s">
        <v>3821</v>
      </c>
      <c r="B1576" s="417" t="s">
        <v>3822</v>
      </c>
      <c r="C1576" s="362" t="s">
        <v>3879</v>
      </c>
      <c r="D1576" s="119" t="s">
        <v>3880</v>
      </c>
      <c r="E1576" s="118">
        <v>0</v>
      </c>
      <c r="F1576" s="118">
        <v>1</v>
      </c>
      <c r="G1576" s="119">
        <v>0</v>
      </c>
      <c r="H1576" s="119">
        <v>0</v>
      </c>
      <c r="I1576" s="289">
        <f t="shared" si="200"/>
        <v>0</v>
      </c>
      <c r="J1576" s="289">
        <f t="shared" si="201"/>
        <v>1</v>
      </c>
    </row>
    <row r="1577" spans="1:10" ht="38.25">
      <c r="A1577" s="417" t="s">
        <v>3821</v>
      </c>
      <c r="B1577" s="417" t="s">
        <v>3822</v>
      </c>
      <c r="C1577" s="120" t="s">
        <v>3881</v>
      </c>
      <c r="D1577" s="119" t="s">
        <v>3882</v>
      </c>
      <c r="E1577" s="118">
        <v>0</v>
      </c>
      <c r="F1577" s="118">
        <v>1</v>
      </c>
      <c r="G1577" s="119">
        <v>0</v>
      </c>
      <c r="H1577" s="119">
        <v>0</v>
      </c>
      <c r="I1577" s="289">
        <f t="shared" si="200"/>
        <v>0</v>
      </c>
      <c r="J1577" s="289">
        <f t="shared" si="201"/>
        <v>1</v>
      </c>
    </row>
    <row r="1578" spans="1:10" ht="38.25">
      <c r="A1578" s="417" t="s">
        <v>3821</v>
      </c>
      <c r="B1578" s="417" t="s">
        <v>3822</v>
      </c>
      <c r="C1578" s="362" t="s">
        <v>3883</v>
      </c>
      <c r="D1578" s="119" t="s">
        <v>3884</v>
      </c>
      <c r="E1578" s="118">
        <v>9940</v>
      </c>
      <c r="F1578" s="118">
        <v>10600</v>
      </c>
      <c r="G1578" s="119">
        <v>2656</v>
      </c>
      <c r="H1578" s="119">
        <v>3400</v>
      </c>
      <c r="I1578" s="289">
        <f t="shared" si="200"/>
        <v>12596</v>
      </c>
      <c r="J1578" s="289">
        <f t="shared" si="201"/>
        <v>14000</v>
      </c>
    </row>
    <row r="1579" spans="1:10" ht="38.25">
      <c r="A1579" s="417" t="s">
        <v>3821</v>
      </c>
      <c r="B1579" s="417" t="s">
        <v>3822</v>
      </c>
      <c r="C1579" s="362" t="s">
        <v>3885</v>
      </c>
      <c r="D1579" s="119" t="s">
        <v>3886</v>
      </c>
      <c r="E1579" s="118">
        <v>32475</v>
      </c>
      <c r="F1579" s="118">
        <v>28000</v>
      </c>
      <c r="G1579" s="119">
        <v>5895</v>
      </c>
      <c r="H1579" s="119">
        <v>6000</v>
      </c>
      <c r="I1579" s="289">
        <f t="shared" si="200"/>
        <v>38370</v>
      </c>
      <c r="J1579" s="289">
        <f t="shared" si="201"/>
        <v>34000</v>
      </c>
    </row>
    <row r="1580" spans="1:10" ht="38.25">
      <c r="A1580" s="417" t="s">
        <v>3821</v>
      </c>
      <c r="B1580" s="417" t="s">
        <v>3822</v>
      </c>
      <c r="C1580" s="362" t="s">
        <v>3887</v>
      </c>
      <c r="D1580" s="119" t="s">
        <v>3888</v>
      </c>
      <c r="E1580" s="118">
        <v>25323</v>
      </c>
      <c r="F1580" s="118">
        <v>36000</v>
      </c>
      <c r="G1580" s="119">
        <v>4518</v>
      </c>
      <c r="H1580" s="119">
        <v>4000</v>
      </c>
      <c r="I1580" s="289">
        <f t="shared" si="200"/>
        <v>29841</v>
      </c>
      <c r="J1580" s="289">
        <f t="shared" si="201"/>
        <v>40000</v>
      </c>
    </row>
    <row r="1581" spans="1:10" ht="38.25">
      <c r="A1581" s="417" t="s">
        <v>3821</v>
      </c>
      <c r="B1581" s="417" t="s">
        <v>3822</v>
      </c>
      <c r="C1581" s="362" t="s">
        <v>3889</v>
      </c>
      <c r="D1581" s="119" t="s">
        <v>3890</v>
      </c>
      <c r="E1581" s="118">
        <v>6783</v>
      </c>
      <c r="F1581" s="118">
        <v>5200</v>
      </c>
      <c r="G1581" s="119">
        <v>854</v>
      </c>
      <c r="H1581" s="119">
        <v>1000</v>
      </c>
      <c r="I1581" s="289">
        <f t="shared" si="200"/>
        <v>7637</v>
      </c>
      <c r="J1581" s="289">
        <f t="shared" si="201"/>
        <v>6200</v>
      </c>
    </row>
    <row r="1582" spans="1:10" ht="38.25">
      <c r="A1582" s="417" t="s">
        <v>3821</v>
      </c>
      <c r="B1582" s="417" t="s">
        <v>3822</v>
      </c>
      <c r="C1582" s="120" t="s">
        <v>3891</v>
      </c>
      <c r="D1582" s="119" t="s">
        <v>3892</v>
      </c>
      <c r="E1582" s="118">
        <v>7983</v>
      </c>
      <c r="F1582" s="118">
        <v>4900</v>
      </c>
      <c r="G1582" s="119">
        <v>2284</v>
      </c>
      <c r="H1582" s="119">
        <v>2200</v>
      </c>
      <c r="I1582" s="289">
        <f t="shared" si="200"/>
        <v>10267</v>
      </c>
      <c r="J1582" s="289">
        <f t="shared" si="201"/>
        <v>7100</v>
      </c>
    </row>
    <row r="1583" spans="1:10" ht="38.25">
      <c r="A1583" s="417" t="s">
        <v>3821</v>
      </c>
      <c r="B1583" s="417" t="s">
        <v>3822</v>
      </c>
      <c r="C1583" s="362" t="s">
        <v>3893</v>
      </c>
      <c r="D1583" s="119" t="s">
        <v>3894</v>
      </c>
      <c r="E1583" s="118">
        <v>0</v>
      </c>
      <c r="F1583" s="118">
        <v>1</v>
      </c>
      <c r="G1583" s="119">
        <v>0</v>
      </c>
      <c r="H1583" s="119">
        <v>0</v>
      </c>
      <c r="I1583" s="289">
        <f t="shared" ref="I1583:I1625" si="202">SUM(E1583,G1583)</f>
        <v>0</v>
      </c>
      <c r="J1583" s="289">
        <f t="shared" ref="J1583:J1625" si="203">SUM(F1583,H1583)</f>
        <v>1</v>
      </c>
    </row>
    <row r="1584" spans="1:10" ht="38.25">
      <c r="A1584" s="417" t="s">
        <v>3821</v>
      </c>
      <c r="B1584" s="417" t="s">
        <v>3822</v>
      </c>
      <c r="C1584" s="362" t="s">
        <v>3895</v>
      </c>
      <c r="D1584" s="119" t="s">
        <v>3896</v>
      </c>
      <c r="E1584" s="118">
        <v>23938</v>
      </c>
      <c r="F1584" s="118">
        <v>19300</v>
      </c>
      <c r="G1584" s="119">
        <v>1871</v>
      </c>
      <c r="H1584" s="119">
        <v>2700</v>
      </c>
      <c r="I1584" s="289">
        <f t="shared" si="202"/>
        <v>25809</v>
      </c>
      <c r="J1584" s="289">
        <f t="shared" si="203"/>
        <v>22000</v>
      </c>
    </row>
    <row r="1585" spans="1:10" ht="38.25">
      <c r="A1585" s="417" t="s">
        <v>3821</v>
      </c>
      <c r="B1585" s="417" t="s">
        <v>3822</v>
      </c>
      <c r="C1585" s="362" t="s">
        <v>3897</v>
      </c>
      <c r="D1585" s="119" t="s">
        <v>3898</v>
      </c>
      <c r="E1585" s="118">
        <v>32970</v>
      </c>
      <c r="F1585" s="118">
        <v>27500</v>
      </c>
      <c r="G1585" s="119">
        <v>5910</v>
      </c>
      <c r="H1585" s="119">
        <v>6000</v>
      </c>
      <c r="I1585" s="289">
        <f t="shared" si="202"/>
        <v>38880</v>
      </c>
      <c r="J1585" s="289">
        <f t="shared" si="203"/>
        <v>33500</v>
      </c>
    </row>
    <row r="1586" spans="1:10" ht="38.25">
      <c r="A1586" s="417" t="s">
        <v>3821</v>
      </c>
      <c r="B1586" s="417" t="s">
        <v>3822</v>
      </c>
      <c r="C1586" s="362" t="s">
        <v>3899</v>
      </c>
      <c r="D1586" s="119" t="s">
        <v>3900</v>
      </c>
      <c r="E1586" s="118">
        <v>0</v>
      </c>
      <c r="F1586" s="118">
        <v>1</v>
      </c>
      <c r="G1586" s="119">
        <v>0</v>
      </c>
      <c r="H1586" s="119">
        <v>0</v>
      </c>
      <c r="I1586" s="289">
        <f t="shared" si="202"/>
        <v>0</v>
      </c>
      <c r="J1586" s="289">
        <f t="shared" si="203"/>
        <v>1</v>
      </c>
    </row>
    <row r="1587" spans="1:10" ht="38.25">
      <c r="A1587" s="417" t="s">
        <v>3821</v>
      </c>
      <c r="B1587" s="417" t="s">
        <v>3822</v>
      </c>
      <c r="C1587" s="120" t="s">
        <v>3901</v>
      </c>
      <c r="D1587" s="119" t="s">
        <v>3902</v>
      </c>
      <c r="E1587" s="118">
        <v>0</v>
      </c>
      <c r="F1587" s="118">
        <v>1</v>
      </c>
      <c r="G1587" s="119">
        <v>0</v>
      </c>
      <c r="H1587" s="119">
        <v>0</v>
      </c>
      <c r="I1587" s="289">
        <f t="shared" si="202"/>
        <v>0</v>
      </c>
      <c r="J1587" s="289">
        <f t="shared" si="203"/>
        <v>1</v>
      </c>
    </row>
    <row r="1588" spans="1:10" ht="38.25">
      <c r="A1588" s="417" t="s">
        <v>3821</v>
      </c>
      <c r="B1588" s="417" t="s">
        <v>3822</v>
      </c>
      <c r="C1588" s="362" t="s">
        <v>3903</v>
      </c>
      <c r="D1588" s="119" t="s">
        <v>3904</v>
      </c>
      <c r="E1588" s="118">
        <v>431</v>
      </c>
      <c r="F1588" s="118">
        <v>650</v>
      </c>
      <c r="G1588" s="119">
        <v>2</v>
      </c>
      <c r="H1588" s="119">
        <v>50</v>
      </c>
      <c r="I1588" s="289">
        <f t="shared" si="202"/>
        <v>433</v>
      </c>
      <c r="J1588" s="289">
        <f t="shared" si="203"/>
        <v>700</v>
      </c>
    </row>
    <row r="1589" spans="1:10" ht="38.25">
      <c r="A1589" s="417" t="s">
        <v>3821</v>
      </c>
      <c r="B1589" s="417" t="s">
        <v>3822</v>
      </c>
      <c r="C1589" s="362" t="s">
        <v>3905</v>
      </c>
      <c r="D1589" s="119" t="s">
        <v>3906</v>
      </c>
      <c r="E1589" s="118">
        <v>2606</v>
      </c>
      <c r="F1589" s="118">
        <v>1800</v>
      </c>
      <c r="G1589" s="119">
        <v>298</v>
      </c>
      <c r="H1589" s="119">
        <v>200</v>
      </c>
      <c r="I1589" s="289">
        <f t="shared" si="202"/>
        <v>2904</v>
      </c>
      <c r="J1589" s="289">
        <f t="shared" si="203"/>
        <v>2000</v>
      </c>
    </row>
    <row r="1590" spans="1:10" ht="38.25">
      <c r="A1590" s="417" t="s">
        <v>3821</v>
      </c>
      <c r="B1590" s="417" t="s">
        <v>3822</v>
      </c>
      <c r="C1590" s="362" t="s">
        <v>2379</v>
      </c>
      <c r="D1590" s="119" t="s">
        <v>3907</v>
      </c>
      <c r="E1590" s="118">
        <v>0</v>
      </c>
      <c r="F1590" s="118">
        <v>1200</v>
      </c>
      <c r="G1590" s="119">
        <v>0</v>
      </c>
      <c r="H1590" s="119">
        <v>300</v>
      </c>
      <c r="I1590" s="289">
        <f t="shared" si="202"/>
        <v>0</v>
      </c>
      <c r="J1590" s="289">
        <f t="shared" si="203"/>
        <v>1500</v>
      </c>
    </row>
    <row r="1591" spans="1:10" ht="38.25">
      <c r="A1591" s="417" t="s">
        <v>3821</v>
      </c>
      <c r="B1591" s="417" t="s">
        <v>3822</v>
      </c>
      <c r="C1591" s="362" t="s">
        <v>3908</v>
      </c>
      <c r="D1591" s="119" t="s">
        <v>3909</v>
      </c>
      <c r="E1591" s="118">
        <v>986</v>
      </c>
      <c r="F1591" s="118">
        <v>800</v>
      </c>
      <c r="G1591" s="119">
        <v>825</v>
      </c>
      <c r="H1591" s="119">
        <v>700</v>
      </c>
      <c r="I1591" s="289">
        <f t="shared" si="202"/>
        <v>1811</v>
      </c>
      <c r="J1591" s="289">
        <f t="shared" si="203"/>
        <v>1500</v>
      </c>
    </row>
    <row r="1592" spans="1:10" ht="38.25">
      <c r="A1592" s="417" t="s">
        <v>3821</v>
      </c>
      <c r="B1592" s="417" t="s">
        <v>3822</v>
      </c>
      <c r="C1592" s="120" t="s">
        <v>3910</v>
      </c>
      <c r="D1592" s="119" t="s">
        <v>3911</v>
      </c>
      <c r="E1592" s="118">
        <v>11992</v>
      </c>
      <c r="F1592" s="118">
        <v>7700</v>
      </c>
      <c r="G1592" s="119">
        <v>4078</v>
      </c>
      <c r="H1592" s="119">
        <v>3300</v>
      </c>
      <c r="I1592" s="289">
        <f t="shared" si="202"/>
        <v>16070</v>
      </c>
      <c r="J1592" s="289">
        <f t="shared" si="203"/>
        <v>11000</v>
      </c>
    </row>
    <row r="1593" spans="1:10" ht="38.25">
      <c r="A1593" s="417" t="s">
        <v>3821</v>
      </c>
      <c r="B1593" s="417" t="s">
        <v>3822</v>
      </c>
      <c r="C1593" s="362" t="s">
        <v>3912</v>
      </c>
      <c r="D1593" s="119" t="s">
        <v>3913</v>
      </c>
      <c r="E1593" s="118">
        <v>11963</v>
      </c>
      <c r="F1593" s="118">
        <v>7700</v>
      </c>
      <c r="G1593" s="119">
        <v>4063</v>
      </c>
      <c r="H1593" s="119">
        <v>3300</v>
      </c>
      <c r="I1593" s="289">
        <f t="shared" si="202"/>
        <v>16026</v>
      </c>
      <c r="J1593" s="289">
        <f t="shared" si="203"/>
        <v>11000</v>
      </c>
    </row>
    <row r="1594" spans="1:10" ht="38.25">
      <c r="A1594" s="417" t="s">
        <v>3821</v>
      </c>
      <c r="B1594" s="417" t="s">
        <v>3822</v>
      </c>
      <c r="C1594" s="362" t="s">
        <v>3914</v>
      </c>
      <c r="D1594" s="119" t="s">
        <v>3915</v>
      </c>
      <c r="E1594" s="118">
        <v>2956</v>
      </c>
      <c r="F1594" s="118">
        <v>2200</v>
      </c>
      <c r="G1594" s="119">
        <v>675</v>
      </c>
      <c r="H1594" s="119">
        <v>500</v>
      </c>
      <c r="I1594" s="289">
        <f t="shared" si="202"/>
        <v>3631</v>
      </c>
      <c r="J1594" s="289">
        <f t="shared" si="203"/>
        <v>2700</v>
      </c>
    </row>
    <row r="1595" spans="1:10" ht="38.25">
      <c r="A1595" s="417" t="s">
        <v>3821</v>
      </c>
      <c r="B1595" s="417" t="s">
        <v>3822</v>
      </c>
      <c r="C1595" s="362" t="s">
        <v>3916</v>
      </c>
      <c r="D1595" s="119" t="s">
        <v>3917</v>
      </c>
      <c r="E1595" s="118">
        <v>1068</v>
      </c>
      <c r="F1595" s="118">
        <v>950</v>
      </c>
      <c r="G1595" s="119">
        <v>461</v>
      </c>
      <c r="H1595" s="119">
        <v>250</v>
      </c>
      <c r="I1595" s="289">
        <f t="shared" si="202"/>
        <v>1529</v>
      </c>
      <c r="J1595" s="289">
        <f t="shared" si="203"/>
        <v>1200</v>
      </c>
    </row>
    <row r="1596" spans="1:10" ht="38.25">
      <c r="A1596" s="417" t="s">
        <v>3821</v>
      </c>
      <c r="B1596" s="417" t="s">
        <v>3822</v>
      </c>
      <c r="C1596" s="362" t="s">
        <v>3918</v>
      </c>
      <c r="D1596" s="119" t="s">
        <v>3919</v>
      </c>
      <c r="E1596" s="118">
        <v>1387</v>
      </c>
      <c r="F1596" s="118">
        <v>2200</v>
      </c>
      <c r="G1596" s="119">
        <v>722</v>
      </c>
      <c r="H1596" s="119">
        <v>300</v>
      </c>
      <c r="I1596" s="289">
        <f t="shared" si="202"/>
        <v>2109</v>
      </c>
      <c r="J1596" s="289">
        <f t="shared" si="203"/>
        <v>2500</v>
      </c>
    </row>
    <row r="1597" spans="1:10" ht="38.25">
      <c r="A1597" s="417" t="s">
        <v>3821</v>
      </c>
      <c r="B1597" s="417" t="s">
        <v>3822</v>
      </c>
      <c r="C1597" s="120" t="s">
        <v>3920</v>
      </c>
      <c r="D1597" s="119" t="s">
        <v>3921</v>
      </c>
      <c r="E1597" s="118">
        <v>0</v>
      </c>
      <c r="F1597" s="118">
        <v>0</v>
      </c>
      <c r="G1597" s="119">
        <v>0</v>
      </c>
      <c r="H1597" s="119">
        <v>700</v>
      </c>
      <c r="I1597" s="289">
        <f t="shared" si="202"/>
        <v>0</v>
      </c>
      <c r="J1597" s="289">
        <f t="shared" si="203"/>
        <v>700</v>
      </c>
    </row>
    <row r="1598" spans="1:10" ht="38.25">
      <c r="A1598" s="417" t="s">
        <v>3821</v>
      </c>
      <c r="B1598" s="417" t="s">
        <v>3822</v>
      </c>
      <c r="C1598" s="362" t="s">
        <v>3922</v>
      </c>
      <c r="D1598" s="119" t="s">
        <v>3923</v>
      </c>
      <c r="E1598" s="118">
        <v>0</v>
      </c>
      <c r="F1598" s="118">
        <v>0</v>
      </c>
      <c r="G1598" s="119">
        <v>0</v>
      </c>
      <c r="H1598" s="119">
        <v>700</v>
      </c>
      <c r="I1598" s="289">
        <f t="shared" si="202"/>
        <v>0</v>
      </c>
      <c r="J1598" s="289">
        <f t="shared" si="203"/>
        <v>700</v>
      </c>
    </row>
    <row r="1599" spans="1:10" ht="38.25">
      <c r="A1599" s="417" t="s">
        <v>3821</v>
      </c>
      <c r="B1599" s="417" t="s">
        <v>3822</v>
      </c>
      <c r="C1599" s="362" t="s">
        <v>3924</v>
      </c>
      <c r="D1599" s="119" t="s">
        <v>3925</v>
      </c>
      <c r="E1599" s="118">
        <v>0</v>
      </c>
      <c r="F1599" s="118">
        <v>0</v>
      </c>
      <c r="G1599" s="119">
        <v>0</v>
      </c>
      <c r="H1599" s="119">
        <v>700</v>
      </c>
      <c r="I1599" s="289">
        <f t="shared" si="202"/>
        <v>0</v>
      </c>
      <c r="J1599" s="289">
        <f t="shared" si="203"/>
        <v>700</v>
      </c>
    </row>
    <row r="1600" spans="1:10" ht="38.25">
      <c r="A1600" s="417" t="s">
        <v>3821</v>
      </c>
      <c r="B1600" s="417" t="s">
        <v>3822</v>
      </c>
      <c r="C1600" s="362" t="s">
        <v>3926</v>
      </c>
      <c r="D1600" s="119" t="s">
        <v>3927</v>
      </c>
      <c r="E1600" s="118">
        <v>0</v>
      </c>
      <c r="F1600" s="118">
        <v>0</v>
      </c>
      <c r="G1600" s="119">
        <v>0</v>
      </c>
      <c r="H1600" s="119">
        <v>700</v>
      </c>
      <c r="I1600" s="289">
        <f t="shared" si="202"/>
        <v>0</v>
      </c>
      <c r="J1600" s="289">
        <f t="shared" si="203"/>
        <v>700</v>
      </c>
    </row>
    <row r="1601" spans="1:10" ht="38.25">
      <c r="A1601" s="417" t="s">
        <v>3821</v>
      </c>
      <c r="B1601" s="417" t="s">
        <v>3822</v>
      </c>
      <c r="C1601" s="362" t="s">
        <v>3928</v>
      </c>
      <c r="D1601" s="119" t="s">
        <v>3929</v>
      </c>
      <c r="E1601" s="118">
        <v>0</v>
      </c>
      <c r="F1601" s="118">
        <v>0</v>
      </c>
      <c r="G1601" s="119">
        <v>0</v>
      </c>
      <c r="H1601" s="119">
        <v>700</v>
      </c>
      <c r="I1601" s="289">
        <f t="shared" si="202"/>
        <v>0</v>
      </c>
      <c r="J1601" s="289">
        <f t="shared" si="203"/>
        <v>700</v>
      </c>
    </row>
    <row r="1602" spans="1:10" ht="38.25">
      <c r="A1602" s="417" t="s">
        <v>3821</v>
      </c>
      <c r="B1602" s="417" t="s">
        <v>3822</v>
      </c>
      <c r="C1602" s="120" t="s">
        <v>3930</v>
      </c>
      <c r="D1602" s="119" t="s">
        <v>3931</v>
      </c>
      <c r="E1602" s="118">
        <v>0</v>
      </c>
      <c r="F1602" s="118">
        <v>0</v>
      </c>
      <c r="G1602" s="119">
        <v>0</v>
      </c>
      <c r="H1602" s="119">
        <v>700</v>
      </c>
      <c r="I1602" s="289">
        <f t="shared" si="202"/>
        <v>0</v>
      </c>
      <c r="J1602" s="289">
        <f t="shared" si="203"/>
        <v>700</v>
      </c>
    </row>
    <row r="1603" spans="1:10" ht="38.25">
      <c r="A1603" s="417" t="s">
        <v>3821</v>
      </c>
      <c r="B1603" s="417" t="s">
        <v>3822</v>
      </c>
      <c r="C1603" s="362" t="s">
        <v>3932</v>
      </c>
      <c r="D1603" s="119" t="s">
        <v>3933</v>
      </c>
      <c r="E1603" s="118">
        <v>0</v>
      </c>
      <c r="F1603" s="118">
        <v>3950</v>
      </c>
      <c r="G1603" s="119">
        <v>0</v>
      </c>
      <c r="H1603" s="119">
        <v>550</v>
      </c>
      <c r="I1603" s="289">
        <f t="shared" si="202"/>
        <v>0</v>
      </c>
      <c r="J1603" s="289">
        <f t="shared" si="203"/>
        <v>4500</v>
      </c>
    </row>
    <row r="1604" spans="1:10" ht="38.25">
      <c r="A1604" s="417" t="s">
        <v>3821</v>
      </c>
      <c r="B1604" s="417" t="s">
        <v>3822</v>
      </c>
      <c r="C1604" s="362" t="s">
        <v>3934</v>
      </c>
      <c r="D1604" s="119" t="s">
        <v>3935</v>
      </c>
      <c r="E1604" s="118">
        <v>1</v>
      </c>
      <c r="F1604" s="118">
        <v>1300</v>
      </c>
      <c r="G1604" s="119">
        <v>0</v>
      </c>
      <c r="H1604" s="119">
        <v>100</v>
      </c>
      <c r="I1604" s="289">
        <f t="shared" si="202"/>
        <v>1</v>
      </c>
      <c r="J1604" s="289">
        <f t="shared" si="203"/>
        <v>1400</v>
      </c>
    </row>
    <row r="1605" spans="1:10" ht="38.25">
      <c r="A1605" s="417" t="s">
        <v>3821</v>
      </c>
      <c r="B1605" s="417" t="s">
        <v>3822</v>
      </c>
      <c r="C1605" s="362" t="s">
        <v>3936</v>
      </c>
      <c r="D1605" s="119" t="s">
        <v>3937</v>
      </c>
      <c r="E1605" s="118">
        <v>0</v>
      </c>
      <c r="F1605" s="118">
        <v>100</v>
      </c>
      <c r="G1605" s="119">
        <v>0</v>
      </c>
      <c r="H1605" s="119">
        <v>100</v>
      </c>
      <c r="I1605" s="289">
        <f t="shared" si="202"/>
        <v>0</v>
      </c>
      <c r="J1605" s="289">
        <f t="shared" si="203"/>
        <v>200</v>
      </c>
    </row>
    <row r="1606" spans="1:10" ht="38.25">
      <c r="A1606" s="417" t="s">
        <v>3821</v>
      </c>
      <c r="B1606" s="417" t="s">
        <v>3822</v>
      </c>
      <c r="C1606" s="362" t="s">
        <v>3938</v>
      </c>
      <c r="D1606" s="119" t="s">
        <v>3939</v>
      </c>
      <c r="E1606" s="118">
        <v>0</v>
      </c>
      <c r="F1606" s="118">
        <v>700</v>
      </c>
      <c r="G1606" s="119">
        <v>0</v>
      </c>
      <c r="H1606" s="119">
        <v>100</v>
      </c>
      <c r="I1606" s="289">
        <f t="shared" si="202"/>
        <v>0</v>
      </c>
      <c r="J1606" s="289">
        <f t="shared" si="203"/>
        <v>800</v>
      </c>
    </row>
    <row r="1607" spans="1:10" ht="38.25">
      <c r="A1607" s="417" t="s">
        <v>3821</v>
      </c>
      <c r="B1607" s="417" t="s">
        <v>3822</v>
      </c>
      <c r="C1607" s="120" t="s">
        <v>3940</v>
      </c>
      <c r="D1607" s="119" t="s">
        <v>3941</v>
      </c>
      <c r="E1607" s="118">
        <v>0</v>
      </c>
      <c r="F1607" s="118">
        <v>450</v>
      </c>
      <c r="G1607" s="119">
        <v>0</v>
      </c>
      <c r="H1607" s="119">
        <v>90</v>
      </c>
      <c r="I1607" s="289">
        <f t="shared" si="202"/>
        <v>0</v>
      </c>
      <c r="J1607" s="289">
        <f t="shared" si="203"/>
        <v>540</v>
      </c>
    </row>
    <row r="1608" spans="1:10" ht="38.25">
      <c r="A1608" s="417" t="s">
        <v>3821</v>
      </c>
      <c r="B1608" s="417" t="s">
        <v>3822</v>
      </c>
      <c r="C1608" s="362" t="s">
        <v>3942</v>
      </c>
      <c r="D1608" s="119" t="s">
        <v>3943</v>
      </c>
      <c r="E1608" s="118">
        <v>175</v>
      </c>
      <c r="F1608" s="118">
        <v>16600</v>
      </c>
      <c r="G1608" s="119">
        <v>42</v>
      </c>
      <c r="H1608" s="119">
        <v>1400</v>
      </c>
      <c r="I1608" s="289">
        <f t="shared" si="202"/>
        <v>217</v>
      </c>
      <c r="J1608" s="289">
        <f t="shared" si="203"/>
        <v>18000</v>
      </c>
    </row>
    <row r="1609" spans="1:10" ht="38.25">
      <c r="A1609" s="417" t="s">
        <v>3821</v>
      </c>
      <c r="B1609" s="417" t="s">
        <v>3822</v>
      </c>
      <c r="C1609" s="362" t="s">
        <v>3944</v>
      </c>
      <c r="D1609" s="119" t="s">
        <v>3945</v>
      </c>
      <c r="E1609" s="118">
        <v>175</v>
      </c>
      <c r="F1609" s="118">
        <v>16600</v>
      </c>
      <c r="G1609" s="119">
        <v>42</v>
      </c>
      <c r="H1609" s="119">
        <v>1400</v>
      </c>
      <c r="I1609" s="289">
        <f t="shared" si="202"/>
        <v>217</v>
      </c>
      <c r="J1609" s="289">
        <f t="shared" si="203"/>
        <v>18000</v>
      </c>
    </row>
    <row r="1610" spans="1:10" ht="38.25">
      <c r="A1610" s="417" t="s">
        <v>3821</v>
      </c>
      <c r="B1610" s="417" t="s">
        <v>3822</v>
      </c>
      <c r="C1610" s="362" t="s">
        <v>3946</v>
      </c>
      <c r="D1610" s="119" t="s">
        <v>3947</v>
      </c>
      <c r="E1610" s="118">
        <v>0</v>
      </c>
      <c r="F1610" s="118">
        <v>500</v>
      </c>
      <c r="G1610" s="119">
        <v>0</v>
      </c>
      <c r="H1610" s="119">
        <v>100</v>
      </c>
      <c r="I1610" s="289">
        <f t="shared" si="202"/>
        <v>0</v>
      </c>
      <c r="J1610" s="289">
        <f t="shared" si="203"/>
        <v>600</v>
      </c>
    </row>
    <row r="1611" spans="1:10">
      <c r="C1611" s="362"/>
      <c r="D1611" s="119"/>
      <c r="E1611" s="118"/>
      <c r="F1611" s="118"/>
      <c r="G1611" s="119"/>
      <c r="H1611" s="119"/>
      <c r="I1611" s="289">
        <f t="shared" si="202"/>
        <v>0</v>
      </c>
      <c r="J1611" s="289">
        <f t="shared" si="203"/>
        <v>0</v>
      </c>
    </row>
    <row r="1612" spans="1:10" s="88" customFormat="1">
      <c r="A1612" s="806"/>
      <c r="B1612" s="807" t="s">
        <v>1768</v>
      </c>
      <c r="C1612" s="810"/>
      <c r="D1612" s="811"/>
      <c r="E1612" s="813">
        <v>9367</v>
      </c>
      <c r="F1612" s="813">
        <v>22000</v>
      </c>
      <c r="G1612" s="811">
        <v>1964</v>
      </c>
      <c r="H1612" s="811">
        <v>2500</v>
      </c>
      <c r="I1612" s="805">
        <f t="shared" ref="I1612:I1614" si="204">SUM(E1612,G1612)</f>
        <v>11331</v>
      </c>
      <c r="J1612" s="805">
        <f t="shared" ref="J1612:J1614" si="205">SUM(F1612,H1612)</f>
        <v>24500</v>
      </c>
    </row>
    <row r="1613" spans="1:10" s="88" customFormat="1" ht="25.5">
      <c r="A1613" s="806"/>
      <c r="B1613" s="837" t="s">
        <v>227</v>
      </c>
      <c r="C1613" s="810"/>
      <c r="D1613" s="811"/>
      <c r="E1613" s="813">
        <v>19175</v>
      </c>
      <c r="F1613" s="813">
        <v>26000</v>
      </c>
      <c r="G1613" s="811">
        <v>2626</v>
      </c>
      <c r="H1613" s="811">
        <v>3000</v>
      </c>
      <c r="I1613" s="805">
        <f t="shared" si="204"/>
        <v>21801</v>
      </c>
      <c r="J1613" s="805">
        <f t="shared" si="205"/>
        <v>29000</v>
      </c>
    </row>
    <row r="1614" spans="1:10" s="88" customFormat="1">
      <c r="A1614" s="808"/>
      <c r="B1614" s="809" t="s">
        <v>3948</v>
      </c>
      <c r="C1614" s="814"/>
      <c r="D1614" s="815"/>
      <c r="E1614" s="817">
        <f>SUM(E1615:E1640)</f>
        <v>20553</v>
      </c>
      <c r="F1614" s="817">
        <f t="shared" ref="F1614:H1614" si="206">SUM(F1615:F1640)</f>
        <v>12972</v>
      </c>
      <c r="G1614" s="817">
        <f t="shared" si="206"/>
        <v>2612</v>
      </c>
      <c r="H1614" s="817">
        <f t="shared" si="206"/>
        <v>3120</v>
      </c>
      <c r="I1614" s="798">
        <f t="shared" si="204"/>
        <v>23165</v>
      </c>
      <c r="J1614" s="798">
        <f t="shared" si="205"/>
        <v>16092</v>
      </c>
    </row>
    <row r="1615" spans="1:10" ht="38.25">
      <c r="A1615" s="417" t="s">
        <v>3821</v>
      </c>
      <c r="B1615" s="417" t="s">
        <v>3949</v>
      </c>
      <c r="C1615" s="120" t="s">
        <v>3950</v>
      </c>
      <c r="D1615" s="119" t="s">
        <v>3951</v>
      </c>
      <c r="E1615" s="118">
        <v>4324</v>
      </c>
      <c r="F1615" s="118">
        <v>2550</v>
      </c>
      <c r="G1615" s="119">
        <v>327</v>
      </c>
      <c r="H1615" s="119">
        <v>250</v>
      </c>
      <c r="I1615" s="289">
        <f t="shared" si="202"/>
        <v>4651</v>
      </c>
      <c r="J1615" s="289">
        <f t="shared" si="203"/>
        <v>2800</v>
      </c>
    </row>
    <row r="1616" spans="1:10" ht="38.25">
      <c r="A1616" s="417" t="s">
        <v>3821</v>
      </c>
      <c r="B1616" s="417" t="s">
        <v>3949</v>
      </c>
      <c r="C1616" s="362" t="s">
        <v>3952</v>
      </c>
      <c r="D1616" s="119" t="s">
        <v>3953</v>
      </c>
      <c r="E1616" s="118">
        <v>0</v>
      </c>
      <c r="F1616" s="118">
        <v>1</v>
      </c>
      <c r="G1616" s="119">
        <v>0</v>
      </c>
      <c r="H1616" s="119">
        <v>0</v>
      </c>
      <c r="I1616" s="289">
        <f t="shared" si="202"/>
        <v>0</v>
      </c>
      <c r="J1616" s="289">
        <f t="shared" si="203"/>
        <v>1</v>
      </c>
    </row>
    <row r="1617" spans="1:10" ht="38.25">
      <c r="A1617" s="417" t="s">
        <v>3821</v>
      </c>
      <c r="B1617" s="417" t="s">
        <v>3949</v>
      </c>
      <c r="C1617" s="362" t="s">
        <v>3954</v>
      </c>
      <c r="D1617" s="119" t="s">
        <v>3955</v>
      </c>
      <c r="E1617" s="118">
        <v>3797</v>
      </c>
      <c r="F1617" s="118">
        <v>2550</v>
      </c>
      <c r="G1617" s="119">
        <v>264</v>
      </c>
      <c r="H1617" s="119">
        <v>250</v>
      </c>
      <c r="I1617" s="289">
        <f t="shared" si="202"/>
        <v>4061</v>
      </c>
      <c r="J1617" s="289">
        <f t="shared" si="203"/>
        <v>2800</v>
      </c>
    </row>
    <row r="1618" spans="1:10" ht="38.25">
      <c r="A1618" s="417" t="s">
        <v>3821</v>
      </c>
      <c r="B1618" s="417" t="s">
        <v>3949</v>
      </c>
      <c r="C1618" s="362" t="s">
        <v>3956</v>
      </c>
      <c r="D1618" s="119" t="s">
        <v>3957</v>
      </c>
      <c r="E1618" s="118">
        <v>2765</v>
      </c>
      <c r="F1618" s="118">
        <v>1800</v>
      </c>
      <c r="G1618" s="119">
        <v>130</v>
      </c>
      <c r="H1618" s="119">
        <v>200</v>
      </c>
      <c r="I1618" s="289">
        <f t="shared" si="202"/>
        <v>2895</v>
      </c>
      <c r="J1618" s="289">
        <f t="shared" si="203"/>
        <v>2000</v>
      </c>
    </row>
    <row r="1619" spans="1:10" ht="38.25">
      <c r="A1619" s="417" t="s">
        <v>3821</v>
      </c>
      <c r="B1619" s="417" t="s">
        <v>3949</v>
      </c>
      <c r="C1619" s="362" t="s">
        <v>3958</v>
      </c>
      <c r="D1619" s="119" t="s">
        <v>3959</v>
      </c>
      <c r="E1619" s="118">
        <v>463</v>
      </c>
      <c r="F1619" s="118">
        <v>400</v>
      </c>
      <c r="G1619" s="119">
        <v>57</v>
      </c>
      <c r="H1619" s="119">
        <v>200</v>
      </c>
      <c r="I1619" s="289">
        <f t="shared" si="202"/>
        <v>520</v>
      </c>
      <c r="J1619" s="289">
        <f t="shared" si="203"/>
        <v>600</v>
      </c>
    </row>
    <row r="1620" spans="1:10" ht="38.25">
      <c r="A1620" s="417" t="s">
        <v>3821</v>
      </c>
      <c r="B1620" s="417" t="s">
        <v>3949</v>
      </c>
      <c r="C1620" s="120" t="s">
        <v>3960</v>
      </c>
      <c r="D1620" s="119" t="s">
        <v>3961</v>
      </c>
      <c r="E1620" s="118">
        <v>940</v>
      </c>
      <c r="F1620" s="118">
        <v>200</v>
      </c>
      <c r="G1620" s="119">
        <v>28</v>
      </c>
      <c r="H1620" s="119">
        <v>20</v>
      </c>
      <c r="I1620" s="289">
        <f t="shared" si="202"/>
        <v>968</v>
      </c>
      <c r="J1620" s="289">
        <f t="shared" si="203"/>
        <v>220</v>
      </c>
    </row>
    <row r="1621" spans="1:10" ht="38.25">
      <c r="A1621" s="417" t="s">
        <v>3821</v>
      </c>
      <c r="B1621" s="417" t="s">
        <v>3949</v>
      </c>
      <c r="C1621" s="362" t="s">
        <v>3962</v>
      </c>
      <c r="D1621" s="119" t="s">
        <v>3963</v>
      </c>
      <c r="E1621" s="118">
        <v>302</v>
      </c>
      <c r="F1621" s="118">
        <v>300</v>
      </c>
      <c r="G1621" s="119">
        <v>54</v>
      </c>
      <c r="H1621" s="119">
        <v>100</v>
      </c>
      <c r="I1621" s="289">
        <f t="shared" si="202"/>
        <v>356</v>
      </c>
      <c r="J1621" s="289">
        <f t="shared" si="203"/>
        <v>400</v>
      </c>
    </row>
    <row r="1622" spans="1:10" ht="38.25">
      <c r="A1622" s="417" t="s">
        <v>3821</v>
      </c>
      <c r="B1622" s="417" t="s">
        <v>3949</v>
      </c>
      <c r="C1622" s="362" t="s">
        <v>3964</v>
      </c>
      <c r="D1622" s="119" t="s">
        <v>3965</v>
      </c>
      <c r="E1622" s="118">
        <v>1410</v>
      </c>
      <c r="F1622" s="118">
        <v>350</v>
      </c>
      <c r="G1622" s="119">
        <v>81</v>
      </c>
      <c r="H1622" s="119">
        <v>100</v>
      </c>
      <c r="I1622" s="289">
        <f t="shared" si="202"/>
        <v>1491</v>
      </c>
      <c r="J1622" s="289">
        <f t="shared" si="203"/>
        <v>450</v>
      </c>
    </row>
    <row r="1623" spans="1:10" ht="38.25">
      <c r="A1623" s="417" t="s">
        <v>3821</v>
      </c>
      <c r="B1623" s="417" t="s">
        <v>3949</v>
      </c>
      <c r="C1623" s="362" t="s">
        <v>3966</v>
      </c>
      <c r="D1623" s="119" t="s">
        <v>3967</v>
      </c>
      <c r="E1623" s="118">
        <v>293</v>
      </c>
      <c r="F1623" s="118">
        <v>220</v>
      </c>
      <c r="G1623" s="119">
        <v>23</v>
      </c>
      <c r="H1623" s="119">
        <v>50</v>
      </c>
      <c r="I1623" s="289">
        <f t="shared" si="202"/>
        <v>316</v>
      </c>
      <c r="J1623" s="289">
        <f t="shared" si="203"/>
        <v>270</v>
      </c>
    </row>
    <row r="1624" spans="1:10" ht="38.25">
      <c r="A1624" s="417" t="s">
        <v>3821</v>
      </c>
      <c r="B1624" s="417" t="s">
        <v>3949</v>
      </c>
      <c r="C1624" s="362" t="s">
        <v>3968</v>
      </c>
      <c r="D1624" s="119" t="s">
        <v>3969</v>
      </c>
      <c r="E1624" s="118">
        <v>3001</v>
      </c>
      <c r="F1624" s="118">
        <v>2200</v>
      </c>
      <c r="G1624" s="119">
        <v>183</v>
      </c>
      <c r="H1624" s="119">
        <v>200</v>
      </c>
      <c r="I1624" s="289">
        <f t="shared" si="202"/>
        <v>3184</v>
      </c>
      <c r="J1624" s="289">
        <f t="shared" si="203"/>
        <v>2400</v>
      </c>
    </row>
    <row r="1625" spans="1:10" ht="38.25">
      <c r="A1625" s="417" t="s">
        <v>3821</v>
      </c>
      <c r="B1625" s="417" t="s">
        <v>3949</v>
      </c>
      <c r="C1625" s="120" t="s">
        <v>3970</v>
      </c>
      <c r="D1625" s="119" t="s">
        <v>3971</v>
      </c>
      <c r="E1625" s="118">
        <v>1058</v>
      </c>
      <c r="F1625" s="118">
        <v>440</v>
      </c>
      <c r="G1625" s="119">
        <v>64</v>
      </c>
      <c r="H1625" s="119">
        <v>50</v>
      </c>
      <c r="I1625" s="289">
        <f t="shared" si="202"/>
        <v>1122</v>
      </c>
      <c r="J1625" s="289">
        <f t="shared" si="203"/>
        <v>490</v>
      </c>
    </row>
    <row r="1626" spans="1:10" ht="38.25">
      <c r="A1626" s="417" t="s">
        <v>3821</v>
      </c>
      <c r="B1626" s="417" t="s">
        <v>3949</v>
      </c>
      <c r="C1626" s="362" t="s">
        <v>3972</v>
      </c>
      <c r="D1626" s="119" t="s">
        <v>3973</v>
      </c>
      <c r="E1626" s="118">
        <v>0</v>
      </c>
      <c r="F1626" s="118">
        <v>0</v>
      </c>
      <c r="G1626" s="119">
        <v>0</v>
      </c>
      <c r="H1626" s="119">
        <v>0</v>
      </c>
      <c r="I1626" s="289">
        <f t="shared" ref="I1626:I1662" si="207">SUM(E1626,G1626)</f>
        <v>0</v>
      </c>
      <c r="J1626" s="289">
        <f t="shared" ref="J1626:J1662" si="208">SUM(F1626,H1626)</f>
        <v>0</v>
      </c>
    </row>
    <row r="1627" spans="1:10" ht="38.25">
      <c r="A1627" s="417" t="s">
        <v>3821</v>
      </c>
      <c r="B1627" s="417" t="s">
        <v>3949</v>
      </c>
      <c r="C1627" s="362" t="s">
        <v>3974</v>
      </c>
      <c r="D1627" s="119" t="s">
        <v>3975</v>
      </c>
      <c r="E1627" s="118">
        <v>1331</v>
      </c>
      <c r="F1627" s="118">
        <v>650</v>
      </c>
      <c r="G1627" s="119">
        <v>1371</v>
      </c>
      <c r="H1627" s="119">
        <v>1000</v>
      </c>
      <c r="I1627" s="289">
        <f t="shared" si="207"/>
        <v>2702</v>
      </c>
      <c r="J1627" s="289">
        <f t="shared" si="208"/>
        <v>1650</v>
      </c>
    </row>
    <row r="1628" spans="1:10" ht="38.25">
      <c r="A1628" s="417" t="s">
        <v>3821</v>
      </c>
      <c r="B1628" s="417" t="s">
        <v>3949</v>
      </c>
      <c r="C1628" s="362" t="s">
        <v>3976</v>
      </c>
      <c r="D1628" s="119" t="s">
        <v>3977</v>
      </c>
      <c r="E1628" s="118">
        <v>0</v>
      </c>
      <c r="F1628" s="118">
        <v>1</v>
      </c>
      <c r="G1628" s="119">
        <v>0</v>
      </c>
      <c r="H1628" s="119">
        <v>0</v>
      </c>
      <c r="I1628" s="289">
        <f t="shared" si="207"/>
        <v>0</v>
      </c>
      <c r="J1628" s="289">
        <f t="shared" si="208"/>
        <v>1</v>
      </c>
    </row>
    <row r="1629" spans="1:10" ht="38.25">
      <c r="A1629" s="417" t="s">
        <v>3821</v>
      </c>
      <c r="B1629" s="417" t="s">
        <v>3949</v>
      </c>
      <c r="C1629" s="362" t="s">
        <v>3978</v>
      </c>
      <c r="D1629" s="119" t="s">
        <v>3979</v>
      </c>
      <c r="E1629" s="118">
        <v>588</v>
      </c>
      <c r="F1629" s="118">
        <v>390</v>
      </c>
      <c r="G1629" s="119">
        <v>26</v>
      </c>
      <c r="H1629" s="119">
        <v>100</v>
      </c>
      <c r="I1629" s="289">
        <f t="shared" si="207"/>
        <v>614</v>
      </c>
      <c r="J1629" s="289">
        <f t="shared" si="208"/>
        <v>490</v>
      </c>
    </row>
    <row r="1630" spans="1:10" ht="38.25">
      <c r="A1630" s="417" t="s">
        <v>3821</v>
      </c>
      <c r="B1630" s="417" t="s">
        <v>3949</v>
      </c>
      <c r="C1630" s="120" t="s">
        <v>3980</v>
      </c>
      <c r="D1630" s="119" t="s">
        <v>3981</v>
      </c>
      <c r="E1630" s="118">
        <v>281</v>
      </c>
      <c r="F1630" s="118">
        <v>170</v>
      </c>
      <c r="G1630" s="119">
        <v>4</v>
      </c>
      <c r="H1630" s="119">
        <v>50</v>
      </c>
      <c r="I1630" s="289">
        <f t="shared" si="207"/>
        <v>285</v>
      </c>
      <c r="J1630" s="289">
        <f t="shared" si="208"/>
        <v>220</v>
      </c>
    </row>
    <row r="1631" spans="1:10" ht="38.25">
      <c r="A1631" s="417" t="s">
        <v>3821</v>
      </c>
      <c r="B1631" s="417" t="s">
        <v>3949</v>
      </c>
      <c r="C1631" s="362" t="s">
        <v>3982</v>
      </c>
      <c r="D1631" s="119" t="s">
        <v>3983</v>
      </c>
      <c r="E1631" s="118">
        <v>0</v>
      </c>
      <c r="F1631" s="118">
        <v>75</v>
      </c>
      <c r="G1631" s="119">
        <v>0</v>
      </c>
      <c r="H1631" s="119">
        <v>50</v>
      </c>
      <c r="I1631" s="289">
        <f t="shared" si="207"/>
        <v>0</v>
      </c>
      <c r="J1631" s="289">
        <f t="shared" si="208"/>
        <v>125</v>
      </c>
    </row>
    <row r="1632" spans="1:10" ht="38.25">
      <c r="A1632" s="417" t="s">
        <v>3821</v>
      </c>
      <c r="B1632" s="417" t="s">
        <v>3949</v>
      </c>
      <c r="C1632" s="362" t="s">
        <v>3984</v>
      </c>
      <c r="D1632" s="119" t="s">
        <v>3985</v>
      </c>
      <c r="E1632" s="118">
        <v>0</v>
      </c>
      <c r="F1632" s="118">
        <v>75</v>
      </c>
      <c r="G1632" s="119">
        <v>0</v>
      </c>
      <c r="H1632" s="119">
        <v>50</v>
      </c>
      <c r="I1632" s="289">
        <f t="shared" si="207"/>
        <v>0</v>
      </c>
      <c r="J1632" s="289">
        <f t="shared" si="208"/>
        <v>125</v>
      </c>
    </row>
    <row r="1633" spans="1:10" ht="38.25">
      <c r="A1633" s="417" t="s">
        <v>3821</v>
      </c>
      <c r="B1633" s="417" t="s">
        <v>3949</v>
      </c>
      <c r="C1633" s="362" t="s">
        <v>3986</v>
      </c>
      <c r="D1633" s="119" t="s">
        <v>3987</v>
      </c>
      <c r="E1633" s="118">
        <v>0</v>
      </c>
      <c r="F1633" s="118">
        <v>75</v>
      </c>
      <c r="G1633" s="119">
        <v>0</v>
      </c>
      <c r="H1633" s="119">
        <v>50</v>
      </c>
      <c r="I1633" s="289">
        <f t="shared" si="207"/>
        <v>0</v>
      </c>
      <c r="J1633" s="289">
        <f t="shared" si="208"/>
        <v>125</v>
      </c>
    </row>
    <row r="1634" spans="1:10" ht="38.25">
      <c r="A1634" s="417" t="s">
        <v>3821</v>
      </c>
      <c r="B1634" s="417" t="s">
        <v>3949</v>
      </c>
      <c r="C1634" s="362" t="s">
        <v>3988</v>
      </c>
      <c r="D1634" s="119" t="s">
        <v>3989</v>
      </c>
      <c r="E1634" s="118">
        <v>0</v>
      </c>
      <c r="F1634" s="118">
        <v>75</v>
      </c>
      <c r="G1634" s="119">
        <v>0</v>
      </c>
      <c r="H1634" s="119">
        <v>50</v>
      </c>
      <c r="I1634" s="289">
        <f t="shared" si="207"/>
        <v>0</v>
      </c>
      <c r="J1634" s="289">
        <f t="shared" si="208"/>
        <v>125</v>
      </c>
    </row>
    <row r="1635" spans="1:10" ht="38.25">
      <c r="A1635" s="417" t="s">
        <v>3821</v>
      </c>
      <c r="B1635" s="417" t="s">
        <v>3949</v>
      </c>
      <c r="C1635" s="120" t="s">
        <v>3990</v>
      </c>
      <c r="D1635" s="119" t="s">
        <v>3991</v>
      </c>
      <c r="E1635" s="118">
        <v>0</v>
      </c>
      <c r="F1635" s="118">
        <v>75</v>
      </c>
      <c r="G1635" s="119">
        <v>0</v>
      </c>
      <c r="H1635" s="119">
        <v>50</v>
      </c>
      <c r="I1635" s="289">
        <f t="shared" si="207"/>
        <v>0</v>
      </c>
      <c r="J1635" s="289">
        <f t="shared" si="208"/>
        <v>125</v>
      </c>
    </row>
    <row r="1636" spans="1:10" ht="38.25">
      <c r="A1636" s="417" t="s">
        <v>3821</v>
      </c>
      <c r="B1636" s="417" t="s">
        <v>3949</v>
      </c>
      <c r="C1636" s="362" t="s">
        <v>3992</v>
      </c>
      <c r="D1636" s="119" t="s">
        <v>3993</v>
      </c>
      <c r="E1636" s="118">
        <v>0</v>
      </c>
      <c r="F1636" s="118">
        <v>75</v>
      </c>
      <c r="G1636" s="119">
        <v>0</v>
      </c>
      <c r="H1636" s="119">
        <v>50</v>
      </c>
      <c r="I1636" s="289">
        <f t="shared" si="207"/>
        <v>0</v>
      </c>
      <c r="J1636" s="289">
        <f t="shared" si="208"/>
        <v>125</v>
      </c>
    </row>
    <row r="1637" spans="1:10" ht="38.25">
      <c r="A1637" s="417" t="s">
        <v>3821</v>
      </c>
      <c r="B1637" s="417" t="s">
        <v>3949</v>
      </c>
      <c r="C1637" s="362" t="s">
        <v>3994</v>
      </c>
      <c r="D1637" s="119" t="s">
        <v>3995</v>
      </c>
      <c r="E1637" s="118">
        <v>0</v>
      </c>
      <c r="F1637" s="118">
        <v>75</v>
      </c>
      <c r="G1637" s="119">
        <v>0</v>
      </c>
      <c r="H1637" s="119">
        <v>50</v>
      </c>
      <c r="I1637" s="289">
        <f t="shared" si="207"/>
        <v>0</v>
      </c>
      <c r="J1637" s="289">
        <f t="shared" si="208"/>
        <v>125</v>
      </c>
    </row>
    <row r="1638" spans="1:10" ht="38.25">
      <c r="A1638" s="417" t="s">
        <v>3821</v>
      </c>
      <c r="B1638" s="417" t="s">
        <v>3949</v>
      </c>
      <c r="C1638" s="362" t="s">
        <v>3996</v>
      </c>
      <c r="D1638" s="119" t="s">
        <v>3997</v>
      </c>
      <c r="E1638" s="118">
        <v>0</v>
      </c>
      <c r="F1638" s="118">
        <v>75</v>
      </c>
      <c r="G1638" s="119">
        <v>0</v>
      </c>
      <c r="H1638" s="119">
        <v>50</v>
      </c>
      <c r="I1638" s="289">
        <f t="shared" si="207"/>
        <v>0</v>
      </c>
      <c r="J1638" s="289">
        <f t="shared" si="208"/>
        <v>125</v>
      </c>
    </row>
    <row r="1639" spans="1:10" ht="38.25">
      <c r="A1639" s="417" t="s">
        <v>3821</v>
      </c>
      <c r="B1639" s="417" t="s">
        <v>3949</v>
      </c>
      <c r="C1639" s="362" t="s">
        <v>3998</v>
      </c>
      <c r="D1639" s="119" t="s">
        <v>3999</v>
      </c>
      <c r="E1639" s="118">
        <v>0</v>
      </c>
      <c r="F1639" s="118">
        <v>75</v>
      </c>
      <c r="G1639" s="119">
        <v>0</v>
      </c>
      <c r="H1639" s="119">
        <v>100</v>
      </c>
      <c r="I1639" s="289">
        <f t="shared" si="207"/>
        <v>0</v>
      </c>
      <c r="J1639" s="289">
        <f t="shared" si="208"/>
        <v>175</v>
      </c>
    </row>
    <row r="1640" spans="1:10" ht="38.25">
      <c r="A1640" s="417" t="s">
        <v>3821</v>
      </c>
      <c r="B1640" s="417" t="s">
        <v>3949</v>
      </c>
      <c r="C1640" s="120" t="s">
        <v>4000</v>
      </c>
      <c r="D1640" s="119" t="s">
        <v>4001</v>
      </c>
      <c r="E1640" s="118">
        <v>0</v>
      </c>
      <c r="F1640" s="118">
        <v>75</v>
      </c>
      <c r="G1640" s="119">
        <v>0</v>
      </c>
      <c r="H1640" s="119">
        <v>50</v>
      </c>
      <c r="I1640" s="289">
        <f t="shared" si="207"/>
        <v>0</v>
      </c>
      <c r="J1640" s="289">
        <f t="shared" si="208"/>
        <v>125</v>
      </c>
    </row>
    <row r="1641" spans="1:10">
      <c r="C1641" s="362"/>
      <c r="D1641" s="119"/>
      <c r="E1641" s="118"/>
      <c r="F1641" s="118"/>
      <c r="G1641" s="119"/>
      <c r="H1641" s="119"/>
      <c r="I1641" s="289">
        <f t="shared" si="207"/>
        <v>0</v>
      </c>
      <c r="J1641" s="289">
        <f t="shared" si="208"/>
        <v>0</v>
      </c>
    </row>
    <row r="1642" spans="1:10" s="88" customFormat="1">
      <c r="A1642" s="806"/>
      <c r="B1642" s="807" t="s">
        <v>1768</v>
      </c>
      <c r="C1642" s="810"/>
      <c r="D1642" s="811"/>
      <c r="E1642" s="813">
        <v>25046</v>
      </c>
      <c r="F1642" s="813">
        <v>38300</v>
      </c>
      <c r="G1642" s="811">
        <v>1967</v>
      </c>
      <c r="H1642" s="811">
        <v>2400</v>
      </c>
      <c r="I1642" s="805">
        <f t="shared" si="207"/>
        <v>27013</v>
      </c>
      <c r="J1642" s="805">
        <f t="shared" si="208"/>
        <v>40700</v>
      </c>
    </row>
    <row r="1643" spans="1:10" s="88" customFormat="1" ht="25.5">
      <c r="A1643" s="806"/>
      <c r="B1643" s="837" t="s">
        <v>227</v>
      </c>
      <c r="C1643" s="810"/>
      <c r="D1643" s="811"/>
      <c r="E1643" s="813">
        <v>25046</v>
      </c>
      <c r="F1643" s="813">
        <v>38300</v>
      </c>
      <c r="G1643" s="811">
        <v>1967</v>
      </c>
      <c r="H1643" s="811">
        <v>2400</v>
      </c>
      <c r="I1643" s="805">
        <f t="shared" si="207"/>
        <v>27013</v>
      </c>
      <c r="J1643" s="805">
        <f t="shared" si="208"/>
        <v>40700</v>
      </c>
    </row>
    <row r="1644" spans="1:10" s="88" customFormat="1">
      <c r="A1644" s="808"/>
      <c r="B1644" s="809" t="s">
        <v>4002</v>
      </c>
      <c r="C1644" s="814"/>
      <c r="D1644" s="815"/>
      <c r="E1644" s="817">
        <f>SUM(E1645:E1662)</f>
        <v>125894</v>
      </c>
      <c r="F1644" s="817">
        <f t="shared" ref="F1644:H1644" si="209">SUM(F1645:F1662)</f>
        <v>151470</v>
      </c>
      <c r="G1644" s="817">
        <f t="shared" si="209"/>
        <v>10277</v>
      </c>
      <c r="H1644" s="817">
        <f t="shared" si="209"/>
        <v>11026</v>
      </c>
      <c r="I1644" s="798">
        <f t="shared" si="207"/>
        <v>136171</v>
      </c>
      <c r="J1644" s="798">
        <f t="shared" si="208"/>
        <v>162496</v>
      </c>
    </row>
    <row r="1645" spans="1:10" ht="38.25">
      <c r="A1645" s="417" t="s">
        <v>3821</v>
      </c>
      <c r="B1645" s="417" t="s">
        <v>4003</v>
      </c>
      <c r="C1645" s="362" t="s">
        <v>4004</v>
      </c>
      <c r="D1645" s="119" t="s">
        <v>4005</v>
      </c>
      <c r="E1645" s="118">
        <v>14069</v>
      </c>
      <c r="F1645" s="118">
        <v>16000</v>
      </c>
      <c r="G1645" s="119">
        <v>1228</v>
      </c>
      <c r="H1645" s="119">
        <v>1000</v>
      </c>
      <c r="I1645" s="289">
        <f t="shared" si="207"/>
        <v>15297</v>
      </c>
      <c r="J1645" s="289">
        <f t="shared" si="208"/>
        <v>17000</v>
      </c>
    </row>
    <row r="1646" spans="1:10" ht="38.25">
      <c r="A1646" s="417" t="s">
        <v>3821</v>
      </c>
      <c r="B1646" s="417" t="s">
        <v>4003</v>
      </c>
      <c r="C1646" s="362" t="s">
        <v>4006</v>
      </c>
      <c r="D1646" s="119" t="s">
        <v>4007</v>
      </c>
      <c r="E1646" s="118">
        <v>1</v>
      </c>
      <c r="F1646" s="118">
        <v>45</v>
      </c>
      <c r="G1646" s="119">
        <v>9</v>
      </c>
      <c r="H1646" s="119">
        <v>45</v>
      </c>
      <c r="I1646" s="289">
        <f t="shared" si="207"/>
        <v>10</v>
      </c>
      <c r="J1646" s="289">
        <f t="shared" si="208"/>
        <v>90</v>
      </c>
    </row>
    <row r="1647" spans="1:10" ht="38.25">
      <c r="A1647" s="417" t="s">
        <v>3821</v>
      </c>
      <c r="B1647" s="417" t="s">
        <v>4003</v>
      </c>
      <c r="C1647" s="362" t="s">
        <v>4008</v>
      </c>
      <c r="D1647" s="119" t="s">
        <v>4009</v>
      </c>
      <c r="E1647" s="118">
        <v>2</v>
      </c>
      <c r="F1647" s="118">
        <v>45</v>
      </c>
      <c r="G1647" s="119">
        <v>0</v>
      </c>
      <c r="H1647" s="119">
        <v>45</v>
      </c>
      <c r="I1647" s="289">
        <f t="shared" si="207"/>
        <v>2</v>
      </c>
      <c r="J1647" s="289">
        <f t="shared" si="208"/>
        <v>90</v>
      </c>
    </row>
    <row r="1648" spans="1:10" ht="38.25">
      <c r="A1648" s="417" t="s">
        <v>3821</v>
      </c>
      <c r="B1648" s="417" t="s">
        <v>4003</v>
      </c>
      <c r="C1648" s="120" t="s">
        <v>4010</v>
      </c>
      <c r="D1648" s="119" t="s">
        <v>4011</v>
      </c>
      <c r="E1648" s="118">
        <v>14069</v>
      </c>
      <c r="F1648" s="118">
        <v>16000</v>
      </c>
      <c r="G1648" s="119">
        <v>1228</v>
      </c>
      <c r="H1648" s="119">
        <v>1000</v>
      </c>
      <c r="I1648" s="289">
        <f t="shared" si="207"/>
        <v>15297</v>
      </c>
      <c r="J1648" s="289">
        <f t="shared" si="208"/>
        <v>17000</v>
      </c>
    </row>
    <row r="1649" spans="1:10" ht="38.25">
      <c r="A1649" s="417" t="s">
        <v>3821</v>
      </c>
      <c r="B1649" s="417" t="s">
        <v>4003</v>
      </c>
      <c r="C1649" s="362" t="s">
        <v>4012</v>
      </c>
      <c r="D1649" s="119" t="s">
        <v>4013</v>
      </c>
      <c r="E1649" s="118">
        <v>14069</v>
      </c>
      <c r="F1649" s="118">
        <v>16000</v>
      </c>
      <c r="G1649" s="119">
        <v>1228</v>
      </c>
      <c r="H1649" s="119">
        <v>1000</v>
      </c>
      <c r="I1649" s="289">
        <f t="shared" si="207"/>
        <v>15297</v>
      </c>
      <c r="J1649" s="289">
        <f t="shared" si="208"/>
        <v>17000</v>
      </c>
    </row>
    <row r="1650" spans="1:10" ht="38.25">
      <c r="A1650" s="417" t="s">
        <v>3821</v>
      </c>
      <c r="B1650" s="417" t="s">
        <v>4003</v>
      </c>
      <c r="C1650" s="362" t="s">
        <v>4014</v>
      </c>
      <c r="D1650" s="119" t="s">
        <v>4015</v>
      </c>
      <c r="E1650" s="118">
        <v>6</v>
      </c>
      <c r="F1650" s="118">
        <v>45</v>
      </c>
      <c r="G1650" s="119">
        <v>0</v>
      </c>
      <c r="H1650" s="119">
        <v>45</v>
      </c>
      <c r="I1650" s="289">
        <f t="shared" si="207"/>
        <v>6</v>
      </c>
      <c r="J1650" s="289">
        <f t="shared" si="208"/>
        <v>90</v>
      </c>
    </row>
    <row r="1651" spans="1:10" ht="38.25">
      <c r="A1651" s="417" t="s">
        <v>3821</v>
      </c>
      <c r="B1651" s="417" t="s">
        <v>4003</v>
      </c>
      <c r="C1651" s="362" t="s">
        <v>4016</v>
      </c>
      <c r="D1651" s="119" t="s">
        <v>4017</v>
      </c>
      <c r="E1651" s="118">
        <v>14069</v>
      </c>
      <c r="F1651" s="118">
        <v>16000</v>
      </c>
      <c r="G1651" s="119">
        <v>1228</v>
      </c>
      <c r="H1651" s="119">
        <v>1000</v>
      </c>
      <c r="I1651" s="289">
        <f t="shared" si="207"/>
        <v>15297</v>
      </c>
      <c r="J1651" s="289">
        <f t="shared" si="208"/>
        <v>17000</v>
      </c>
    </row>
    <row r="1652" spans="1:10" ht="38.25">
      <c r="A1652" s="417" t="s">
        <v>3821</v>
      </c>
      <c r="B1652" s="417" t="s">
        <v>4003</v>
      </c>
      <c r="C1652" s="362" t="s">
        <v>4018</v>
      </c>
      <c r="D1652" s="119" t="s">
        <v>4019</v>
      </c>
      <c r="E1652" s="118">
        <v>14069</v>
      </c>
      <c r="F1652" s="118">
        <v>16000</v>
      </c>
      <c r="G1652" s="119">
        <v>1228</v>
      </c>
      <c r="H1652" s="119">
        <v>1000</v>
      </c>
      <c r="I1652" s="289">
        <f t="shared" si="207"/>
        <v>15297</v>
      </c>
      <c r="J1652" s="289">
        <f t="shared" si="208"/>
        <v>17000</v>
      </c>
    </row>
    <row r="1653" spans="1:10" ht="38.25">
      <c r="A1653" s="417" t="s">
        <v>3821</v>
      </c>
      <c r="B1653" s="417" t="s">
        <v>4003</v>
      </c>
      <c r="C1653" s="120" t="s">
        <v>4020</v>
      </c>
      <c r="D1653" s="119" t="s">
        <v>4021</v>
      </c>
      <c r="E1653" s="118">
        <v>14069</v>
      </c>
      <c r="F1653" s="118">
        <v>16000</v>
      </c>
      <c r="G1653" s="119">
        <v>1228</v>
      </c>
      <c r="H1653" s="119">
        <v>1000</v>
      </c>
      <c r="I1653" s="289">
        <f t="shared" si="207"/>
        <v>15297</v>
      </c>
      <c r="J1653" s="289">
        <f t="shared" si="208"/>
        <v>17000</v>
      </c>
    </row>
    <row r="1654" spans="1:10" ht="38.25">
      <c r="A1654" s="417" t="s">
        <v>3821</v>
      </c>
      <c r="B1654" s="417" t="s">
        <v>4003</v>
      </c>
      <c r="C1654" s="362" t="s">
        <v>4022</v>
      </c>
      <c r="D1654" s="119" t="s">
        <v>4023</v>
      </c>
      <c r="E1654" s="118">
        <v>14293</v>
      </c>
      <c r="F1654" s="118">
        <v>16000</v>
      </c>
      <c r="G1654" s="119">
        <v>1040</v>
      </c>
      <c r="H1654" s="119">
        <v>1000</v>
      </c>
      <c r="I1654" s="289">
        <f t="shared" si="207"/>
        <v>15333</v>
      </c>
      <c r="J1654" s="289">
        <f t="shared" si="208"/>
        <v>17000</v>
      </c>
    </row>
    <row r="1655" spans="1:10" ht="38.25">
      <c r="A1655" s="417" t="s">
        <v>3821</v>
      </c>
      <c r="B1655" s="417" t="s">
        <v>4003</v>
      </c>
      <c r="C1655" s="362" t="s">
        <v>4024</v>
      </c>
      <c r="D1655" s="119" t="s">
        <v>4025</v>
      </c>
      <c r="E1655" s="118">
        <v>14069</v>
      </c>
      <c r="F1655" s="118">
        <v>16000</v>
      </c>
      <c r="G1655" s="119">
        <v>1228</v>
      </c>
      <c r="H1655" s="119">
        <v>1000</v>
      </c>
      <c r="I1655" s="289">
        <f t="shared" si="207"/>
        <v>15297</v>
      </c>
      <c r="J1655" s="289">
        <f t="shared" si="208"/>
        <v>17000</v>
      </c>
    </row>
    <row r="1656" spans="1:10" ht="38.25">
      <c r="A1656" s="417" t="s">
        <v>3821</v>
      </c>
      <c r="B1656" s="417" t="s">
        <v>4003</v>
      </c>
      <c r="C1656" s="362" t="s">
        <v>2381</v>
      </c>
      <c r="D1656" s="119" t="s">
        <v>4026</v>
      </c>
      <c r="E1656" s="118">
        <v>481</v>
      </c>
      <c r="F1656" s="118">
        <v>440</v>
      </c>
      <c r="G1656" s="119">
        <v>5</v>
      </c>
      <c r="H1656" s="119">
        <v>360</v>
      </c>
      <c r="I1656" s="289">
        <f t="shared" si="207"/>
        <v>486</v>
      </c>
      <c r="J1656" s="289">
        <f t="shared" si="208"/>
        <v>800</v>
      </c>
    </row>
    <row r="1657" spans="1:10" ht="38.25">
      <c r="A1657" s="417" t="s">
        <v>3821</v>
      </c>
      <c r="B1657" s="417" t="s">
        <v>4003</v>
      </c>
      <c r="C1657" s="362" t="s">
        <v>4027</v>
      </c>
      <c r="D1657" s="119" t="s">
        <v>4028</v>
      </c>
      <c r="E1657" s="118">
        <v>458</v>
      </c>
      <c r="F1657" s="118">
        <v>440</v>
      </c>
      <c r="G1657" s="119">
        <v>2</v>
      </c>
      <c r="H1657" s="119">
        <v>360</v>
      </c>
      <c r="I1657" s="289">
        <f t="shared" si="207"/>
        <v>460</v>
      </c>
      <c r="J1657" s="289">
        <f t="shared" si="208"/>
        <v>800</v>
      </c>
    </row>
    <row r="1658" spans="1:10" ht="38.25">
      <c r="A1658" s="417" t="s">
        <v>3821</v>
      </c>
      <c r="B1658" s="417" t="s">
        <v>4003</v>
      </c>
      <c r="C1658" s="120" t="s">
        <v>4008</v>
      </c>
      <c r="D1658" s="119" t="s">
        <v>4029</v>
      </c>
      <c r="E1658" s="118">
        <v>461</v>
      </c>
      <c r="F1658" s="118">
        <v>440</v>
      </c>
      <c r="G1658" s="119">
        <v>2</v>
      </c>
      <c r="H1658" s="119">
        <v>360</v>
      </c>
      <c r="I1658" s="289">
        <f t="shared" si="207"/>
        <v>463</v>
      </c>
      <c r="J1658" s="289">
        <f t="shared" si="208"/>
        <v>800</v>
      </c>
    </row>
    <row r="1659" spans="1:10" ht="38.25">
      <c r="A1659" s="417" t="s">
        <v>3821</v>
      </c>
      <c r="B1659" s="417" t="s">
        <v>4003</v>
      </c>
      <c r="C1659" s="362" t="s">
        <v>4030</v>
      </c>
      <c r="D1659" s="119" t="s">
        <v>4031</v>
      </c>
      <c r="E1659" s="118">
        <v>2</v>
      </c>
      <c r="F1659" s="118">
        <v>5</v>
      </c>
      <c r="G1659" s="119">
        <v>2</v>
      </c>
      <c r="H1659" s="119">
        <v>5</v>
      </c>
      <c r="I1659" s="289">
        <f t="shared" si="207"/>
        <v>4</v>
      </c>
      <c r="J1659" s="289">
        <f t="shared" si="208"/>
        <v>10</v>
      </c>
    </row>
    <row r="1660" spans="1:10" ht="38.25">
      <c r="A1660" s="417" t="s">
        <v>3821</v>
      </c>
      <c r="B1660" s="417" t="s">
        <v>4003</v>
      </c>
      <c r="C1660" s="362" t="s">
        <v>4032</v>
      </c>
      <c r="D1660" s="119" t="s">
        <v>4033</v>
      </c>
      <c r="E1660" s="118">
        <v>0</v>
      </c>
      <c r="F1660" s="118">
        <v>5</v>
      </c>
      <c r="G1660" s="119">
        <v>0</v>
      </c>
      <c r="H1660" s="119">
        <v>1</v>
      </c>
      <c r="I1660" s="289">
        <f t="shared" si="207"/>
        <v>0</v>
      </c>
      <c r="J1660" s="289">
        <f t="shared" si="208"/>
        <v>6</v>
      </c>
    </row>
    <row r="1661" spans="1:10" ht="38.25">
      <c r="A1661" s="417" t="s">
        <v>3821</v>
      </c>
      <c r="B1661" s="417" t="s">
        <v>4003</v>
      </c>
      <c r="C1661" s="362" t="s">
        <v>4034</v>
      </c>
      <c r="D1661" s="119" t="s">
        <v>4035</v>
      </c>
      <c r="E1661" s="118">
        <v>0</v>
      </c>
      <c r="F1661" s="118">
        <v>5</v>
      </c>
      <c r="G1661" s="119">
        <v>0</v>
      </c>
      <c r="H1661" s="119">
        <v>5</v>
      </c>
      <c r="I1661" s="289">
        <f t="shared" si="207"/>
        <v>0</v>
      </c>
      <c r="J1661" s="289">
        <f t="shared" si="208"/>
        <v>10</v>
      </c>
    </row>
    <row r="1662" spans="1:10" ht="38.25">
      <c r="A1662" s="417" t="s">
        <v>3821</v>
      </c>
      <c r="B1662" s="417" t="s">
        <v>4003</v>
      </c>
      <c r="C1662" s="362" t="s">
        <v>4036</v>
      </c>
      <c r="D1662" s="119" t="s">
        <v>4037</v>
      </c>
      <c r="E1662" s="118">
        <v>11707</v>
      </c>
      <c r="F1662" s="118">
        <v>22000</v>
      </c>
      <c r="G1662" s="119">
        <v>621</v>
      </c>
      <c r="H1662" s="119">
        <v>1800</v>
      </c>
      <c r="I1662" s="289">
        <f t="shared" si="207"/>
        <v>12328</v>
      </c>
      <c r="J1662" s="289">
        <f t="shared" si="208"/>
        <v>23800</v>
      </c>
    </row>
    <row r="1663" spans="1:10">
      <c r="A1663" s="417"/>
      <c r="B1663" s="417"/>
      <c r="C1663" s="841"/>
      <c r="D1663" s="380"/>
      <c r="E1663" s="382"/>
      <c r="F1663" s="382"/>
      <c r="G1663" s="380"/>
      <c r="H1663" s="380"/>
      <c r="I1663" s="281"/>
      <c r="J1663" s="281"/>
    </row>
    <row r="1664" spans="1:10">
      <c r="A1664" s="417"/>
      <c r="B1664" s="417"/>
      <c r="C1664" s="841"/>
      <c r="D1664" s="380"/>
      <c r="E1664" s="382"/>
      <c r="F1664" s="382"/>
      <c r="G1664" s="380"/>
      <c r="H1664" s="380"/>
      <c r="I1664" s="281"/>
      <c r="J1664" s="281"/>
    </row>
    <row r="1665" spans="1:10" s="88" customFormat="1" ht="12.75" customHeight="1">
      <c r="A1665" s="806"/>
      <c r="B1665" s="807" t="s">
        <v>226</v>
      </c>
      <c r="C1665" s="810"/>
      <c r="D1665" s="811"/>
      <c r="E1665" s="813"/>
      <c r="F1665" s="813"/>
      <c r="G1665" s="813"/>
      <c r="H1665" s="813"/>
      <c r="I1665" s="836">
        <f t="shared" ref="I1665:J1667" si="210">SUM(E1665,G1665)</f>
        <v>0</v>
      </c>
      <c r="J1665" s="836">
        <f t="shared" si="210"/>
        <v>0</v>
      </c>
    </row>
    <row r="1666" spans="1:10" s="88" customFormat="1" ht="25.5">
      <c r="A1666" s="806"/>
      <c r="B1666" s="807" t="s">
        <v>227</v>
      </c>
      <c r="C1666" s="810"/>
      <c r="D1666" s="811"/>
      <c r="E1666" s="829"/>
      <c r="F1666" s="829"/>
      <c r="G1666" s="811"/>
      <c r="H1666" s="811"/>
      <c r="I1666" s="846">
        <f t="shared" si="210"/>
        <v>0</v>
      </c>
      <c r="J1666" s="846">
        <f t="shared" si="210"/>
        <v>0</v>
      </c>
    </row>
    <row r="1667" spans="1:10" s="88" customFormat="1" ht="51">
      <c r="A1667" s="808"/>
      <c r="B1667" s="809" t="s">
        <v>228</v>
      </c>
      <c r="C1667" s="814"/>
      <c r="D1667" s="815"/>
      <c r="E1667" s="817">
        <f>SUM(E1668:E1751)</f>
        <v>50377</v>
      </c>
      <c r="F1667" s="817">
        <f t="shared" ref="F1667:H1667" si="211">SUM(F1668:F1751)</f>
        <v>47197</v>
      </c>
      <c r="G1667" s="817">
        <f t="shared" si="211"/>
        <v>4660</v>
      </c>
      <c r="H1667" s="817">
        <f t="shared" si="211"/>
        <v>5150</v>
      </c>
      <c r="I1667" s="845">
        <f t="shared" si="210"/>
        <v>55037</v>
      </c>
      <c r="J1667" s="845">
        <f t="shared" si="210"/>
        <v>52347</v>
      </c>
    </row>
    <row r="1668" spans="1:10" ht="38.25">
      <c r="A1668" s="417" t="s">
        <v>4038</v>
      </c>
      <c r="B1668" s="417" t="s">
        <v>4039</v>
      </c>
      <c r="C1668" s="842" t="s">
        <v>4040</v>
      </c>
      <c r="D1668" s="843" t="s">
        <v>4041</v>
      </c>
      <c r="E1668" s="844">
        <v>756</v>
      </c>
      <c r="F1668" s="844">
        <v>750</v>
      </c>
      <c r="G1668" s="844">
        <v>20</v>
      </c>
      <c r="H1668" s="844">
        <v>35</v>
      </c>
      <c r="I1668" s="789">
        <f t="shared" ref="I1668:I1672" si="212">SUM(E1668,G1668)</f>
        <v>776</v>
      </c>
      <c r="J1668" s="789">
        <f t="shared" ref="J1668:J1672" si="213">SUM(F1668,H1668)</f>
        <v>785</v>
      </c>
    </row>
    <row r="1669" spans="1:10" ht="38.25">
      <c r="A1669" s="417" t="s">
        <v>4038</v>
      </c>
      <c r="B1669" s="417" t="s">
        <v>4039</v>
      </c>
      <c r="C1669" s="120" t="s">
        <v>4042</v>
      </c>
      <c r="D1669" s="119" t="s">
        <v>4043</v>
      </c>
      <c r="E1669" s="780">
        <v>148</v>
      </c>
      <c r="F1669" s="780">
        <v>160</v>
      </c>
      <c r="G1669" s="780">
        <v>0</v>
      </c>
      <c r="H1669" s="780"/>
      <c r="I1669" s="289">
        <f t="shared" si="212"/>
        <v>148</v>
      </c>
      <c r="J1669" s="289">
        <f t="shared" si="213"/>
        <v>160</v>
      </c>
    </row>
    <row r="1670" spans="1:10" ht="38.25">
      <c r="A1670" s="417" t="s">
        <v>4038</v>
      </c>
      <c r="B1670" s="417" t="s">
        <v>4039</v>
      </c>
      <c r="C1670" s="120" t="s">
        <v>4044</v>
      </c>
      <c r="D1670" s="119" t="s">
        <v>4045</v>
      </c>
      <c r="E1670" s="780">
        <v>490</v>
      </c>
      <c r="F1670" s="780">
        <v>450</v>
      </c>
      <c r="G1670" s="780">
        <v>78</v>
      </c>
      <c r="H1670" s="780">
        <v>150</v>
      </c>
      <c r="I1670" s="289">
        <f t="shared" si="212"/>
        <v>568</v>
      </c>
      <c r="J1670" s="289">
        <f t="shared" si="213"/>
        <v>600</v>
      </c>
    </row>
    <row r="1671" spans="1:10" ht="38.25">
      <c r="A1671" s="417" t="s">
        <v>4038</v>
      </c>
      <c r="B1671" s="417" t="s">
        <v>4039</v>
      </c>
      <c r="C1671" s="120" t="s">
        <v>4046</v>
      </c>
      <c r="D1671" s="119" t="s">
        <v>4047</v>
      </c>
      <c r="E1671" s="780">
        <v>207</v>
      </c>
      <c r="F1671" s="780">
        <v>350</v>
      </c>
      <c r="G1671" s="780">
        <v>29</v>
      </c>
      <c r="H1671" s="780">
        <v>40</v>
      </c>
      <c r="I1671" s="289">
        <f t="shared" si="212"/>
        <v>236</v>
      </c>
      <c r="J1671" s="289">
        <f t="shared" si="213"/>
        <v>390</v>
      </c>
    </row>
    <row r="1672" spans="1:10" ht="38.25">
      <c r="A1672" s="417" t="s">
        <v>4038</v>
      </c>
      <c r="B1672" s="417" t="s">
        <v>4039</v>
      </c>
      <c r="C1672" s="364" t="s">
        <v>4048</v>
      </c>
      <c r="D1672" s="119" t="s">
        <v>4049</v>
      </c>
      <c r="E1672" s="780">
        <v>775</v>
      </c>
      <c r="F1672" s="780">
        <v>800</v>
      </c>
      <c r="G1672" s="780">
        <v>21</v>
      </c>
      <c r="H1672" s="780">
        <v>35</v>
      </c>
      <c r="I1672" s="289">
        <f t="shared" si="212"/>
        <v>796</v>
      </c>
      <c r="J1672" s="289">
        <f t="shared" si="213"/>
        <v>835</v>
      </c>
    </row>
    <row r="1673" spans="1:10" ht="38.25">
      <c r="A1673" s="417" t="s">
        <v>4038</v>
      </c>
      <c r="B1673" s="417" t="s">
        <v>4039</v>
      </c>
      <c r="C1673" s="120" t="s">
        <v>4050</v>
      </c>
      <c r="D1673" s="119" t="s">
        <v>4051</v>
      </c>
      <c r="E1673" s="780">
        <v>42</v>
      </c>
      <c r="F1673" s="780">
        <v>29</v>
      </c>
      <c r="G1673" s="780"/>
      <c r="H1673" s="780"/>
      <c r="I1673" s="289">
        <f t="shared" ref="I1673:I1682" si="214">SUM(E1673,G1673)</f>
        <v>42</v>
      </c>
      <c r="J1673" s="289">
        <f t="shared" ref="J1673:J1682" si="215">SUM(F1673,H1673)</f>
        <v>29</v>
      </c>
    </row>
    <row r="1674" spans="1:10" ht="38.25">
      <c r="A1674" s="417" t="s">
        <v>4038</v>
      </c>
      <c r="B1674" s="417" t="s">
        <v>4039</v>
      </c>
      <c r="C1674" s="120" t="s">
        <v>4052</v>
      </c>
      <c r="D1674" s="119" t="s">
        <v>4053</v>
      </c>
      <c r="E1674" s="780">
        <v>2</v>
      </c>
      <c r="F1674" s="780">
        <v>2</v>
      </c>
      <c r="G1674" s="780">
        <v>17</v>
      </c>
      <c r="H1674" s="780">
        <v>8</v>
      </c>
      <c r="I1674" s="289">
        <f t="shared" si="214"/>
        <v>19</v>
      </c>
      <c r="J1674" s="289">
        <f t="shared" si="215"/>
        <v>10</v>
      </c>
    </row>
    <row r="1675" spans="1:10" ht="38.25">
      <c r="A1675" s="417" t="s">
        <v>4038</v>
      </c>
      <c r="B1675" s="417" t="s">
        <v>4039</v>
      </c>
      <c r="C1675" s="120" t="s">
        <v>4054</v>
      </c>
      <c r="D1675" s="119" t="s">
        <v>4055</v>
      </c>
      <c r="E1675" s="780">
        <v>8</v>
      </c>
      <c r="F1675" s="780">
        <v>4</v>
      </c>
      <c r="G1675" s="780"/>
      <c r="H1675" s="780"/>
      <c r="I1675" s="289">
        <f t="shared" si="214"/>
        <v>8</v>
      </c>
      <c r="J1675" s="289">
        <f t="shared" si="215"/>
        <v>4</v>
      </c>
    </row>
    <row r="1676" spans="1:10" ht="38.25">
      <c r="A1676" s="417" t="s">
        <v>4038</v>
      </c>
      <c r="B1676" s="417" t="s">
        <v>4039</v>
      </c>
      <c r="C1676" s="120" t="s">
        <v>4056</v>
      </c>
      <c r="D1676" s="119" t="s">
        <v>4057</v>
      </c>
      <c r="E1676" s="780">
        <v>372</v>
      </c>
      <c r="F1676" s="780">
        <v>370</v>
      </c>
      <c r="G1676" s="780">
        <v>2</v>
      </c>
      <c r="H1676" s="780">
        <v>4</v>
      </c>
      <c r="I1676" s="289">
        <f t="shared" si="214"/>
        <v>374</v>
      </c>
      <c r="J1676" s="289">
        <f t="shared" si="215"/>
        <v>374</v>
      </c>
    </row>
    <row r="1677" spans="1:10" ht="38.25">
      <c r="A1677" s="417" t="s">
        <v>4038</v>
      </c>
      <c r="B1677" s="417" t="s">
        <v>4039</v>
      </c>
      <c r="C1677" s="364" t="s">
        <v>4058</v>
      </c>
      <c r="D1677" s="119" t="s">
        <v>4059</v>
      </c>
      <c r="E1677" s="780">
        <v>799</v>
      </c>
      <c r="F1677" s="780">
        <v>500</v>
      </c>
      <c r="G1677" s="780"/>
      <c r="H1677" s="780"/>
      <c r="I1677" s="289">
        <f t="shared" si="214"/>
        <v>799</v>
      </c>
      <c r="J1677" s="289">
        <f t="shared" si="215"/>
        <v>500</v>
      </c>
    </row>
    <row r="1678" spans="1:10" ht="38.25">
      <c r="A1678" s="417" t="s">
        <v>4038</v>
      </c>
      <c r="B1678" s="417" t="s">
        <v>4039</v>
      </c>
      <c r="C1678" s="120" t="s">
        <v>4060</v>
      </c>
      <c r="D1678" s="119" t="s">
        <v>4061</v>
      </c>
      <c r="E1678" s="780">
        <v>601</v>
      </c>
      <c r="F1678" s="780">
        <v>600</v>
      </c>
      <c r="G1678" s="780">
        <v>98</v>
      </c>
      <c r="H1678" s="780">
        <v>100</v>
      </c>
      <c r="I1678" s="289">
        <f t="shared" si="214"/>
        <v>699</v>
      </c>
      <c r="J1678" s="289">
        <f t="shared" si="215"/>
        <v>700</v>
      </c>
    </row>
    <row r="1679" spans="1:10" ht="38.25">
      <c r="A1679" s="417" t="s">
        <v>4038</v>
      </c>
      <c r="B1679" s="417" t="s">
        <v>4039</v>
      </c>
      <c r="C1679" s="120" t="s">
        <v>4062</v>
      </c>
      <c r="D1679" s="119" t="s">
        <v>4063</v>
      </c>
      <c r="E1679" s="780">
        <v>601</v>
      </c>
      <c r="F1679" s="780">
        <v>600</v>
      </c>
      <c r="G1679" s="780">
        <v>98</v>
      </c>
      <c r="H1679" s="780">
        <v>100</v>
      </c>
      <c r="I1679" s="289">
        <f t="shared" si="214"/>
        <v>699</v>
      </c>
      <c r="J1679" s="289">
        <f t="shared" si="215"/>
        <v>700</v>
      </c>
    </row>
    <row r="1680" spans="1:10" ht="38.25">
      <c r="A1680" s="417" t="s">
        <v>4038</v>
      </c>
      <c r="B1680" s="417" t="s">
        <v>4039</v>
      </c>
      <c r="C1680" s="120" t="s">
        <v>4064</v>
      </c>
      <c r="D1680" s="119" t="s">
        <v>4065</v>
      </c>
      <c r="E1680" s="780">
        <v>601</v>
      </c>
      <c r="F1680" s="780">
        <v>600</v>
      </c>
      <c r="G1680" s="780">
        <v>98</v>
      </c>
      <c r="H1680" s="780">
        <v>100</v>
      </c>
      <c r="I1680" s="289">
        <f t="shared" si="214"/>
        <v>699</v>
      </c>
      <c r="J1680" s="289">
        <f t="shared" si="215"/>
        <v>700</v>
      </c>
    </row>
    <row r="1681" spans="1:10" ht="38.25">
      <c r="A1681" s="417" t="s">
        <v>4038</v>
      </c>
      <c r="B1681" s="417" t="s">
        <v>4039</v>
      </c>
      <c r="C1681" s="120" t="s">
        <v>4066</v>
      </c>
      <c r="D1681" s="119" t="s">
        <v>4067</v>
      </c>
      <c r="E1681" s="780">
        <v>217</v>
      </c>
      <c r="F1681" s="780">
        <v>205</v>
      </c>
      <c r="G1681" s="780">
        <v>29</v>
      </c>
      <c r="H1681" s="780">
        <v>40</v>
      </c>
      <c r="I1681" s="289">
        <f t="shared" si="214"/>
        <v>246</v>
      </c>
      <c r="J1681" s="289">
        <f t="shared" si="215"/>
        <v>245</v>
      </c>
    </row>
    <row r="1682" spans="1:10" ht="38.25">
      <c r="A1682" s="417" t="s">
        <v>4038</v>
      </c>
      <c r="B1682" s="417" t="s">
        <v>4039</v>
      </c>
      <c r="C1682" s="364" t="s">
        <v>4068</v>
      </c>
      <c r="D1682" s="119" t="s">
        <v>4069</v>
      </c>
      <c r="E1682" s="780">
        <v>1</v>
      </c>
      <c r="F1682" s="780">
        <v>1</v>
      </c>
      <c r="G1682" s="780">
        <v>2</v>
      </c>
      <c r="H1682" s="780">
        <v>3</v>
      </c>
      <c r="I1682" s="289">
        <f t="shared" si="214"/>
        <v>3</v>
      </c>
      <c r="J1682" s="289">
        <f t="shared" si="215"/>
        <v>4</v>
      </c>
    </row>
    <row r="1683" spans="1:10" ht="38.25">
      <c r="A1683" s="417" t="s">
        <v>4038</v>
      </c>
      <c r="B1683" s="417" t="s">
        <v>4039</v>
      </c>
      <c r="C1683" s="120" t="s">
        <v>4070</v>
      </c>
      <c r="D1683" s="119" t="s">
        <v>4071</v>
      </c>
      <c r="E1683" s="780">
        <v>433</v>
      </c>
      <c r="F1683" s="780">
        <v>410</v>
      </c>
      <c r="G1683" s="780">
        <v>32</v>
      </c>
      <c r="H1683" s="780">
        <v>30</v>
      </c>
      <c r="I1683" s="289">
        <f t="shared" ref="I1683:I1702" si="216">SUM(E1683,G1683)</f>
        <v>465</v>
      </c>
      <c r="J1683" s="289">
        <f t="shared" ref="J1683:J1702" si="217">SUM(F1683,H1683)</f>
        <v>440</v>
      </c>
    </row>
    <row r="1684" spans="1:10" ht="38.25">
      <c r="A1684" s="417" t="s">
        <v>4038</v>
      </c>
      <c r="B1684" s="417" t="s">
        <v>4039</v>
      </c>
      <c r="C1684" s="120" t="s">
        <v>4072</v>
      </c>
      <c r="D1684" s="119" t="s">
        <v>4073</v>
      </c>
      <c r="E1684" s="780">
        <v>1319</v>
      </c>
      <c r="F1684" s="780">
        <v>1300</v>
      </c>
      <c r="G1684" s="780">
        <v>212</v>
      </c>
      <c r="H1684" s="780">
        <v>250</v>
      </c>
      <c r="I1684" s="289">
        <f t="shared" si="216"/>
        <v>1531</v>
      </c>
      <c r="J1684" s="289">
        <f t="shared" si="217"/>
        <v>1550</v>
      </c>
    </row>
    <row r="1685" spans="1:10" ht="38.25">
      <c r="A1685" s="417" t="s">
        <v>4038</v>
      </c>
      <c r="B1685" s="417" t="s">
        <v>4039</v>
      </c>
      <c r="C1685" s="120" t="s">
        <v>4074</v>
      </c>
      <c r="D1685" s="119" t="s">
        <v>4075</v>
      </c>
      <c r="E1685" s="780">
        <v>350</v>
      </c>
      <c r="F1685" s="780">
        <v>500</v>
      </c>
      <c r="G1685" s="780">
        <v>77</v>
      </c>
      <c r="H1685" s="780">
        <v>100</v>
      </c>
      <c r="I1685" s="289">
        <f t="shared" si="216"/>
        <v>427</v>
      </c>
      <c r="J1685" s="289">
        <f t="shared" si="217"/>
        <v>600</v>
      </c>
    </row>
    <row r="1686" spans="1:10" ht="38.25">
      <c r="A1686" s="417" t="s">
        <v>4038</v>
      </c>
      <c r="B1686" s="417" t="s">
        <v>4039</v>
      </c>
      <c r="C1686" s="120" t="s">
        <v>4076</v>
      </c>
      <c r="D1686" s="119" t="s">
        <v>4077</v>
      </c>
      <c r="E1686" s="780">
        <v>4649</v>
      </c>
      <c r="F1686" s="780">
        <v>4200</v>
      </c>
      <c r="G1686" s="780">
        <v>120</v>
      </c>
      <c r="H1686" s="780">
        <v>150</v>
      </c>
      <c r="I1686" s="289">
        <f t="shared" si="216"/>
        <v>4769</v>
      </c>
      <c r="J1686" s="289">
        <f t="shared" si="217"/>
        <v>4350</v>
      </c>
    </row>
    <row r="1687" spans="1:10" ht="38.25">
      <c r="A1687" s="417" t="s">
        <v>4038</v>
      </c>
      <c r="B1687" s="417" t="s">
        <v>4039</v>
      </c>
      <c r="C1687" s="364" t="s">
        <v>4078</v>
      </c>
      <c r="D1687" s="119" t="s">
        <v>4079</v>
      </c>
      <c r="E1687" s="780">
        <v>812</v>
      </c>
      <c r="F1687" s="780">
        <v>700</v>
      </c>
      <c r="G1687" s="780">
        <v>4</v>
      </c>
      <c r="H1687" s="780">
        <v>15</v>
      </c>
      <c r="I1687" s="289">
        <f t="shared" si="216"/>
        <v>816</v>
      </c>
      <c r="J1687" s="289">
        <f t="shared" si="217"/>
        <v>715</v>
      </c>
    </row>
    <row r="1688" spans="1:10" ht="38.25">
      <c r="A1688" s="417" t="s">
        <v>4038</v>
      </c>
      <c r="B1688" s="417" t="s">
        <v>4039</v>
      </c>
      <c r="C1688" s="120" t="s">
        <v>4080</v>
      </c>
      <c r="D1688" s="119" t="s">
        <v>4081</v>
      </c>
      <c r="E1688" s="780">
        <v>1273</v>
      </c>
      <c r="F1688" s="780">
        <v>1100</v>
      </c>
      <c r="G1688" s="780">
        <v>186</v>
      </c>
      <c r="H1688" s="780">
        <v>175</v>
      </c>
      <c r="I1688" s="289">
        <f t="shared" si="216"/>
        <v>1459</v>
      </c>
      <c r="J1688" s="289">
        <f t="shared" si="217"/>
        <v>1275</v>
      </c>
    </row>
    <row r="1689" spans="1:10" ht="38.25">
      <c r="A1689" s="417" t="s">
        <v>4038</v>
      </c>
      <c r="B1689" s="417" t="s">
        <v>4039</v>
      </c>
      <c r="C1689" s="120" t="s">
        <v>4082</v>
      </c>
      <c r="D1689" s="119" t="s">
        <v>4083</v>
      </c>
      <c r="E1689" s="780">
        <v>5</v>
      </c>
      <c r="F1689" s="780">
        <v>4</v>
      </c>
      <c r="G1689" s="780"/>
      <c r="H1689" s="780">
        <v>10</v>
      </c>
      <c r="I1689" s="289">
        <f t="shared" si="216"/>
        <v>5</v>
      </c>
      <c r="J1689" s="289">
        <f t="shared" si="217"/>
        <v>14</v>
      </c>
    </row>
    <row r="1690" spans="1:10" ht="38.25">
      <c r="A1690" s="417" t="s">
        <v>4038</v>
      </c>
      <c r="B1690" s="417" t="s">
        <v>4039</v>
      </c>
      <c r="C1690" s="120" t="s">
        <v>4084</v>
      </c>
      <c r="D1690" s="119" t="s">
        <v>4085</v>
      </c>
      <c r="E1690" s="780">
        <v>6</v>
      </c>
      <c r="F1690" s="780">
        <v>0</v>
      </c>
      <c r="G1690" s="780">
        <v>15</v>
      </c>
      <c r="H1690" s="780">
        <v>15</v>
      </c>
      <c r="I1690" s="289">
        <f t="shared" si="216"/>
        <v>21</v>
      </c>
      <c r="J1690" s="289">
        <f t="shared" si="217"/>
        <v>15</v>
      </c>
    </row>
    <row r="1691" spans="1:10" ht="38.25">
      <c r="A1691" s="417" t="s">
        <v>4038</v>
      </c>
      <c r="B1691" s="417" t="s">
        <v>4039</v>
      </c>
      <c r="C1691" s="120" t="s">
        <v>4086</v>
      </c>
      <c r="D1691" s="119" t="s">
        <v>4087</v>
      </c>
      <c r="E1691" s="780">
        <v>6</v>
      </c>
      <c r="F1691" s="780">
        <v>0</v>
      </c>
      <c r="G1691" s="780">
        <v>15</v>
      </c>
      <c r="H1691" s="780">
        <v>15</v>
      </c>
      <c r="I1691" s="289">
        <f t="shared" si="216"/>
        <v>21</v>
      </c>
      <c r="J1691" s="289">
        <f t="shared" si="217"/>
        <v>15</v>
      </c>
    </row>
    <row r="1692" spans="1:10" ht="38.25">
      <c r="A1692" s="417" t="s">
        <v>4038</v>
      </c>
      <c r="B1692" s="417" t="s">
        <v>4039</v>
      </c>
      <c r="C1692" s="364" t="s">
        <v>4088</v>
      </c>
      <c r="D1692" s="119" t="s">
        <v>4089</v>
      </c>
      <c r="E1692" s="780">
        <v>5</v>
      </c>
      <c r="F1692" s="780">
        <v>5</v>
      </c>
      <c r="G1692" s="780">
        <v>2</v>
      </c>
      <c r="H1692" s="780">
        <v>2</v>
      </c>
      <c r="I1692" s="289">
        <f t="shared" si="216"/>
        <v>7</v>
      </c>
      <c r="J1692" s="289">
        <f t="shared" si="217"/>
        <v>7</v>
      </c>
    </row>
    <row r="1693" spans="1:10" ht="38.25">
      <c r="A1693" s="417" t="s">
        <v>4038</v>
      </c>
      <c r="B1693" s="417" t="s">
        <v>4039</v>
      </c>
      <c r="C1693" s="120" t="s">
        <v>4090</v>
      </c>
      <c r="D1693" s="119" t="s">
        <v>4091</v>
      </c>
      <c r="E1693" s="780">
        <v>31</v>
      </c>
      <c r="F1693" s="780">
        <v>26</v>
      </c>
      <c r="G1693" s="780">
        <v>0</v>
      </c>
      <c r="H1693" s="780">
        <v>1</v>
      </c>
      <c r="I1693" s="289">
        <f t="shared" si="216"/>
        <v>31</v>
      </c>
      <c r="J1693" s="289">
        <f t="shared" si="217"/>
        <v>27</v>
      </c>
    </row>
    <row r="1694" spans="1:10" ht="38.25">
      <c r="A1694" s="417" t="s">
        <v>4038</v>
      </c>
      <c r="B1694" s="417" t="s">
        <v>4039</v>
      </c>
      <c r="C1694" s="120" t="s">
        <v>4092</v>
      </c>
      <c r="D1694" s="119" t="s">
        <v>4093</v>
      </c>
      <c r="E1694" s="780">
        <v>5</v>
      </c>
      <c r="F1694" s="780">
        <v>3</v>
      </c>
      <c r="G1694" s="780">
        <v>1</v>
      </c>
      <c r="H1694" s="780">
        <v>1</v>
      </c>
      <c r="I1694" s="289">
        <f t="shared" si="216"/>
        <v>6</v>
      </c>
      <c r="J1694" s="289">
        <f t="shared" si="217"/>
        <v>4</v>
      </c>
    </row>
    <row r="1695" spans="1:10" ht="38.25">
      <c r="A1695" s="417" t="s">
        <v>4038</v>
      </c>
      <c r="B1695" s="417" t="s">
        <v>4039</v>
      </c>
      <c r="C1695" s="120" t="s">
        <v>4094</v>
      </c>
      <c r="D1695" s="119" t="s">
        <v>4095</v>
      </c>
      <c r="E1695" s="780">
        <v>253</v>
      </c>
      <c r="F1695" s="780">
        <v>200</v>
      </c>
      <c r="G1695" s="780">
        <v>68</v>
      </c>
      <c r="H1695" s="780">
        <v>100</v>
      </c>
      <c r="I1695" s="289">
        <f t="shared" si="216"/>
        <v>321</v>
      </c>
      <c r="J1695" s="289">
        <f t="shared" si="217"/>
        <v>300</v>
      </c>
    </row>
    <row r="1696" spans="1:10" ht="38.25">
      <c r="A1696" s="417" t="s">
        <v>4038</v>
      </c>
      <c r="B1696" s="417" t="s">
        <v>4039</v>
      </c>
      <c r="C1696" s="120" t="s">
        <v>4096</v>
      </c>
      <c r="D1696" s="119" t="s">
        <v>4097</v>
      </c>
      <c r="E1696" s="780">
        <v>2197</v>
      </c>
      <c r="F1696" s="780">
        <v>2100</v>
      </c>
      <c r="G1696" s="780">
        <v>344</v>
      </c>
      <c r="H1696" s="780">
        <v>500</v>
      </c>
      <c r="I1696" s="289">
        <f t="shared" si="216"/>
        <v>2541</v>
      </c>
      <c r="J1696" s="289">
        <f t="shared" si="217"/>
        <v>2600</v>
      </c>
    </row>
    <row r="1697" spans="1:10" ht="38.25">
      <c r="A1697" s="417" t="s">
        <v>4038</v>
      </c>
      <c r="B1697" s="417" t="s">
        <v>4039</v>
      </c>
      <c r="C1697" s="364" t="s">
        <v>4098</v>
      </c>
      <c r="D1697" s="119" t="s">
        <v>4099</v>
      </c>
      <c r="E1697" s="780">
        <v>16580</v>
      </c>
      <c r="F1697" s="780">
        <v>15000</v>
      </c>
      <c r="G1697" s="780">
        <v>1244</v>
      </c>
      <c r="H1697" s="780">
        <v>1100</v>
      </c>
      <c r="I1697" s="289">
        <f t="shared" si="216"/>
        <v>17824</v>
      </c>
      <c r="J1697" s="289">
        <f t="shared" si="217"/>
        <v>16100</v>
      </c>
    </row>
    <row r="1698" spans="1:10" ht="38.25">
      <c r="A1698" s="417" t="s">
        <v>4038</v>
      </c>
      <c r="B1698" s="417" t="s">
        <v>4039</v>
      </c>
      <c r="C1698" s="120" t="s">
        <v>4100</v>
      </c>
      <c r="D1698" s="119" t="s">
        <v>4101</v>
      </c>
      <c r="E1698" s="780">
        <v>3019</v>
      </c>
      <c r="F1698" s="780">
        <v>3000</v>
      </c>
      <c r="G1698" s="780">
        <v>400</v>
      </c>
      <c r="H1698" s="780">
        <v>400</v>
      </c>
      <c r="I1698" s="289">
        <f t="shared" si="216"/>
        <v>3419</v>
      </c>
      <c r="J1698" s="289">
        <f t="shared" si="217"/>
        <v>3400</v>
      </c>
    </row>
    <row r="1699" spans="1:10" ht="38.25">
      <c r="A1699" s="417" t="s">
        <v>4038</v>
      </c>
      <c r="B1699" s="417" t="s">
        <v>4039</v>
      </c>
      <c r="C1699" s="120" t="s">
        <v>4102</v>
      </c>
      <c r="D1699" s="119" t="s">
        <v>4103</v>
      </c>
      <c r="E1699" s="780">
        <v>27</v>
      </c>
      <c r="F1699" s="780">
        <v>24</v>
      </c>
      <c r="G1699" s="780">
        <v>14</v>
      </c>
      <c r="H1699" s="780">
        <v>10</v>
      </c>
      <c r="I1699" s="289">
        <f t="shared" si="216"/>
        <v>41</v>
      </c>
      <c r="J1699" s="289">
        <f t="shared" si="217"/>
        <v>34</v>
      </c>
    </row>
    <row r="1700" spans="1:10" ht="38.25">
      <c r="A1700" s="417" t="s">
        <v>4038</v>
      </c>
      <c r="B1700" s="417" t="s">
        <v>4039</v>
      </c>
      <c r="C1700" s="120" t="s">
        <v>4104</v>
      </c>
      <c r="D1700" s="119" t="s">
        <v>4105</v>
      </c>
      <c r="E1700" s="780"/>
      <c r="F1700" s="780"/>
      <c r="G1700" s="780"/>
      <c r="H1700" s="780">
        <v>0</v>
      </c>
      <c r="I1700" s="289">
        <f t="shared" si="216"/>
        <v>0</v>
      </c>
      <c r="J1700" s="289">
        <f t="shared" si="217"/>
        <v>0</v>
      </c>
    </row>
    <row r="1701" spans="1:10" ht="38.25">
      <c r="A1701" s="417" t="s">
        <v>4038</v>
      </c>
      <c r="B1701" s="417" t="s">
        <v>4039</v>
      </c>
      <c r="C1701" s="120" t="s">
        <v>4106</v>
      </c>
      <c r="D1701" s="119" t="s">
        <v>4107</v>
      </c>
      <c r="E1701" s="780">
        <v>207</v>
      </c>
      <c r="F1701" s="780">
        <v>200</v>
      </c>
      <c r="G1701" s="780">
        <v>29</v>
      </c>
      <c r="H1701" s="780">
        <v>30</v>
      </c>
      <c r="I1701" s="289">
        <f t="shared" si="216"/>
        <v>236</v>
      </c>
      <c r="J1701" s="289">
        <f t="shared" si="217"/>
        <v>230</v>
      </c>
    </row>
    <row r="1702" spans="1:10" ht="38.25">
      <c r="A1702" s="417" t="s">
        <v>4038</v>
      </c>
      <c r="B1702" s="417" t="s">
        <v>4039</v>
      </c>
      <c r="C1702" s="364" t="s">
        <v>4108</v>
      </c>
      <c r="D1702" s="119" t="s">
        <v>4109</v>
      </c>
      <c r="E1702" s="780">
        <v>28</v>
      </c>
      <c r="F1702" s="780">
        <v>5</v>
      </c>
      <c r="G1702" s="780">
        <v>5</v>
      </c>
      <c r="H1702" s="780">
        <v>10</v>
      </c>
      <c r="I1702" s="289">
        <f t="shared" si="216"/>
        <v>33</v>
      </c>
      <c r="J1702" s="289">
        <f t="shared" si="217"/>
        <v>15</v>
      </c>
    </row>
    <row r="1703" spans="1:10" ht="38.25">
      <c r="A1703" s="417" t="s">
        <v>4038</v>
      </c>
      <c r="B1703" s="417" t="s">
        <v>4039</v>
      </c>
      <c r="C1703" s="120" t="s">
        <v>4110</v>
      </c>
      <c r="D1703" s="119" t="s">
        <v>4111</v>
      </c>
      <c r="E1703" s="780">
        <v>16</v>
      </c>
      <c r="F1703" s="780">
        <v>5</v>
      </c>
      <c r="G1703" s="780">
        <v>4</v>
      </c>
      <c r="H1703" s="780">
        <v>2</v>
      </c>
      <c r="I1703" s="289">
        <f t="shared" ref="I1703:I1742" si="218">SUM(E1703,G1703)</f>
        <v>20</v>
      </c>
      <c r="J1703" s="289">
        <f t="shared" ref="J1703:J1742" si="219">SUM(F1703,H1703)</f>
        <v>7</v>
      </c>
    </row>
    <row r="1704" spans="1:10" ht="38.25">
      <c r="A1704" s="417" t="s">
        <v>4038</v>
      </c>
      <c r="B1704" s="417" t="s">
        <v>4039</v>
      </c>
      <c r="C1704" s="120" t="s">
        <v>4112</v>
      </c>
      <c r="D1704" s="119" t="s">
        <v>4113</v>
      </c>
      <c r="E1704" s="780">
        <v>1597</v>
      </c>
      <c r="F1704" s="780">
        <v>1450</v>
      </c>
      <c r="G1704" s="780">
        <v>137</v>
      </c>
      <c r="H1704" s="780">
        <v>130</v>
      </c>
      <c r="I1704" s="289">
        <f t="shared" si="218"/>
        <v>1734</v>
      </c>
      <c r="J1704" s="289">
        <f t="shared" si="219"/>
        <v>1580</v>
      </c>
    </row>
    <row r="1705" spans="1:10" ht="38.25">
      <c r="A1705" s="417" t="s">
        <v>4038</v>
      </c>
      <c r="B1705" s="417" t="s">
        <v>4039</v>
      </c>
      <c r="C1705" s="120" t="s">
        <v>2383</v>
      </c>
      <c r="D1705" s="119" t="s">
        <v>2384</v>
      </c>
      <c r="E1705" s="780">
        <v>5738</v>
      </c>
      <c r="F1705" s="780">
        <v>5500</v>
      </c>
      <c r="G1705" s="780">
        <v>540</v>
      </c>
      <c r="H1705" s="780">
        <v>600</v>
      </c>
      <c r="I1705" s="289">
        <f t="shared" si="218"/>
        <v>6278</v>
      </c>
      <c r="J1705" s="289">
        <f t="shared" si="219"/>
        <v>6100</v>
      </c>
    </row>
    <row r="1706" spans="1:10" ht="38.25">
      <c r="A1706" s="417" t="s">
        <v>4038</v>
      </c>
      <c r="B1706" s="417" t="s">
        <v>4039</v>
      </c>
      <c r="C1706" s="120" t="s">
        <v>4114</v>
      </c>
      <c r="D1706" s="119" t="s">
        <v>4115</v>
      </c>
      <c r="E1706" s="780">
        <v>3</v>
      </c>
      <c r="F1706" s="780">
        <v>3</v>
      </c>
      <c r="G1706" s="780">
        <v>1</v>
      </c>
      <c r="H1706" s="780">
        <v>1</v>
      </c>
      <c r="I1706" s="289">
        <f t="shared" si="218"/>
        <v>4</v>
      </c>
      <c r="J1706" s="289">
        <f t="shared" si="219"/>
        <v>4</v>
      </c>
    </row>
    <row r="1707" spans="1:10" ht="38.25">
      <c r="A1707" s="417" t="s">
        <v>4038</v>
      </c>
      <c r="B1707" s="417" t="s">
        <v>4039</v>
      </c>
      <c r="C1707" s="364" t="s">
        <v>4116</v>
      </c>
      <c r="D1707" s="119" t="s">
        <v>4117</v>
      </c>
      <c r="E1707" s="780"/>
      <c r="F1707" s="780"/>
      <c r="G1707" s="780"/>
      <c r="H1707" s="780"/>
      <c r="I1707" s="289">
        <f t="shared" si="218"/>
        <v>0</v>
      </c>
      <c r="J1707" s="289">
        <f t="shared" si="219"/>
        <v>0</v>
      </c>
    </row>
    <row r="1708" spans="1:10" ht="38.25">
      <c r="A1708" s="417" t="s">
        <v>4038</v>
      </c>
      <c r="B1708" s="417" t="s">
        <v>4039</v>
      </c>
      <c r="C1708" s="120" t="s">
        <v>4118</v>
      </c>
      <c r="D1708" s="119" t="s">
        <v>4119</v>
      </c>
      <c r="E1708" s="780">
        <v>6</v>
      </c>
      <c r="F1708" s="780">
        <v>6</v>
      </c>
      <c r="G1708" s="780">
        <v>1</v>
      </c>
      <c r="H1708" s="780">
        <v>1</v>
      </c>
      <c r="I1708" s="289">
        <f t="shared" si="218"/>
        <v>7</v>
      </c>
      <c r="J1708" s="289">
        <f t="shared" si="219"/>
        <v>7</v>
      </c>
    </row>
    <row r="1709" spans="1:10" ht="38.25">
      <c r="A1709" s="417" t="s">
        <v>4038</v>
      </c>
      <c r="B1709" s="417" t="s">
        <v>4039</v>
      </c>
      <c r="C1709" s="120" t="s">
        <v>4120</v>
      </c>
      <c r="D1709" s="119" t="s">
        <v>4121</v>
      </c>
      <c r="E1709" s="780">
        <v>272</v>
      </c>
      <c r="F1709" s="780">
        <v>270</v>
      </c>
      <c r="G1709" s="780">
        <v>18</v>
      </c>
      <c r="H1709" s="780">
        <v>20</v>
      </c>
      <c r="I1709" s="289">
        <f t="shared" si="218"/>
        <v>290</v>
      </c>
      <c r="J1709" s="289">
        <f t="shared" si="219"/>
        <v>290</v>
      </c>
    </row>
    <row r="1710" spans="1:10" ht="38.25">
      <c r="A1710" s="417" t="s">
        <v>4038</v>
      </c>
      <c r="B1710" s="417" t="s">
        <v>4039</v>
      </c>
      <c r="C1710" s="120" t="s">
        <v>4122</v>
      </c>
      <c r="D1710" s="119" t="s">
        <v>4123</v>
      </c>
      <c r="E1710" s="780">
        <v>276</v>
      </c>
      <c r="F1710" s="780">
        <v>270</v>
      </c>
      <c r="G1710" s="780">
        <v>18</v>
      </c>
      <c r="H1710" s="780">
        <v>20</v>
      </c>
      <c r="I1710" s="289">
        <f t="shared" si="218"/>
        <v>294</v>
      </c>
      <c r="J1710" s="289">
        <f t="shared" si="219"/>
        <v>290</v>
      </c>
    </row>
    <row r="1711" spans="1:10" ht="38.25">
      <c r="A1711" s="417" t="s">
        <v>4038</v>
      </c>
      <c r="B1711" s="417" t="s">
        <v>4039</v>
      </c>
      <c r="C1711" s="120" t="s">
        <v>4124</v>
      </c>
      <c r="D1711" s="119" t="s">
        <v>4125</v>
      </c>
      <c r="E1711" s="780">
        <v>276</v>
      </c>
      <c r="F1711" s="780">
        <v>270</v>
      </c>
      <c r="G1711" s="780">
        <v>18</v>
      </c>
      <c r="H1711" s="780">
        <v>20</v>
      </c>
      <c r="I1711" s="289">
        <f t="shared" si="218"/>
        <v>294</v>
      </c>
      <c r="J1711" s="289">
        <f t="shared" si="219"/>
        <v>290</v>
      </c>
    </row>
    <row r="1712" spans="1:10" ht="38.25">
      <c r="A1712" s="417" t="s">
        <v>4038</v>
      </c>
      <c r="B1712" s="417" t="s">
        <v>4039</v>
      </c>
      <c r="C1712" s="364" t="s">
        <v>4126</v>
      </c>
      <c r="D1712" s="119" t="s">
        <v>4127</v>
      </c>
      <c r="E1712" s="780">
        <v>1</v>
      </c>
      <c r="F1712" s="780">
        <v>1</v>
      </c>
      <c r="G1712" s="780"/>
      <c r="H1712" s="780">
        <v>0</v>
      </c>
      <c r="I1712" s="289">
        <f t="shared" si="218"/>
        <v>1</v>
      </c>
      <c r="J1712" s="289">
        <f t="shared" si="219"/>
        <v>1</v>
      </c>
    </row>
    <row r="1713" spans="1:10" ht="38.25">
      <c r="A1713" s="417" t="s">
        <v>4038</v>
      </c>
      <c r="B1713" s="417" t="s">
        <v>4039</v>
      </c>
      <c r="C1713" s="120" t="s">
        <v>4128</v>
      </c>
      <c r="D1713" s="119" t="s">
        <v>4129</v>
      </c>
      <c r="E1713" s="780">
        <v>42</v>
      </c>
      <c r="F1713" s="780">
        <v>35</v>
      </c>
      <c r="G1713" s="780"/>
      <c r="H1713" s="780">
        <v>0</v>
      </c>
      <c r="I1713" s="289">
        <f t="shared" si="218"/>
        <v>42</v>
      </c>
      <c r="J1713" s="289">
        <f t="shared" si="219"/>
        <v>35</v>
      </c>
    </row>
    <row r="1714" spans="1:10" ht="38.25">
      <c r="A1714" s="417" t="s">
        <v>4038</v>
      </c>
      <c r="B1714" s="417" t="s">
        <v>4039</v>
      </c>
      <c r="C1714" s="120" t="s">
        <v>4130</v>
      </c>
      <c r="D1714" s="119" t="s">
        <v>4131</v>
      </c>
      <c r="E1714" s="780">
        <v>42</v>
      </c>
      <c r="F1714" s="780">
        <v>35</v>
      </c>
      <c r="G1714" s="780"/>
      <c r="H1714" s="780">
        <v>0</v>
      </c>
      <c r="I1714" s="289">
        <f t="shared" si="218"/>
        <v>42</v>
      </c>
      <c r="J1714" s="289">
        <f t="shared" si="219"/>
        <v>35</v>
      </c>
    </row>
    <row r="1715" spans="1:10" ht="38.25">
      <c r="A1715" s="417" t="s">
        <v>4038</v>
      </c>
      <c r="B1715" s="417" t="s">
        <v>4039</v>
      </c>
      <c r="C1715" s="120" t="s">
        <v>4132</v>
      </c>
      <c r="D1715" s="119" t="s">
        <v>4133</v>
      </c>
      <c r="E1715" s="780">
        <v>1757</v>
      </c>
      <c r="F1715" s="780">
        <v>1500</v>
      </c>
      <c r="G1715" s="780">
        <v>71</v>
      </c>
      <c r="H1715" s="780">
        <v>90</v>
      </c>
      <c r="I1715" s="289">
        <f t="shared" si="218"/>
        <v>1828</v>
      </c>
      <c r="J1715" s="289">
        <f t="shared" si="219"/>
        <v>1590</v>
      </c>
    </row>
    <row r="1716" spans="1:10" ht="38.25">
      <c r="A1716" s="417" t="s">
        <v>4038</v>
      </c>
      <c r="B1716" s="417" t="s">
        <v>4039</v>
      </c>
      <c r="C1716" s="120" t="s">
        <v>4134</v>
      </c>
      <c r="D1716" s="119" t="s">
        <v>4135</v>
      </c>
      <c r="E1716" s="780">
        <v>91</v>
      </c>
      <c r="F1716" s="780">
        <v>90</v>
      </c>
      <c r="G1716" s="780">
        <v>14</v>
      </c>
      <c r="H1716" s="780">
        <v>15</v>
      </c>
      <c r="I1716" s="289">
        <f t="shared" si="218"/>
        <v>105</v>
      </c>
      <c r="J1716" s="289">
        <f t="shared" si="219"/>
        <v>105</v>
      </c>
    </row>
    <row r="1717" spans="1:10" ht="38.25">
      <c r="A1717" s="417" t="s">
        <v>4038</v>
      </c>
      <c r="B1717" s="417" t="s">
        <v>4039</v>
      </c>
      <c r="C1717" s="364" t="s">
        <v>4136</v>
      </c>
      <c r="D1717" s="119" t="s">
        <v>4137</v>
      </c>
      <c r="E1717" s="780">
        <v>1024</v>
      </c>
      <c r="F1717" s="780">
        <v>1000</v>
      </c>
      <c r="G1717" s="780">
        <v>98</v>
      </c>
      <c r="H1717" s="780">
        <v>100</v>
      </c>
      <c r="I1717" s="289">
        <f t="shared" si="218"/>
        <v>1122</v>
      </c>
      <c r="J1717" s="289">
        <f t="shared" si="219"/>
        <v>1100</v>
      </c>
    </row>
    <row r="1718" spans="1:10" ht="38.25">
      <c r="A1718" s="417" t="s">
        <v>4038</v>
      </c>
      <c r="B1718" s="417" t="s">
        <v>4039</v>
      </c>
      <c r="C1718" s="120" t="s">
        <v>4138</v>
      </c>
      <c r="D1718" s="119" t="s">
        <v>4139</v>
      </c>
      <c r="E1718" s="780">
        <v>54</v>
      </c>
      <c r="F1718" s="780">
        <v>55</v>
      </c>
      <c r="G1718" s="780">
        <v>67</v>
      </c>
      <c r="H1718" s="780">
        <v>60</v>
      </c>
      <c r="I1718" s="289">
        <f t="shared" si="218"/>
        <v>121</v>
      </c>
      <c r="J1718" s="289">
        <f t="shared" si="219"/>
        <v>115</v>
      </c>
    </row>
    <row r="1719" spans="1:10" ht="38.25">
      <c r="A1719" s="417" t="s">
        <v>4038</v>
      </c>
      <c r="B1719" s="417" t="s">
        <v>4039</v>
      </c>
      <c r="C1719" s="120" t="s">
        <v>4140</v>
      </c>
      <c r="D1719" s="119" t="s">
        <v>4141</v>
      </c>
      <c r="E1719" s="780">
        <v>89</v>
      </c>
      <c r="F1719" s="780">
        <v>80</v>
      </c>
      <c r="G1719" s="780">
        <v>1</v>
      </c>
      <c r="H1719" s="780">
        <v>1</v>
      </c>
      <c r="I1719" s="289">
        <f t="shared" si="218"/>
        <v>90</v>
      </c>
      <c r="J1719" s="289">
        <f t="shared" si="219"/>
        <v>81</v>
      </c>
    </row>
    <row r="1720" spans="1:10" ht="38.25">
      <c r="A1720" s="417" t="s">
        <v>4038</v>
      </c>
      <c r="B1720" s="417" t="s">
        <v>4039</v>
      </c>
      <c r="C1720" s="120" t="s">
        <v>4142</v>
      </c>
      <c r="D1720" s="119" t="s">
        <v>4143</v>
      </c>
      <c r="E1720" s="780"/>
      <c r="F1720" s="780"/>
      <c r="G1720" s="780"/>
      <c r="H1720" s="780">
        <v>1</v>
      </c>
      <c r="I1720" s="289">
        <f t="shared" si="218"/>
        <v>0</v>
      </c>
      <c r="J1720" s="289">
        <f t="shared" si="219"/>
        <v>1</v>
      </c>
    </row>
    <row r="1721" spans="1:10" ht="38.25">
      <c r="A1721" s="417" t="s">
        <v>4038</v>
      </c>
      <c r="B1721" s="417" t="s">
        <v>4039</v>
      </c>
      <c r="C1721" s="120" t="s">
        <v>4144</v>
      </c>
      <c r="D1721" s="119" t="s">
        <v>4145</v>
      </c>
      <c r="E1721" s="780">
        <v>11</v>
      </c>
      <c r="F1721" s="780">
        <v>10</v>
      </c>
      <c r="G1721" s="780">
        <v>19</v>
      </c>
      <c r="H1721" s="780">
        <v>10</v>
      </c>
      <c r="I1721" s="289">
        <f t="shared" si="218"/>
        <v>30</v>
      </c>
      <c r="J1721" s="289">
        <f t="shared" si="219"/>
        <v>20</v>
      </c>
    </row>
    <row r="1722" spans="1:10" ht="38.25">
      <c r="A1722" s="417" t="s">
        <v>4038</v>
      </c>
      <c r="B1722" s="417" t="s">
        <v>4039</v>
      </c>
      <c r="C1722" s="364" t="s">
        <v>4146</v>
      </c>
      <c r="D1722" s="119" t="s">
        <v>4147</v>
      </c>
      <c r="E1722" s="780"/>
      <c r="F1722" s="780"/>
      <c r="G1722" s="780"/>
      <c r="H1722" s="780"/>
      <c r="I1722" s="289">
        <f t="shared" si="218"/>
        <v>0</v>
      </c>
      <c r="J1722" s="289">
        <f t="shared" si="219"/>
        <v>0</v>
      </c>
    </row>
    <row r="1723" spans="1:10" ht="38.25">
      <c r="A1723" s="417" t="s">
        <v>4038</v>
      </c>
      <c r="B1723" s="417" t="s">
        <v>4039</v>
      </c>
      <c r="C1723" s="120" t="s">
        <v>4148</v>
      </c>
      <c r="D1723" s="119" t="s">
        <v>4149</v>
      </c>
      <c r="E1723" s="780">
        <v>0</v>
      </c>
      <c r="F1723" s="780">
        <v>1</v>
      </c>
      <c r="G1723" s="780">
        <v>0</v>
      </c>
      <c r="H1723" s="780">
        <v>1</v>
      </c>
      <c r="I1723" s="289">
        <f t="shared" si="218"/>
        <v>0</v>
      </c>
      <c r="J1723" s="289">
        <f t="shared" si="219"/>
        <v>2</v>
      </c>
    </row>
    <row r="1724" spans="1:10" ht="38.25">
      <c r="A1724" s="417" t="s">
        <v>4038</v>
      </c>
      <c r="B1724" s="417" t="s">
        <v>4039</v>
      </c>
      <c r="C1724" s="120" t="s">
        <v>4150</v>
      </c>
      <c r="D1724" s="119" t="s">
        <v>4151</v>
      </c>
      <c r="E1724" s="780"/>
      <c r="F1724" s="780">
        <v>1</v>
      </c>
      <c r="G1724" s="780"/>
      <c r="H1724" s="780">
        <v>1</v>
      </c>
      <c r="I1724" s="289">
        <f t="shared" si="218"/>
        <v>0</v>
      </c>
      <c r="J1724" s="289">
        <f t="shared" si="219"/>
        <v>2</v>
      </c>
    </row>
    <row r="1725" spans="1:10" ht="38.25">
      <c r="A1725" s="417" t="s">
        <v>4038</v>
      </c>
      <c r="B1725" s="417" t="s">
        <v>4039</v>
      </c>
      <c r="C1725" s="120" t="s">
        <v>4152</v>
      </c>
      <c r="D1725" s="119" t="s">
        <v>4153</v>
      </c>
      <c r="E1725" s="780">
        <v>2</v>
      </c>
      <c r="F1725" s="780">
        <v>2</v>
      </c>
      <c r="G1725" s="780">
        <v>22</v>
      </c>
      <c r="H1725" s="780">
        <v>20</v>
      </c>
      <c r="I1725" s="289">
        <f t="shared" si="218"/>
        <v>24</v>
      </c>
      <c r="J1725" s="289">
        <f t="shared" si="219"/>
        <v>22</v>
      </c>
    </row>
    <row r="1726" spans="1:10" ht="38.25">
      <c r="A1726" s="417" t="s">
        <v>4038</v>
      </c>
      <c r="B1726" s="417" t="s">
        <v>4039</v>
      </c>
      <c r="C1726" s="120" t="s">
        <v>4154</v>
      </c>
      <c r="D1726" s="119" t="s">
        <v>4155</v>
      </c>
      <c r="E1726" s="780"/>
      <c r="F1726" s="780">
        <v>1</v>
      </c>
      <c r="G1726" s="780"/>
      <c r="H1726" s="780">
        <v>5</v>
      </c>
      <c r="I1726" s="289">
        <f t="shared" si="218"/>
        <v>0</v>
      </c>
      <c r="J1726" s="289">
        <f t="shared" si="219"/>
        <v>6</v>
      </c>
    </row>
    <row r="1727" spans="1:10" ht="38.25">
      <c r="A1727" s="417" t="s">
        <v>4038</v>
      </c>
      <c r="B1727" s="417" t="s">
        <v>4039</v>
      </c>
      <c r="C1727" s="364" t="s">
        <v>4156</v>
      </c>
      <c r="D1727" s="119" t="s">
        <v>4157</v>
      </c>
      <c r="E1727" s="780"/>
      <c r="F1727" s="780">
        <v>1</v>
      </c>
      <c r="G1727" s="780"/>
      <c r="H1727" s="780">
        <v>1</v>
      </c>
      <c r="I1727" s="289">
        <f t="shared" si="218"/>
        <v>0</v>
      </c>
      <c r="J1727" s="289">
        <f t="shared" si="219"/>
        <v>2</v>
      </c>
    </row>
    <row r="1728" spans="1:10" ht="38.25">
      <c r="A1728" s="417" t="s">
        <v>4038</v>
      </c>
      <c r="B1728" s="417" t="s">
        <v>4039</v>
      </c>
      <c r="C1728" s="120" t="s">
        <v>4158</v>
      </c>
      <c r="D1728" s="119" t="s">
        <v>4159</v>
      </c>
      <c r="E1728" s="780">
        <v>47</v>
      </c>
      <c r="F1728" s="780">
        <v>35</v>
      </c>
      <c r="G1728" s="780"/>
      <c r="H1728" s="780">
        <v>0</v>
      </c>
      <c r="I1728" s="289">
        <f t="shared" si="218"/>
        <v>47</v>
      </c>
      <c r="J1728" s="289">
        <f t="shared" si="219"/>
        <v>35</v>
      </c>
    </row>
    <row r="1729" spans="1:10" ht="38.25">
      <c r="A1729" s="417" t="s">
        <v>4038</v>
      </c>
      <c r="B1729" s="417" t="s">
        <v>4039</v>
      </c>
      <c r="C1729" s="120" t="s">
        <v>4160</v>
      </c>
      <c r="D1729" s="119" t="s">
        <v>4161</v>
      </c>
      <c r="E1729" s="780">
        <v>207</v>
      </c>
      <c r="F1729" s="780">
        <v>200</v>
      </c>
      <c r="G1729" s="780">
        <v>30</v>
      </c>
      <c r="H1729" s="780">
        <v>30</v>
      </c>
      <c r="I1729" s="289">
        <f t="shared" si="218"/>
        <v>237</v>
      </c>
      <c r="J1729" s="289">
        <f t="shared" si="219"/>
        <v>230</v>
      </c>
    </row>
    <row r="1730" spans="1:10" ht="38.25">
      <c r="A1730" s="417" t="s">
        <v>4038</v>
      </c>
      <c r="B1730" s="417" t="s">
        <v>4039</v>
      </c>
      <c r="C1730" s="120" t="s">
        <v>4162</v>
      </c>
      <c r="D1730" s="119" t="s">
        <v>4163</v>
      </c>
      <c r="E1730" s="780">
        <v>5</v>
      </c>
      <c r="F1730" s="780">
        <v>3</v>
      </c>
      <c r="G1730" s="780">
        <v>1</v>
      </c>
      <c r="H1730" s="780">
        <v>1</v>
      </c>
      <c r="I1730" s="289">
        <f t="shared" si="218"/>
        <v>6</v>
      </c>
      <c r="J1730" s="289">
        <f t="shared" si="219"/>
        <v>4</v>
      </c>
    </row>
    <row r="1731" spans="1:10" ht="38.25">
      <c r="A1731" s="417" t="s">
        <v>4038</v>
      </c>
      <c r="B1731" s="417" t="s">
        <v>4039</v>
      </c>
      <c r="C1731" s="120" t="s">
        <v>4164</v>
      </c>
      <c r="D1731" s="119" t="s">
        <v>4165</v>
      </c>
      <c r="E1731" s="780">
        <v>4</v>
      </c>
      <c r="F1731" s="780">
        <v>3</v>
      </c>
      <c r="G1731" s="780">
        <v>1</v>
      </c>
      <c r="H1731" s="780">
        <v>1</v>
      </c>
      <c r="I1731" s="289">
        <f t="shared" si="218"/>
        <v>5</v>
      </c>
      <c r="J1731" s="289">
        <f t="shared" si="219"/>
        <v>4</v>
      </c>
    </row>
    <row r="1732" spans="1:10" ht="38.25">
      <c r="A1732" s="417" t="s">
        <v>4038</v>
      </c>
      <c r="B1732" s="417" t="s">
        <v>4039</v>
      </c>
      <c r="C1732" s="364" t="s">
        <v>4166</v>
      </c>
      <c r="D1732" s="119" t="s">
        <v>4167</v>
      </c>
      <c r="E1732" s="780"/>
      <c r="F1732" s="780">
        <v>5</v>
      </c>
      <c r="G1732" s="780"/>
      <c r="H1732" s="780">
        <v>5</v>
      </c>
      <c r="I1732" s="289">
        <f t="shared" si="218"/>
        <v>0</v>
      </c>
      <c r="J1732" s="289">
        <f t="shared" si="219"/>
        <v>10</v>
      </c>
    </row>
    <row r="1733" spans="1:10" ht="38.25">
      <c r="A1733" s="417" t="s">
        <v>4038</v>
      </c>
      <c r="B1733" s="417" t="s">
        <v>4039</v>
      </c>
      <c r="C1733" s="120" t="s">
        <v>4168</v>
      </c>
      <c r="D1733" s="119" t="s">
        <v>4169</v>
      </c>
      <c r="E1733" s="780">
        <v>696</v>
      </c>
      <c r="F1733" s="780">
        <v>750</v>
      </c>
      <c r="G1733" s="780">
        <v>8</v>
      </c>
      <c r="H1733" s="780">
        <v>35</v>
      </c>
      <c r="I1733" s="289">
        <f t="shared" si="218"/>
        <v>704</v>
      </c>
      <c r="J1733" s="289">
        <f t="shared" si="219"/>
        <v>785</v>
      </c>
    </row>
    <row r="1734" spans="1:10" ht="38.25">
      <c r="A1734" s="417" t="s">
        <v>4038</v>
      </c>
      <c r="B1734" s="417" t="s">
        <v>4039</v>
      </c>
      <c r="C1734" s="120" t="s">
        <v>4064</v>
      </c>
      <c r="D1734" s="119" t="s">
        <v>4170</v>
      </c>
      <c r="E1734" s="780">
        <v>617</v>
      </c>
      <c r="F1734" s="780">
        <v>600</v>
      </c>
      <c r="G1734" s="780">
        <v>98</v>
      </c>
      <c r="H1734" s="780">
        <v>100</v>
      </c>
      <c r="I1734" s="289">
        <f t="shared" si="218"/>
        <v>715</v>
      </c>
      <c r="J1734" s="289">
        <f t="shared" si="219"/>
        <v>700</v>
      </c>
    </row>
    <row r="1735" spans="1:10" ht="38.25">
      <c r="A1735" s="417" t="s">
        <v>4038</v>
      </c>
      <c r="B1735" s="417" t="s">
        <v>4039</v>
      </c>
      <c r="C1735" s="120" t="s">
        <v>4066</v>
      </c>
      <c r="D1735" s="119" t="s">
        <v>4171</v>
      </c>
      <c r="E1735" s="780">
        <v>217</v>
      </c>
      <c r="F1735" s="780">
        <v>210</v>
      </c>
      <c r="G1735" s="780">
        <v>29</v>
      </c>
      <c r="H1735" s="780">
        <v>30</v>
      </c>
      <c r="I1735" s="289">
        <f t="shared" si="218"/>
        <v>246</v>
      </c>
      <c r="J1735" s="289">
        <f t="shared" si="219"/>
        <v>240</v>
      </c>
    </row>
    <row r="1736" spans="1:10" ht="38.25">
      <c r="A1736" s="417" t="s">
        <v>4038</v>
      </c>
      <c r="B1736" s="417" t="s">
        <v>4039</v>
      </c>
      <c r="C1736" s="120" t="s">
        <v>4154</v>
      </c>
      <c r="D1736" s="119" t="s">
        <v>4172</v>
      </c>
      <c r="E1736" s="780"/>
      <c r="F1736" s="780">
        <v>5</v>
      </c>
      <c r="G1736" s="780"/>
      <c r="H1736" s="780">
        <v>5</v>
      </c>
      <c r="I1736" s="289">
        <f t="shared" si="218"/>
        <v>0</v>
      </c>
      <c r="J1736" s="289">
        <f t="shared" si="219"/>
        <v>10</v>
      </c>
    </row>
    <row r="1737" spans="1:10" ht="38.25">
      <c r="A1737" s="417" t="s">
        <v>4038</v>
      </c>
      <c r="B1737" s="417" t="s">
        <v>4039</v>
      </c>
      <c r="C1737" s="364" t="s">
        <v>4173</v>
      </c>
      <c r="D1737" s="119" t="s">
        <v>4174</v>
      </c>
      <c r="E1737" s="780">
        <v>220</v>
      </c>
      <c r="F1737" s="780">
        <v>220</v>
      </c>
      <c r="G1737" s="780">
        <v>4</v>
      </c>
      <c r="H1737" s="780">
        <v>4</v>
      </c>
      <c r="I1737" s="289">
        <f t="shared" si="218"/>
        <v>224</v>
      </c>
      <c r="J1737" s="289">
        <f t="shared" si="219"/>
        <v>224</v>
      </c>
    </row>
    <row r="1738" spans="1:10" ht="38.25">
      <c r="A1738" s="417" t="s">
        <v>4038</v>
      </c>
      <c r="B1738" s="417" t="s">
        <v>4039</v>
      </c>
      <c r="C1738" s="120" t="s">
        <v>4175</v>
      </c>
      <c r="D1738" s="119" t="s">
        <v>4176</v>
      </c>
      <c r="E1738" s="780">
        <v>148</v>
      </c>
      <c r="F1738" s="780">
        <v>200</v>
      </c>
      <c r="G1738" s="780">
        <v>14</v>
      </c>
      <c r="H1738" s="780">
        <v>100</v>
      </c>
      <c r="I1738" s="289">
        <f t="shared" si="218"/>
        <v>162</v>
      </c>
      <c r="J1738" s="289">
        <f t="shared" si="219"/>
        <v>300</v>
      </c>
    </row>
    <row r="1739" spans="1:10" ht="38.25">
      <c r="A1739" s="417" t="s">
        <v>4038</v>
      </c>
      <c r="B1739" s="417" t="s">
        <v>4039</v>
      </c>
      <c r="C1739" s="120" t="s">
        <v>4177</v>
      </c>
      <c r="D1739" s="119" t="s">
        <v>4178</v>
      </c>
      <c r="E1739" s="780">
        <v>0</v>
      </c>
      <c r="F1739" s="780">
        <v>10</v>
      </c>
      <c r="G1739" s="780">
        <v>0</v>
      </c>
      <c r="H1739" s="780">
        <v>10</v>
      </c>
      <c r="I1739" s="289">
        <f t="shared" si="218"/>
        <v>0</v>
      </c>
      <c r="J1739" s="289">
        <f t="shared" si="219"/>
        <v>20</v>
      </c>
    </row>
    <row r="1740" spans="1:10" ht="38.25">
      <c r="A1740" s="417" t="s">
        <v>4038</v>
      </c>
      <c r="B1740" s="417" t="s">
        <v>4039</v>
      </c>
      <c r="C1740" s="120" t="s">
        <v>4092</v>
      </c>
      <c r="D1740" s="119" t="s">
        <v>4179</v>
      </c>
      <c r="E1740" s="780">
        <v>0</v>
      </c>
      <c r="F1740" s="780">
        <v>1</v>
      </c>
      <c r="G1740" s="780">
        <v>0</v>
      </c>
      <c r="H1740" s="780">
        <v>1</v>
      </c>
      <c r="I1740" s="289">
        <f t="shared" si="218"/>
        <v>0</v>
      </c>
      <c r="J1740" s="289">
        <f t="shared" si="219"/>
        <v>2</v>
      </c>
    </row>
    <row r="1741" spans="1:10" ht="38.25">
      <c r="A1741" s="417" t="s">
        <v>4038</v>
      </c>
      <c r="B1741" s="417" t="s">
        <v>4039</v>
      </c>
      <c r="C1741" s="120" t="s">
        <v>4180</v>
      </c>
      <c r="D1741" s="119" t="s">
        <v>4181</v>
      </c>
      <c r="E1741" s="780">
        <v>30</v>
      </c>
      <c r="F1741" s="780">
        <v>30</v>
      </c>
      <c r="G1741" s="780">
        <v>0</v>
      </c>
      <c r="H1741" s="780">
        <v>1</v>
      </c>
      <c r="I1741" s="289">
        <f t="shared" si="218"/>
        <v>30</v>
      </c>
      <c r="J1741" s="289">
        <f t="shared" si="219"/>
        <v>31</v>
      </c>
    </row>
    <row r="1742" spans="1:10" ht="38.25">
      <c r="A1742" s="417" t="s">
        <v>4038</v>
      </c>
      <c r="B1742" s="417" t="s">
        <v>4039</v>
      </c>
      <c r="C1742" s="364" t="s">
        <v>4182</v>
      </c>
      <c r="D1742" s="119" t="s">
        <v>4183</v>
      </c>
      <c r="E1742" s="780">
        <v>1</v>
      </c>
      <c r="F1742" s="780">
        <v>2</v>
      </c>
      <c r="G1742" s="780">
        <v>1</v>
      </c>
      <c r="H1742" s="780">
        <v>2</v>
      </c>
      <c r="I1742" s="289">
        <f t="shared" si="218"/>
        <v>2</v>
      </c>
      <c r="J1742" s="289">
        <f t="shared" si="219"/>
        <v>4</v>
      </c>
    </row>
    <row r="1743" spans="1:10" ht="38.25">
      <c r="A1743" s="417" t="s">
        <v>4038</v>
      </c>
      <c r="B1743" s="417" t="s">
        <v>4039</v>
      </c>
      <c r="C1743" s="120" t="s">
        <v>4184</v>
      </c>
      <c r="D1743" s="119" t="s">
        <v>4185</v>
      </c>
      <c r="E1743" s="780">
        <v>0</v>
      </c>
      <c r="F1743" s="780">
        <v>10</v>
      </c>
      <c r="G1743" s="780">
        <v>0</v>
      </c>
      <c r="H1743" s="780">
        <v>0</v>
      </c>
      <c r="I1743" s="289">
        <f t="shared" ref="I1743:I1751" si="220">SUM(E1743,G1743)</f>
        <v>0</v>
      </c>
      <c r="J1743" s="289">
        <f t="shared" ref="J1743:J1751" si="221">SUM(F1743,H1743)</f>
        <v>10</v>
      </c>
    </row>
    <row r="1744" spans="1:10" ht="38.25">
      <c r="A1744" s="417" t="s">
        <v>4038</v>
      </c>
      <c r="B1744" s="417" t="s">
        <v>4039</v>
      </c>
      <c r="C1744" s="120" t="s">
        <v>4186</v>
      </c>
      <c r="D1744" s="119" t="s">
        <v>4187</v>
      </c>
      <c r="E1744" s="780">
        <v>0</v>
      </c>
      <c r="F1744" s="780">
        <v>1</v>
      </c>
      <c r="G1744" s="780">
        <v>0</v>
      </c>
      <c r="H1744" s="780">
        <v>1</v>
      </c>
      <c r="I1744" s="289">
        <f t="shared" si="220"/>
        <v>0</v>
      </c>
      <c r="J1744" s="289">
        <f t="shared" si="221"/>
        <v>2</v>
      </c>
    </row>
    <row r="1745" spans="1:10" ht="38.25">
      <c r="A1745" s="417" t="s">
        <v>4038</v>
      </c>
      <c r="B1745" s="417" t="s">
        <v>4039</v>
      </c>
      <c r="C1745" s="120" t="s">
        <v>4188</v>
      </c>
      <c r="D1745" s="119" t="s">
        <v>4189</v>
      </c>
      <c r="E1745" s="780">
        <v>1</v>
      </c>
      <c r="F1745" s="780">
        <v>4</v>
      </c>
      <c r="G1745" s="780">
        <v>0</v>
      </c>
      <c r="H1745" s="780">
        <v>1</v>
      </c>
      <c r="I1745" s="289">
        <f t="shared" si="220"/>
        <v>1</v>
      </c>
      <c r="J1745" s="289">
        <f t="shared" si="221"/>
        <v>5</v>
      </c>
    </row>
    <row r="1746" spans="1:10" ht="38.25">
      <c r="A1746" s="417" t="s">
        <v>4038</v>
      </c>
      <c r="B1746" s="417" t="s">
        <v>4039</v>
      </c>
      <c r="C1746" s="120" t="s">
        <v>4128</v>
      </c>
      <c r="D1746" s="119" t="s">
        <v>4190</v>
      </c>
      <c r="E1746" s="780">
        <v>42</v>
      </c>
      <c r="F1746" s="780">
        <v>35</v>
      </c>
      <c r="G1746" s="780">
        <v>0</v>
      </c>
      <c r="H1746" s="780">
        <v>0</v>
      </c>
      <c r="I1746" s="289">
        <f t="shared" si="220"/>
        <v>42</v>
      </c>
      <c r="J1746" s="289">
        <f t="shared" si="221"/>
        <v>35</v>
      </c>
    </row>
    <row r="1747" spans="1:10" ht="38.25">
      <c r="A1747" s="417" t="s">
        <v>4038</v>
      </c>
      <c r="B1747" s="417" t="s">
        <v>4039</v>
      </c>
      <c r="C1747" s="364" t="s">
        <v>4191</v>
      </c>
      <c r="D1747" s="119" t="s">
        <v>4192</v>
      </c>
      <c r="E1747" s="780">
        <v>2</v>
      </c>
      <c r="F1747" s="780">
        <v>4</v>
      </c>
      <c r="G1747" s="780">
        <v>22</v>
      </c>
      <c r="H1747" s="780">
        <v>20</v>
      </c>
      <c r="I1747" s="289">
        <f t="shared" si="220"/>
        <v>24</v>
      </c>
      <c r="J1747" s="289">
        <f t="shared" si="221"/>
        <v>24</v>
      </c>
    </row>
    <row r="1748" spans="1:10" ht="38.25">
      <c r="A1748" s="417" t="s">
        <v>4038</v>
      </c>
      <c r="B1748" s="417" t="s">
        <v>4039</v>
      </c>
      <c r="C1748" s="120" t="s">
        <v>4193</v>
      </c>
      <c r="D1748" s="119" t="s">
        <v>4194</v>
      </c>
      <c r="E1748" s="780">
        <v>0</v>
      </c>
      <c r="F1748" s="780">
        <v>30</v>
      </c>
      <c r="G1748" s="780">
        <v>0</v>
      </c>
      <c r="H1748" s="780">
        <v>30</v>
      </c>
      <c r="I1748" s="289">
        <f t="shared" si="220"/>
        <v>0</v>
      </c>
      <c r="J1748" s="289">
        <f t="shared" si="221"/>
        <v>60</v>
      </c>
    </row>
    <row r="1749" spans="1:10" ht="38.25">
      <c r="A1749" s="417" t="s">
        <v>4038</v>
      </c>
      <c r="B1749" s="417" t="s">
        <v>4039</v>
      </c>
      <c r="C1749" s="364" t="s">
        <v>4195</v>
      </c>
      <c r="D1749" s="119" t="s">
        <v>4196</v>
      </c>
      <c r="E1749" s="780">
        <v>6</v>
      </c>
      <c r="F1749" s="780">
        <v>20</v>
      </c>
      <c r="G1749" s="780">
        <v>15</v>
      </c>
      <c r="H1749" s="780">
        <v>40</v>
      </c>
      <c r="I1749" s="289">
        <f t="shared" si="220"/>
        <v>21</v>
      </c>
      <c r="J1749" s="289">
        <f t="shared" si="221"/>
        <v>60</v>
      </c>
    </row>
    <row r="1750" spans="1:10" ht="38.25">
      <c r="A1750" s="417" t="s">
        <v>4038</v>
      </c>
      <c r="B1750" s="417" t="s">
        <v>4039</v>
      </c>
      <c r="C1750" s="120" t="s">
        <v>4197</v>
      </c>
      <c r="D1750" s="119" t="s">
        <v>4198</v>
      </c>
      <c r="E1750" s="780">
        <v>6</v>
      </c>
      <c r="F1750" s="780">
        <v>30</v>
      </c>
      <c r="G1750" s="780">
        <v>74</v>
      </c>
      <c r="H1750" s="780">
        <v>30</v>
      </c>
      <c r="I1750" s="289">
        <f t="shared" si="220"/>
        <v>80</v>
      </c>
      <c r="J1750" s="289">
        <f t="shared" si="221"/>
        <v>60</v>
      </c>
    </row>
    <row r="1751" spans="1:10" ht="38.25">
      <c r="A1751" s="417" t="s">
        <v>4038</v>
      </c>
      <c r="B1751" s="417" t="s">
        <v>4039</v>
      </c>
      <c r="C1751" s="120" t="s">
        <v>4199</v>
      </c>
      <c r="D1751" s="119" t="s">
        <v>4200</v>
      </c>
      <c r="E1751" s="780">
        <v>6</v>
      </c>
      <c r="F1751" s="780">
        <v>5</v>
      </c>
      <c r="G1751" s="780">
        <v>74</v>
      </c>
      <c r="H1751" s="780">
        <v>75</v>
      </c>
      <c r="I1751" s="289">
        <f t="shared" si="220"/>
        <v>80</v>
      </c>
      <c r="J1751" s="289">
        <f t="shared" si="221"/>
        <v>80</v>
      </c>
    </row>
    <row r="1752" spans="1:10" s="88" customFormat="1" ht="12.75" customHeight="1">
      <c r="B1752" s="381" t="s">
        <v>226</v>
      </c>
      <c r="C1752" s="373"/>
      <c r="D1752" s="381"/>
      <c r="E1752" s="395"/>
      <c r="F1752" s="395"/>
      <c r="G1752" s="381"/>
      <c r="H1752" s="381"/>
      <c r="I1752" s="381"/>
      <c r="J1752" s="381"/>
    </row>
    <row r="1753" spans="1:10" s="88" customFormat="1">
      <c r="B1753" s="381" t="s">
        <v>227</v>
      </c>
      <c r="C1753" s="373"/>
      <c r="D1753" s="381"/>
      <c r="E1753" s="395"/>
      <c r="F1753" s="395"/>
      <c r="G1753" s="381"/>
      <c r="H1753" s="381"/>
      <c r="I1753" s="381"/>
      <c r="J1753" s="381"/>
    </row>
    <row r="1754" spans="1:10" s="88" customFormat="1">
      <c r="B1754" s="381" t="s">
        <v>229</v>
      </c>
      <c r="C1754" s="373"/>
      <c r="D1754" s="381"/>
      <c r="E1754" s="395"/>
      <c r="F1754" s="395"/>
      <c r="G1754" s="381"/>
      <c r="H1754" s="381"/>
      <c r="I1754" s="381"/>
      <c r="J1754" s="381"/>
    </row>
    <row r="1755" spans="1:10">
      <c r="C1755" s="364"/>
      <c r="D1755" s="119"/>
      <c r="E1755" s="118"/>
      <c r="F1755" s="118"/>
      <c r="G1755" s="119"/>
      <c r="H1755" s="119"/>
      <c r="I1755" s="289">
        <f t="shared" ref="I1755:I1758" si="222">SUM(E1755,G1755)</f>
        <v>0</v>
      </c>
      <c r="J1755" s="289">
        <f t="shared" ref="J1755:J1758" si="223">SUM(F1755,H1755)</f>
        <v>0</v>
      </c>
    </row>
    <row r="1756" spans="1:10">
      <c r="C1756" s="364"/>
      <c r="D1756" s="119"/>
      <c r="E1756" s="118"/>
      <c r="F1756" s="118"/>
      <c r="G1756" s="119"/>
      <c r="H1756" s="119"/>
      <c r="I1756" s="289">
        <f t="shared" si="222"/>
        <v>0</v>
      </c>
      <c r="J1756" s="289">
        <f t="shared" si="223"/>
        <v>0</v>
      </c>
    </row>
    <row r="1757" spans="1:10">
      <c r="C1757" s="120"/>
      <c r="D1757" s="119"/>
      <c r="E1757" s="118"/>
      <c r="F1757" s="118"/>
      <c r="G1757" s="119"/>
      <c r="H1757" s="119"/>
      <c r="I1757" s="289">
        <f t="shared" si="222"/>
        <v>0</v>
      </c>
      <c r="J1757" s="289">
        <f t="shared" si="223"/>
        <v>0</v>
      </c>
    </row>
    <row r="1758" spans="1:10">
      <c r="C1758" s="120"/>
      <c r="D1758" s="119"/>
      <c r="E1758" s="118"/>
      <c r="F1758" s="118"/>
      <c r="G1758" s="119"/>
      <c r="H1758" s="119"/>
      <c r="I1758" s="289">
        <f t="shared" si="222"/>
        <v>0</v>
      </c>
      <c r="J1758" s="289">
        <f t="shared" si="223"/>
        <v>0</v>
      </c>
    </row>
    <row r="1759" spans="1:10" s="88" customFormat="1" ht="12.75" customHeight="1">
      <c r="B1759" s="381" t="s">
        <v>226</v>
      </c>
      <c r="C1759" s="373"/>
      <c r="D1759" s="381"/>
      <c r="E1759" s="394"/>
      <c r="F1759" s="394"/>
      <c r="G1759" s="381"/>
      <c r="H1759" s="381"/>
      <c r="I1759" s="381"/>
      <c r="J1759" s="381"/>
    </row>
    <row r="1760" spans="1:10" s="88" customFormat="1">
      <c r="B1760" s="381" t="s">
        <v>227</v>
      </c>
      <c r="C1760" s="373"/>
      <c r="D1760" s="381"/>
      <c r="E1760" s="394"/>
      <c r="F1760" s="394"/>
      <c r="G1760" s="381"/>
      <c r="H1760" s="381"/>
      <c r="I1760" s="381"/>
      <c r="J1760" s="381"/>
    </row>
    <row r="1761" spans="2:11" s="88" customFormat="1">
      <c r="B1761" s="396" t="s">
        <v>232</v>
      </c>
      <c r="C1761" s="373"/>
      <c r="D1761" s="396"/>
      <c r="E1761" s="395"/>
      <c r="F1761" s="395"/>
      <c r="G1761" s="381"/>
      <c r="H1761" s="381"/>
      <c r="I1761" s="381"/>
      <c r="J1761" s="381"/>
      <c r="K1761" s="402" t="s">
        <v>308</v>
      </c>
    </row>
    <row r="1762" spans="2:11">
      <c r="C1762" s="122" t="s">
        <v>233</v>
      </c>
      <c r="D1762" s="121" t="s">
        <v>1899</v>
      </c>
      <c r="E1762" s="118"/>
      <c r="F1762" s="118"/>
      <c r="G1762" s="119"/>
      <c r="H1762" s="119"/>
      <c r="I1762" s="289">
        <f t="shared" ref="I1762:I1766" si="224">SUM(E1762,G1762)</f>
        <v>0</v>
      </c>
      <c r="J1762" s="289">
        <f t="shared" ref="J1762:J1766" si="225">SUM(F1762,H1762)</f>
        <v>0</v>
      </c>
    </row>
    <row r="1763" spans="2:11">
      <c r="C1763" s="122" t="s">
        <v>234</v>
      </c>
      <c r="D1763" s="121" t="s">
        <v>1898</v>
      </c>
      <c r="E1763" s="118"/>
      <c r="F1763" s="118"/>
      <c r="G1763" s="119"/>
      <c r="H1763" s="119"/>
      <c r="I1763" s="289">
        <f t="shared" si="224"/>
        <v>0</v>
      </c>
      <c r="J1763" s="289">
        <f t="shared" si="225"/>
        <v>0</v>
      </c>
    </row>
    <row r="1764" spans="2:11">
      <c r="C1764" s="122" t="s">
        <v>235</v>
      </c>
      <c r="D1764" s="121" t="s">
        <v>153</v>
      </c>
      <c r="E1764" s="118"/>
      <c r="F1764" s="118"/>
      <c r="G1764" s="119"/>
      <c r="H1764" s="119"/>
      <c r="I1764" s="289">
        <f t="shared" si="224"/>
        <v>0</v>
      </c>
      <c r="J1764" s="289">
        <f t="shared" si="225"/>
        <v>0</v>
      </c>
      <c r="K1764" s="88"/>
    </row>
    <row r="1765" spans="2:11" ht="38.25">
      <c r="C1765" s="122" t="s">
        <v>236</v>
      </c>
      <c r="D1765" s="121" t="s">
        <v>158</v>
      </c>
      <c r="E1765" s="118"/>
      <c r="F1765" s="118"/>
      <c r="G1765" s="119"/>
      <c r="H1765" s="119"/>
      <c r="I1765" s="289">
        <f t="shared" si="224"/>
        <v>0</v>
      </c>
      <c r="J1765" s="289">
        <f t="shared" si="225"/>
        <v>0</v>
      </c>
      <c r="K1765" s="417"/>
    </row>
    <row r="1766" spans="2:11" ht="51">
      <c r="C1766" s="122" t="s">
        <v>237</v>
      </c>
      <c r="D1766" s="121" t="s">
        <v>157</v>
      </c>
      <c r="E1766" s="118"/>
      <c r="F1766" s="118"/>
      <c r="G1766" s="119"/>
      <c r="H1766" s="119"/>
      <c r="I1766" s="289">
        <f t="shared" si="224"/>
        <v>0</v>
      </c>
      <c r="J1766" s="289">
        <f t="shared" si="225"/>
        <v>0</v>
      </c>
      <c r="K1766" s="417"/>
    </row>
    <row r="1767" spans="2:11" s="88" customFormat="1">
      <c r="B1767" s="381" t="s">
        <v>226</v>
      </c>
      <c r="C1767" s="373"/>
      <c r="D1767" s="381"/>
      <c r="E1767" s="394"/>
      <c r="F1767" s="394"/>
      <c r="G1767" s="381"/>
      <c r="H1767" s="381"/>
      <c r="I1767" s="381"/>
      <c r="J1767" s="381"/>
    </row>
    <row r="1768" spans="2:11" s="88" customFormat="1">
      <c r="B1768" s="381" t="s">
        <v>227</v>
      </c>
      <c r="C1768" s="373"/>
      <c r="D1768" s="381"/>
      <c r="E1768" s="394"/>
      <c r="F1768" s="394"/>
      <c r="G1768" s="381"/>
      <c r="H1768" s="381"/>
      <c r="I1768" s="381"/>
      <c r="J1768" s="381"/>
    </row>
    <row r="1769" spans="2:11" s="88" customFormat="1" ht="12.75" customHeight="1">
      <c r="B1769" s="397" t="s">
        <v>231</v>
      </c>
      <c r="C1769" s="373"/>
      <c r="D1769" s="398"/>
      <c r="E1769" s="399"/>
      <c r="F1769" s="399"/>
      <c r="G1769" s="369"/>
      <c r="H1769" s="369"/>
      <c r="I1769" s="369"/>
      <c r="J1769" s="369"/>
      <c r="K1769" s="402" t="s">
        <v>309</v>
      </c>
    </row>
    <row r="1770" spans="2:11" ht="25.5">
      <c r="C1770" s="122" t="s">
        <v>238</v>
      </c>
      <c r="D1770" s="121" t="s">
        <v>154</v>
      </c>
      <c r="E1770" s="118"/>
      <c r="F1770" s="118"/>
      <c r="G1770" s="119"/>
      <c r="H1770" s="119"/>
      <c r="I1770" s="289">
        <f t="shared" ref="I1770:I1772" si="226">SUM(E1770,G1770)</f>
        <v>0</v>
      </c>
      <c r="J1770" s="289">
        <f t="shared" ref="J1770:J1772" si="227">SUM(F1770,H1770)</f>
        <v>0</v>
      </c>
      <c r="K1770" s="417"/>
    </row>
    <row r="1771" spans="2:11">
      <c r="C1771" s="122" t="s">
        <v>239</v>
      </c>
      <c r="D1771" s="119" t="s">
        <v>155</v>
      </c>
      <c r="E1771" s="118"/>
      <c r="F1771" s="118"/>
      <c r="G1771" s="119"/>
      <c r="H1771" s="119"/>
      <c r="I1771" s="289">
        <f t="shared" si="226"/>
        <v>0</v>
      </c>
      <c r="J1771" s="289">
        <f t="shared" si="227"/>
        <v>0</v>
      </c>
    </row>
    <row r="1772" spans="2:11">
      <c r="C1772" s="122" t="s">
        <v>240</v>
      </c>
      <c r="D1772" s="121" t="s">
        <v>156</v>
      </c>
      <c r="E1772" s="118"/>
      <c r="F1772" s="118"/>
      <c r="G1772" s="119"/>
      <c r="H1772" s="119"/>
      <c r="I1772" s="289">
        <f t="shared" si="226"/>
        <v>0</v>
      </c>
      <c r="J1772" s="289">
        <f t="shared" si="227"/>
        <v>0</v>
      </c>
      <c r="K1772" s="88"/>
    </row>
    <row r="1773" spans="2:11" s="88" customFormat="1">
      <c r="B1773" s="381" t="s">
        <v>226</v>
      </c>
      <c r="C1773" s="373"/>
      <c r="D1773" s="381"/>
      <c r="E1773" s="394"/>
      <c r="F1773" s="394"/>
      <c r="G1773" s="381"/>
      <c r="H1773" s="381"/>
      <c r="I1773" s="381"/>
      <c r="J1773" s="381"/>
    </row>
    <row r="1774" spans="2:11" s="88" customFormat="1">
      <c r="B1774" s="381" t="s">
        <v>227</v>
      </c>
      <c r="C1774" s="373"/>
      <c r="D1774" s="381"/>
      <c r="E1774" s="394"/>
      <c r="F1774" s="394"/>
      <c r="G1774" s="381"/>
      <c r="H1774" s="381"/>
      <c r="I1774" s="381"/>
      <c r="J1774" s="381"/>
    </row>
    <row r="1775" spans="2:11" s="88" customFormat="1">
      <c r="B1775" s="381" t="s">
        <v>230</v>
      </c>
      <c r="C1775" s="373"/>
      <c r="D1775" s="381"/>
      <c r="E1775" s="395"/>
      <c r="F1775" s="395"/>
      <c r="G1775" s="381"/>
      <c r="H1775" s="381"/>
      <c r="I1775" s="381"/>
      <c r="J1775" s="381"/>
    </row>
    <row r="1776" spans="2:11">
      <c r="C1776" s="120"/>
      <c r="D1776" s="119"/>
      <c r="E1776" s="118"/>
      <c r="F1776" s="118"/>
      <c r="G1776" s="119"/>
      <c r="H1776" s="119"/>
      <c r="I1776" s="289">
        <f t="shared" ref="I1776:I1779" si="228">SUM(E1776,G1776)</f>
        <v>0</v>
      </c>
      <c r="J1776" s="289">
        <f t="shared" ref="J1776:J1779" si="229">SUM(F1776,H1776)</f>
        <v>0</v>
      </c>
    </row>
    <row r="1777" spans="2:11">
      <c r="C1777" s="120"/>
      <c r="D1777" s="119"/>
      <c r="E1777" s="118"/>
      <c r="F1777" s="118"/>
      <c r="G1777" s="119"/>
      <c r="H1777" s="119"/>
      <c r="I1777" s="289">
        <f t="shared" si="228"/>
        <v>0</v>
      </c>
      <c r="J1777" s="289">
        <f t="shared" si="229"/>
        <v>0</v>
      </c>
    </row>
    <row r="1778" spans="2:11">
      <c r="C1778" s="120"/>
      <c r="D1778" s="119"/>
      <c r="E1778" s="118"/>
      <c r="F1778" s="118"/>
      <c r="G1778" s="119"/>
      <c r="H1778" s="119"/>
      <c r="I1778" s="289">
        <f t="shared" si="228"/>
        <v>0</v>
      </c>
      <c r="J1778" s="289">
        <f t="shared" si="229"/>
        <v>0</v>
      </c>
    </row>
    <row r="1779" spans="2:11">
      <c r="C1779" s="120"/>
      <c r="D1779" s="119"/>
      <c r="E1779" s="118"/>
      <c r="F1779" s="118"/>
      <c r="G1779" s="119"/>
      <c r="H1779" s="119"/>
      <c r="I1779" s="289">
        <f t="shared" si="228"/>
        <v>0</v>
      </c>
      <c r="J1779" s="289">
        <f t="shared" si="229"/>
        <v>0</v>
      </c>
    </row>
    <row r="1780" spans="2:11" s="88" customFormat="1">
      <c r="B1780" s="381" t="s">
        <v>7</v>
      </c>
      <c r="C1780" s="373"/>
      <c r="D1780" s="381"/>
      <c r="E1780" s="394"/>
      <c r="F1780" s="394"/>
      <c r="G1780" s="381"/>
      <c r="H1780" s="381"/>
      <c r="I1780" s="381"/>
      <c r="J1780" s="381"/>
    </row>
    <row r="1781" spans="2:11" s="88" customFormat="1">
      <c r="B1781" s="381" t="s">
        <v>8</v>
      </c>
      <c r="C1781" s="373"/>
      <c r="D1781" s="381"/>
      <c r="E1781" s="394"/>
      <c r="F1781" s="394"/>
      <c r="G1781" s="381"/>
      <c r="H1781" s="381"/>
      <c r="I1781" s="381"/>
      <c r="J1781" s="381"/>
    </row>
    <row r="1782" spans="2:11" s="88" customFormat="1">
      <c r="B1782" s="381" t="s">
        <v>317</v>
      </c>
      <c r="C1782" s="373"/>
      <c r="D1782" s="381"/>
      <c r="E1782" s="395"/>
      <c r="F1782" s="395"/>
      <c r="G1782" s="381"/>
      <c r="H1782" s="381"/>
      <c r="I1782" s="381"/>
      <c r="J1782" s="381"/>
    </row>
    <row r="1783" spans="2:11">
      <c r="C1783" s="120"/>
      <c r="D1783" s="119"/>
      <c r="E1783" s="118"/>
      <c r="F1783" s="118"/>
      <c r="G1783" s="119"/>
      <c r="H1783" s="119"/>
      <c r="I1783" s="289">
        <f t="shared" ref="I1783:I1785" si="230">SUM(E1783,G1783)</f>
        <v>0</v>
      </c>
      <c r="J1783" s="289">
        <f t="shared" ref="J1783:J1785" si="231">SUM(F1783,H1783)</f>
        <v>0</v>
      </c>
    </row>
    <row r="1784" spans="2:11">
      <c r="C1784" s="120"/>
      <c r="D1784" s="119"/>
      <c r="E1784" s="118"/>
      <c r="F1784" s="118"/>
      <c r="G1784" s="119"/>
      <c r="H1784" s="119"/>
      <c r="I1784" s="289">
        <f t="shared" si="230"/>
        <v>0</v>
      </c>
      <c r="J1784" s="289">
        <f t="shared" si="231"/>
        <v>0</v>
      </c>
    </row>
    <row r="1785" spans="2:11">
      <c r="C1785" s="120"/>
      <c r="D1785" s="119"/>
      <c r="E1785" s="118"/>
      <c r="F1785" s="118"/>
      <c r="G1785" s="119"/>
      <c r="H1785" s="119"/>
      <c r="I1785" s="289">
        <f t="shared" si="230"/>
        <v>0</v>
      </c>
      <c r="J1785" s="289">
        <f t="shared" si="231"/>
        <v>0</v>
      </c>
    </row>
    <row r="1787" spans="2:11" s="88" customFormat="1" ht="14.25">
      <c r="B1787" s="348" t="s">
        <v>129</v>
      </c>
      <c r="C1787" s="384"/>
      <c r="D1787" s="385"/>
      <c r="E1787" s="385"/>
      <c r="F1787" s="385"/>
      <c r="G1787" s="385"/>
      <c r="H1787" s="385"/>
      <c r="I1787" s="385"/>
      <c r="J1787" s="385"/>
      <c r="K1787" s="131"/>
    </row>
    <row r="1788" spans="2:11" s="88" customFormat="1">
      <c r="B1788" s="88" t="s">
        <v>87</v>
      </c>
      <c r="C1788" s="372"/>
      <c r="E1788" s="386"/>
      <c r="F1788" s="386"/>
      <c r="G1788" s="386"/>
      <c r="H1788" s="386"/>
      <c r="I1788" s="386"/>
      <c r="J1788" s="386"/>
    </row>
    <row r="1789" spans="2:11" s="88" customFormat="1">
      <c r="B1789" s="88" t="s">
        <v>225</v>
      </c>
      <c r="C1789" s="387"/>
      <c r="D1789" s="386"/>
      <c r="E1789" s="386"/>
      <c r="F1789" s="386"/>
      <c r="G1789" s="386"/>
      <c r="H1789" s="386"/>
      <c r="I1789" s="386"/>
      <c r="J1789" s="386"/>
      <c r="K1789" s="386"/>
    </row>
    <row r="1790" spans="2:11" s="88" customFormat="1">
      <c r="B1790" s="388" t="s">
        <v>1839</v>
      </c>
      <c r="C1790" s="365"/>
      <c r="D1790" s="389"/>
      <c r="E1790" s="390"/>
      <c r="F1790" s="390"/>
      <c r="G1790" s="390"/>
      <c r="H1790" s="390"/>
      <c r="I1790" s="390"/>
      <c r="J1790" s="390"/>
    </row>
    <row r="1791" spans="2:11" s="88" customFormat="1">
      <c r="B1791" s="388" t="s">
        <v>1840</v>
      </c>
      <c r="C1791" s="365"/>
      <c r="D1791" s="389"/>
      <c r="E1791" s="390"/>
      <c r="F1791" s="390"/>
      <c r="G1791" s="390"/>
      <c r="H1791" s="390"/>
      <c r="I1791" s="390"/>
      <c r="J1791" s="390"/>
    </row>
    <row r="1792" spans="2:11" s="88" customFormat="1">
      <c r="B1792" s="88" t="s">
        <v>160</v>
      </c>
      <c r="C1792" s="372"/>
      <c r="D1792" s="347"/>
    </row>
    <row r="1793" spans="2:10">
      <c r="C1793" s="366" t="s">
        <v>161</v>
      </c>
      <c r="D1793" s="136" t="s">
        <v>1882</v>
      </c>
      <c r="E1793" s="297"/>
      <c r="F1793" s="297"/>
      <c r="G1793" s="297"/>
      <c r="H1793" s="297"/>
      <c r="I1793" s="289">
        <f t="shared" ref="I1793:I1794" si="232">SUM(E1793,G1793)</f>
        <v>0</v>
      </c>
      <c r="J1793" s="289">
        <f t="shared" ref="J1793:J1794" si="233">SUM(F1793,H1793)</f>
        <v>0</v>
      </c>
    </row>
    <row r="1794" spans="2:10">
      <c r="C1794" s="366" t="s">
        <v>164</v>
      </c>
      <c r="D1794" s="136" t="s">
        <v>1883</v>
      </c>
      <c r="E1794" s="297"/>
      <c r="F1794" s="297"/>
      <c r="G1794" s="297"/>
      <c r="H1794" s="297"/>
      <c r="I1794" s="289">
        <f t="shared" si="232"/>
        <v>0</v>
      </c>
      <c r="J1794" s="289">
        <f t="shared" si="233"/>
        <v>0</v>
      </c>
    </row>
    <row r="1795" spans="2:10" s="88" customFormat="1">
      <c r="B1795" s="383" t="s">
        <v>166</v>
      </c>
      <c r="C1795" s="372"/>
      <c r="D1795" s="391"/>
    </row>
    <row r="1796" spans="2:10">
      <c r="C1796" s="366" t="s">
        <v>167</v>
      </c>
      <c r="D1796" s="136" t="s">
        <v>1884</v>
      </c>
      <c r="E1796" s="297"/>
      <c r="F1796" s="297"/>
      <c r="G1796" s="297"/>
      <c r="H1796" s="297"/>
      <c r="I1796" s="289">
        <f t="shared" ref="I1796:I1797" si="234">SUM(E1796,G1796)</f>
        <v>0</v>
      </c>
      <c r="J1796" s="289">
        <f t="shared" ref="J1796:J1797" si="235">SUM(F1796,H1796)</f>
        <v>0</v>
      </c>
    </row>
    <row r="1797" spans="2:10">
      <c r="C1797" s="366" t="s">
        <v>168</v>
      </c>
      <c r="D1797" s="136" t="s">
        <v>1885</v>
      </c>
      <c r="E1797" s="297"/>
      <c r="F1797" s="297"/>
      <c r="G1797" s="297"/>
      <c r="H1797" s="297"/>
      <c r="I1797" s="289">
        <f t="shared" si="234"/>
        <v>0</v>
      </c>
      <c r="J1797" s="289">
        <f t="shared" si="235"/>
        <v>0</v>
      </c>
    </row>
    <row r="1798" spans="2:10" s="88" customFormat="1">
      <c r="B1798" s="392" t="s">
        <v>279</v>
      </c>
      <c r="C1798" s="372"/>
      <c r="D1798" s="392"/>
      <c r="E1798" s="393"/>
      <c r="F1798" s="393"/>
      <c r="G1798" s="393"/>
      <c r="H1798" s="393"/>
      <c r="I1798" s="393"/>
      <c r="J1798" s="393"/>
    </row>
    <row r="1799" spans="2:10">
      <c r="C1799" s="367" t="s">
        <v>169</v>
      </c>
      <c r="D1799" s="209" t="s">
        <v>1881</v>
      </c>
      <c r="E1799" s="144"/>
      <c r="F1799" s="144"/>
      <c r="G1799" s="144"/>
      <c r="H1799" s="144"/>
      <c r="I1799" s="289">
        <f t="shared" ref="I1799" si="236">SUM(E1799,G1799)</f>
        <v>0</v>
      </c>
      <c r="J1799" s="289">
        <f t="shared" ref="J1799" si="237">SUM(F1799,H1799)</f>
        <v>0</v>
      </c>
    </row>
  </sheetData>
  <autoFilter ref="A6:K1799">
    <filterColumn colId="4" showButton="0"/>
    <filterColumn colId="6" showButton="0"/>
    <filterColumn colId="8" showButton="0"/>
  </autoFilter>
  <pageMargins left="0.75" right="0.75" top="1" bottom="1" header="0.5" footer="0.5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F21" sqref="F21"/>
    </sheetView>
  </sheetViews>
  <sheetFormatPr defaultRowHeight="12.75"/>
  <cols>
    <col min="1" max="1" width="11.85546875" customWidth="1"/>
    <col min="2" max="2" width="100.7109375" customWidth="1"/>
    <col min="3" max="3" width="16.85546875" customWidth="1"/>
    <col min="4" max="4" width="16.7109375" customWidth="1"/>
  </cols>
  <sheetData>
    <row r="1" spans="1:11">
      <c r="A1" s="295"/>
      <c r="B1" s="296" t="s">
        <v>173</v>
      </c>
      <c r="C1" s="368" t="str">
        <f>Kadar.ode.!C1</f>
        <v>Здравствени центар Алексинац</v>
      </c>
      <c r="D1" s="291"/>
      <c r="E1" s="291"/>
      <c r="F1" s="291"/>
      <c r="G1" s="293"/>
      <c r="H1" s="287"/>
      <c r="I1" s="287"/>
      <c r="J1" s="287"/>
      <c r="K1" s="287"/>
    </row>
    <row r="2" spans="1:11">
      <c r="A2" s="295"/>
      <c r="B2" s="296" t="s">
        <v>174</v>
      </c>
      <c r="C2" s="368">
        <f>Kadar.ode.!C2</f>
        <v>26001595</v>
      </c>
      <c r="D2" s="291"/>
      <c r="E2" s="291"/>
      <c r="F2" s="291"/>
      <c r="G2" s="293"/>
      <c r="H2" s="287"/>
      <c r="I2" s="287"/>
      <c r="J2" s="287"/>
      <c r="K2" s="287"/>
    </row>
    <row r="3" spans="1:11">
      <c r="A3" s="295"/>
      <c r="B3" s="296"/>
      <c r="C3" s="368"/>
      <c r="D3" s="291"/>
      <c r="E3" s="291"/>
      <c r="F3" s="291"/>
      <c r="G3" s="404"/>
      <c r="H3" s="287"/>
      <c r="I3" s="287"/>
      <c r="J3" s="287"/>
      <c r="K3" s="287"/>
    </row>
    <row r="4" spans="1:11" ht="14.25">
      <c r="A4" s="295"/>
      <c r="B4" s="296" t="s">
        <v>1877</v>
      </c>
      <c r="C4" s="290" t="s">
        <v>1876</v>
      </c>
      <c r="D4" s="292"/>
      <c r="E4" s="292"/>
      <c r="F4" s="294"/>
      <c r="G4" s="6"/>
      <c r="H4" s="6"/>
      <c r="I4" s="6"/>
      <c r="J4" s="6"/>
      <c r="K4" s="6"/>
    </row>
    <row r="5" spans="1:11">
      <c r="A5" s="407" t="s">
        <v>1886</v>
      </c>
    </row>
    <row r="6" spans="1:11">
      <c r="A6" s="407" t="s">
        <v>1887</v>
      </c>
    </row>
    <row r="7" spans="1:11" ht="51">
      <c r="A7" s="406" t="s">
        <v>55</v>
      </c>
      <c r="B7" s="406" t="s">
        <v>217</v>
      </c>
      <c r="C7" s="781" t="s">
        <v>1855</v>
      </c>
      <c r="D7" s="781" t="s">
        <v>1856</v>
      </c>
      <c r="E7" s="781" t="s">
        <v>1857</v>
      </c>
      <c r="F7" s="781" t="s">
        <v>1858</v>
      </c>
      <c r="G7" s="781" t="s">
        <v>1841</v>
      </c>
      <c r="H7" s="781" t="s">
        <v>215</v>
      </c>
      <c r="I7" s="405" t="s">
        <v>1879</v>
      </c>
      <c r="J7" s="405" t="s">
        <v>1880</v>
      </c>
    </row>
    <row r="8" spans="1:11">
      <c r="A8" t="s">
        <v>161</v>
      </c>
      <c r="B8" t="s">
        <v>1882</v>
      </c>
      <c r="C8" t="s">
        <v>2139</v>
      </c>
      <c r="D8" t="s">
        <v>2139</v>
      </c>
      <c r="E8" t="s">
        <v>2139</v>
      </c>
      <c r="F8" t="s">
        <v>2139</v>
      </c>
      <c r="G8" t="s">
        <v>2139</v>
      </c>
      <c r="H8" t="s">
        <v>2139</v>
      </c>
      <c r="I8" s="400">
        <v>0</v>
      </c>
      <c r="J8" s="400">
        <v>0</v>
      </c>
    </row>
    <row r="9" spans="1:11">
      <c r="A9" t="s">
        <v>164</v>
      </c>
      <c r="B9" t="s">
        <v>1883</v>
      </c>
      <c r="C9" t="s">
        <v>2139</v>
      </c>
      <c r="D9" t="s">
        <v>2139</v>
      </c>
      <c r="E9" t="s">
        <v>2139</v>
      </c>
      <c r="F9" t="s">
        <v>2139</v>
      </c>
      <c r="G9" t="s">
        <v>2139</v>
      </c>
      <c r="H9" t="s">
        <v>2139</v>
      </c>
      <c r="I9" s="400">
        <v>0</v>
      </c>
      <c r="J9" s="400">
        <v>0</v>
      </c>
    </row>
    <row r="10" spans="1:11">
      <c r="A10" t="s">
        <v>168</v>
      </c>
      <c r="B10" t="s">
        <v>1885</v>
      </c>
      <c r="C10" t="s">
        <v>2139</v>
      </c>
      <c r="D10" t="s">
        <v>2139</v>
      </c>
      <c r="E10" t="s">
        <v>2139</v>
      </c>
      <c r="F10" t="s">
        <v>2139</v>
      </c>
      <c r="G10" t="s">
        <v>2139</v>
      </c>
      <c r="H10" t="s">
        <v>2139</v>
      </c>
      <c r="I10" s="400">
        <v>0</v>
      </c>
      <c r="J10" s="400">
        <v>0</v>
      </c>
    </row>
    <row r="11" spans="1:11">
      <c r="A11" t="s">
        <v>167</v>
      </c>
      <c r="B11" t="s">
        <v>1884</v>
      </c>
      <c r="C11" t="s">
        <v>2139</v>
      </c>
      <c r="D11" t="s">
        <v>2139</v>
      </c>
      <c r="E11" t="s">
        <v>2139</v>
      </c>
      <c r="F11" t="s">
        <v>2139</v>
      </c>
      <c r="G11" t="s">
        <v>2139</v>
      </c>
      <c r="H11" t="s">
        <v>2139</v>
      </c>
      <c r="I11" s="400">
        <v>0</v>
      </c>
      <c r="J11" s="400">
        <v>0</v>
      </c>
    </row>
    <row r="12" spans="1:11">
      <c r="A12" t="s">
        <v>169</v>
      </c>
      <c r="B12" t="s">
        <v>1881</v>
      </c>
      <c r="C12" t="s">
        <v>2139</v>
      </c>
      <c r="D12" t="s">
        <v>2139</v>
      </c>
      <c r="E12" t="s">
        <v>2139</v>
      </c>
      <c r="F12" t="s">
        <v>2139</v>
      </c>
      <c r="G12" t="s">
        <v>2139</v>
      </c>
      <c r="H12" t="s">
        <v>2139</v>
      </c>
      <c r="I12" s="400">
        <v>0</v>
      </c>
      <c r="J12" s="400">
        <v>0</v>
      </c>
    </row>
    <row r="13" spans="1:11">
      <c r="A13" t="s">
        <v>1842</v>
      </c>
      <c r="B13" t="s">
        <v>1810</v>
      </c>
      <c r="C13" t="s">
        <v>2139</v>
      </c>
      <c r="D13" t="s">
        <v>2139</v>
      </c>
      <c r="E13" t="s">
        <v>2139</v>
      </c>
      <c r="F13" t="s">
        <v>2139</v>
      </c>
      <c r="G13" t="s">
        <v>2139</v>
      </c>
      <c r="H13" t="s">
        <v>2139</v>
      </c>
      <c r="I13" s="400">
        <v>0</v>
      </c>
      <c r="J13" s="400">
        <v>0</v>
      </c>
    </row>
    <row r="14" spans="1:11">
      <c r="A14" t="s">
        <v>1843</v>
      </c>
      <c r="B14" t="s">
        <v>1811</v>
      </c>
      <c r="C14" t="s">
        <v>2139</v>
      </c>
      <c r="D14" t="s">
        <v>2139</v>
      </c>
      <c r="E14" t="s">
        <v>2139</v>
      </c>
      <c r="F14" t="s">
        <v>2139</v>
      </c>
      <c r="G14" t="s">
        <v>2139</v>
      </c>
      <c r="H14" t="s">
        <v>2139</v>
      </c>
      <c r="I14" s="400">
        <v>0</v>
      </c>
      <c r="J14" s="400">
        <v>0</v>
      </c>
    </row>
    <row r="15" spans="1:11">
      <c r="A15" t="s">
        <v>1844</v>
      </c>
      <c r="B15" t="s">
        <v>1812</v>
      </c>
      <c r="C15" t="s">
        <v>2139</v>
      </c>
      <c r="D15" t="s">
        <v>2139</v>
      </c>
      <c r="E15" t="s">
        <v>2139</v>
      </c>
      <c r="F15" t="s">
        <v>2139</v>
      </c>
      <c r="G15" t="s">
        <v>2139</v>
      </c>
      <c r="H15" t="s">
        <v>2139</v>
      </c>
      <c r="I15" s="400">
        <v>0</v>
      </c>
      <c r="J15" s="400">
        <v>0</v>
      </c>
    </row>
    <row r="16" spans="1:11">
      <c r="A16" t="s">
        <v>1845</v>
      </c>
      <c r="B16" t="s">
        <v>1813</v>
      </c>
      <c r="C16" t="s">
        <v>2139</v>
      </c>
      <c r="D16" t="s">
        <v>2139</v>
      </c>
      <c r="E16" t="s">
        <v>2139</v>
      </c>
      <c r="F16" t="s">
        <v>2139</v>
      </c>
      <c r="G16" t="s">
        <v>2139</v>
      </c>
      <c r="H16" t="s">
        <v>2139</v>
      </c>
      <c r="I16" s="400">
        <v>0</v>
      </c>
      <c r="J16" s="400">
        <v>0</v>
      </c>
    </row>
    <row r="17" spans="1:10">
      <c r="A17" t="s">
        <v>141</v>
      </c>
      <c r="B17" t="s">
        <v>150</v>
      </c>
      <c r="C17" t="s">
        <v>2139</v>
      </c>
      <c r="D17" t="s">
        <v>2139</v>
      </c>
      <c r="E17" t="s">
        <v>2139</v>
      </c>
      <c r="F17" t="s">
        <v>2139</v>
      </c>
      <c r="G17" t="s">
        <v>2139</v>
      </c>
      <c r="H17" t="s">
        <v>2139</v>
      </c>
      <c r="I17" s="400">
        <v>0</v>
      </c>
      <c r="J17" s="400">
        <v>0</v>
      </c>
    </row>
    <row r="18" spans="1:10">
      <c r="E18">
        <v>7</v>
      </c>
      <c r="F18">
        <v>20</v>
      </c>
      <c r="G18" t="s">
        <v>216</v>
      </c>
      <c r="H18" t="s">
        <v>3542</v>
      </c>
      <c r="I18" s="400">
        <v>7</v>
      </c>
      <c r="J18" s="400">
        <v>20</v>
      </c>
    </row>
    <row r="19" spans="1:10">
      <c r="E19">
        <v>19</v>
      </c>
      <c r="F19">
        <v>25</v>
      </c>
      <c r="G19" t="s">
        <v>216</v>
      </c>
      <c r="H19" t="s">
        <v>3556</v>
      </c>
      <c r="I19" s="400">
        <v>19</v>
      </c>
      <c r="J19" s="400">
        <v>25</v>
      </c>
    </row>
    <row r="20" spans="1:10">
      <c r="A20" t="s">
        <v>137</v>
      </c>
      <c r="B20" t="s">
        <v>138</v>
      </c>
      <c r="C20" t="s">
        <v>2139</v>
      </c>
      <c r="D20" t="s">
        <v>2139</v>
      </c>
      <c r="E20" t="s">
        <v>2139</v>
      </c>
      <c r="F20" t="s">
        <v>2139</v>
      </c>
      <c r="G20" t="s">
        <v>2139</v>
      </c>
      <c r="H20" t="s">
        <v>2139</v>
      </c>
      <c r="I20" s="400">
        <v>0</v>
      </c>
      <c r="J20" s="400">
        <v>0</v>
      </c>
    </row>
    <row r="21" spans="1:10">
      <c r="B21" t="s">
        <v>3559</v>
      </c>
      <c r="C21" t="s">
        <v>2139</v>
      </c>
      <c r="D21" t="s">
        <v>2139</v>
      </c>
      <c r="E21">
        <v>0</v>
      </c>
      <c r="F21">
        <v>50</v>
      </c>
      <c r="G21" t="s">
        <v>3536</v>
      </c>
      <c r="H21" t="s">
        <v>3556</v>
      </c>
      <c r="I21" s="400">
        <v>0</v>
      </c>
      <c r="J21" s="400">
        <v>50</v>
      </c>
    </row>
    <row r="22" spans="1:10">
      <c r="A22" t="s">
        <v>139</v>
      </c>
      <c r="B22" t="s">
        <v>140</v>
      </c>
      <c r="C22" t="s">
        <v>2139</v>
      </c>
      <c r="D22" t="s">
        <v>2139</v>
      </c>
      <c r="E22" t="s">
        <v>2139</v>
      </c>
      <c r="F22" t="s">
        <v>2139</v>
      </c>
      <c r="G22" t="s">
        <v>2139</v>
      </c>
      <c r="H22" t="s">
        <v>2139</v>
      </c>
      <c r="I22" s="400">
        <v>0</v>
      </c>
      <c r="J22" s="400">
        <v>0</v>
      </c>
    </row>
    <row r="23" spans="1:10">
      <c r="A23" t="s">
        <v>147</v>
      </c>
      <c r="B23" t="s">
        <v>148</v>
      </c>
      <c r="C23" t="s">
        <v>2139</v>
      </c>
      <c r="D23" t="s">
        <v>2139</v>
      </c>
      <c r="E23" t="s">
        <v>2139</v>
      </c>
      <c r="F23" t="s">
        <v>2139</v>
      </c>
      <c r="G23" t="s">
        <v>2139</v>
      </c>
      <c r="H23" t="s">
        <v>2139</v>
      </c>
      <c r="I23" s="400">
        <v>0</v>
      </c>
      <c r="J23" s="400">
        <v>0</v>
      </c>
    </row>
    <row r="24" spans="1:10">
      <c r="A24" t="s">
        <v>144</v>
      </c>
      <c r="B24" t="s">
        <v>149</v>
      </c>
      <c r="C24" t="s">
        <v>2139</v>
      </c>
      <c r="D24" t="s">
        <v>2139</v>
      </c>
      <c r="E24" t="s">
        <v>2139</v>
      </c>
      <c r="F24" t="s">
        <v>2139</v>
      </c>
      <c r="G24" t="s">
        <v>2139</v>
      </c>
      <c r="H24" t="s">
        <v>2139</v>
      </c>
      <c r="I24" s="400">
        <v>0</v>
      </c>
      <c r="J24" s="400">
        <v>0</v>
      </c>
    </row>
    <row r="25" spans="1:10">
      <c r="A25" t="s">
        <v>145</v>
      </c>
      <c r="B25" t="s">
        <v>146</v>
      </c>
      <c r="C25" t="s">
        <v>2139</v>
      </c>
      <c r="D25" t="s">
        <v>2139</v>
      </c>
      <c r="E25" t="s">
        <v>2139</v>
      </c>
      <c r="F25" t="s">
        <v>2139</v>
      </c>
      <c r="G25" t="s">
        <v>2139</v>
      </c>
      <c r="H25" t="s">
        <v>2139</v>
      </c>
      <c r="I25" s="400">
        <v>0</v>
      </c>
      <c r="J25" s="400">
        <v>0</v>
      </c>
    </row>
    <row r="26" spans="1:10">
      <c r="A26" t="s">
        <v>142</v>
      </c>
      <c r="B26" t="s">
        <v>1897</v>
      </c>
      <c r="C26" t="s">
        <v>2139</v>
      </c>
      <c r="D26" t="s">
        <v>2139</v>
      </c>
      <c r="E26" t="s">
        <v>2139</v>
      </c>
      <c r="F26" t="s">
        <v>2139</v>
      </c>
      <c r="G26" t="s">
        <v>2139</v>
      </c>
      <c r="H26" t="s">
        <v>2139</v>
      </c>
      <c r="I26" s="400">
        <v>0</v>
      </c>
      <c r="J26" s="400">
        <v>0</v>
      </c>
    </row>
    <row r="27" spans="1:10">
      <c r="B27" t="s">
        <v>2978</v>
      </c>
      <c r="C27" t="s">
        <v>2139</v>
      </c>
      <c r="D27" t="s">
        <v>2139</v>
      </c>
      <c r="E27">
        <v>4</v>
      </c>
      <c r="F27">
        <v>8</v>
      </c>
      <c r="G27" t="s">
        <v>3536</v>
      </c>
      <c r="H27" t="s">
        <v>3567</v>
      </c>
      <c r="I27" s="400">
        <v>4</v>
      </c>
      <c r="J27" s="400">
        <v>8</v>
      </c>
    </row>
    <row r="28" spans="1:10">
      <c r="C28">
        <v>15</v>
      </c>
      <c r="D28">
        <v>20</v>
      </c>
      <c r="E28">
        <v>12</v>
      </c>
      <c r="F28">
        <v>40</v>
      </c>
      <c r="G28" t="s">
        <v>3536</v>
      </c>
      <c r="H28" t="s">
        <v>3553</v>
      </c>
      <c r="I28" s="400">
        <v>27</v>
      </c>
      <c r="J28" s="400">
        <v>60</v>
      </c>
    </row>
    <row r="29" spans="1:10">
      <c r="A29" t="s">
        <v>143</v>
      </c>
      <c r="B29" t="s">
        <v>1895</v>
      </c>
      <c r="C29" t="s">
        <v>2139</v>
      </c>
      <c r="D29" t="s">
        <v>2139</v>
      </c>
      <c r="E29" t="s">
        <v>2139</v>
      </c>
      <c r="F29" t="s">
        <v>2139</v>
      </c>
      <c r="G29" t="s">
        <v>2139</v>
      </c>
      <c r="H29" t="s">
        <v>2139</v>
      </c>
      <c r="I29" s="400">
        <v>0</v>
      </c>
      <c r="J29" s="400">
        <v>0</v>
      </c>
    </row>
    <row r="30" spans="1:10">
      <c r="A30" t="s">
        <v>152</v>
      </c>
      <c r="B30" t="s">
        <v>3740</v>
      </c>
      <c r="C30">
        <v>1037</v>
      </c>
      <c r="D30">
        <v>1050</v>
      </c>
      <c r="E30">
        <v>17</v>
      </c>
      <c r="F30">
        <v>20</v>
      </c>
      <c r="G30" t="s">
        <v>3747</v>
      </c>
      <c r="H30" t="s">
        <v>3576</v>
      </c>
      <c r="I30" s="400">
        <v>1054</v>
      </c>
      <c r="J30" s="400">
        <v>1070</v>
      </c>
    </row>
    <row r="31" spans="1:10">
      <c r="A31" t="s">
        <v>151</v>
      </c>
      <c r="B31" t="s">
        <v>1896</v>
      </c>
      <c r="C31" t="s">
        <v>2139</v>
      </c>
      <c r="D31" t="s">
        <v>2139</v>
      </c>
      <c r="E31">
        <v>5</v>
      </c>
      <c r="F31">
        <v>6</v>
      </c>
      <c r="G31" t="s">
        <v>3538</v>
      </c>
      <c r="H31" t="s">
        <v>3576</v>
      </c>
      <c r="I31" s="400">
        <v>5</v>
      </c>
      <c r="J31" s="400">
        <v>6</v>
      </c>
    </row>
    <row r="32" spans="1:10">
      <c r="A32" t="s">
        <v>235</v>
      </c>
      <c r="B32" t="s">
        <v>153</v>
      </c>
      <c r="C32" t="s">
        <v>2139</v>
      </c>
      <c r="D32" t="s">
        <v>2139</v>
      </c>
      <c r="E32" t="s">
        <v>2139</v>
      </c>
      <c r="F32" t="s">
        <v>2139</v>
      </c>
      <c r="G32" t="s">
        <v>2139</v>
      </c>
      <c r="H32" t="s">
        <v>2139</v>
      </c>
      <c r="I32" s="400">
        <v>0</v>
      </c>
      <c r="J32" s="400">
        <v>0</v>
      </c>
    </row>
    <row r="33" spans="1:10">
      <c r="A33" t="s">
        <v>233</v>
      </c>
      <c r="B33" t="s">
        <v>1899</v>
      </c>
      <c r="C33" t="s">
        <v>2139</v>
      </c>
      <c r="D33" t="s">
        <v>2139</v>
      </c>
      <c r="E33" t="s">
        <v>2139</v>
      </c>
      <c r="F33" t="s">
        <v>2139</v>
      </c>
      <c r="G33" t="s">
        <v>2139</v>
      </c>
      <c r="H33" t="s">
        <v>2139</v>
      </c>
      <c r="I33" s="400">
        <v>0</v>
      </c>
      <c r="J33" s="400">
        <v>0</v>
      </c>
    </row>
    <row r="34" spans="1:10">
      <c r="A34" t="s">
        <v>234</v>
      </c>
      <c r="B34" t="s">
        <v>1898</v>
      </c>
      <c r="C34" t="s">
        <v>2139</v>
      </c>
      <c r="D34" t="s">
        <v>2139</v>
      </c>
      <c r="E34" t="s">
        <v>2139</v>
      </c>
      <c r="F34" t="s">
        <v>2139</v>
      </c>
      <c r="G34" t="s">
        <v>2139</v>
      </c>
      <c r="H34" t="s">
        <v>2139</v>
      </c>
      <c r="I34" s="400">
        <v>0</v>
      </c>
      <c r="J34" s="400">
        <v>0</v>
      </c>
    </row>
    <row r="35" spans="1:10">
      <c r="A35" t="s">
        <v>237</v>
      </c>
      <c r="B35" t="s">
        <v>157</v>
      </c>
      <c r="C35" t="s">
        <v>2139</v>
      </c>
      <c r="D35" t="s">
        <v>2139</v>
      </c>
      <c r="E35" t="s">
        <v>2139</v>
      </c>
      <c r="F35" t="s">
        <v>2139</v>
      </c>
      <c r="G35" t="s">
        <v>2139</v>
      </c>
      <c r="H35" t="s">
        <v>2139</v>
      </c>
      <c r="I35" s="400">
        <v>0</v>
      </c>
      <c r="J35" s="400">
        <v>0</v>
      </c>
    </row>
    <row r="36" spans="1:10">
      <c r="A36" t="s">
        <v>236</v>
      </c>
      <c r="B36" t="s">
        <v>158</v>
      </c>
      <c r="C36" t="s">
        <v>2139</v>
      </c>
      <c r="D36" t="s">
        <v>2139</v>
      </c>
      <c r="E36" t="s">
        <v>2139</v>
      </c>
      <c r="F36" t="s">
        <v>2139</v>
      </c>
      <c r="G36" t="s">
        <v>2139</v>
      </c>
      <c r="H36" t="s">
        <v>2139</v>
      </c>
      <c r="I36" s="400">
        <v>0</v>
      </c>
      <c r="J36" s="400">
        <v>0</v>
      </c>
    </row>
    <row r="37" spans="1:10">
      <c r="A37" t="s">
        <v>239</v>
      </c>
      <c r="B37" t="s">
        <v>155</v>
      </c>
      <c r="C37" t="s">
        <v>2139</v>
      </c>
      <c r="D37" t="s">
        <v>2139</v>
      </c>
      <c r="E37" t="s">
        <v>2139</v>
      </c>
      <c r="F37" t="s">
        <v>2139</v>
      </c>
      <c r="G37" t="s">
        <v>2139</v>
      </c>
      <c r="H37" t="s">
        <v>2139</v>
      </c>
      <c r="I37" s="400">
        <v>0</v>
      </c>
      <c r="J37" s="400">
        <v>0</v>
      </c>
    </row>
    <row r="38" spans="1:10">
      <c r="A38" t="s">
        <v>240</v>
      </c>
      <c r="B38" t="s">
        <v>156</v>
      </c>
      <c r="C38" t="s">
        <v>2139</v>
      </c>
      <c r="D38" t="s">
        <v>2139</v>
      </c>
      <c r="E38" t="s">
        <v>2139</v>
      </c>
      <c r="F38" t="s">
        <v>2139</v>
      </c>
      <c r="G38" t="s">
        <v>2139</v>
      </c>
      <c r="H38" t="s">
        <v>2139</v>
      </c>
      <c r="I38" s="400">
        <v>0</v>
      </c>
      <c r="J38" s="400">
        <v>0</v>
      </c>
    </row>
    <row r="39" spans="1:10">
      <c r="A39" t="s">
        <v>238</v>
      </c>
      <c r="B39" t="s">
        <v>154</v>
      </c>
      <c r="C39" t="s">
        <v>2139</v>
      </c>
      <c r="D39" t="s">
        <v>2139</v>
      </c>
      <c r="E39" t="s">
        <v>2139</v>
      </c>
      <c r="F39" t="s">
        <v>2139</v>
      </c>
      <c r="G39" t="s">
        <v>2139</v>
      </c>
      <c r="H39" t="s">
        <v>2139</v>
      </c>
      <c r="I39" s="400">
        <v>0</v>
      </c>
      <c r="J39" s="400">
        <v>0</v>
      </c>
    </row>
    <row r="40" spans="1:10">
      <c r="A40" t="s">
        <v>1850</v>
      </c>
      <c r="I40" s="400">
        <v>1116</v>
      </c>
      <c r="J40" s="400">
        <v>1239</v>
      </c>
    </row>
  </sheetData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44"/>
  <sheetViews>
    <sheetView zoomScaleNormal="100" zoomScaleSheetLayoutView="100" workbookViewId="0">
      <selection activeCell="D29" sqref="D29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234"/>
      <c r="B1" s="235" t="s">
        <v>173</v>
      </c>
      <c r="C1" s="236" t="str">
        <f>Kadar.ode.!C1</f>
        <v>Здравствени центар Алексинац</v>
      </c>
      <c r="D1" s="237"/>
      <c r="E1" s="237"/>
      <c r="F1" s="238"/>
    </row>
    <row r="2" spans="1:17">
      <c r="A2" s="234"/>
      <c r="B2" s="235" t="s">
        <v>174</v>
      </c>
      <c r="C2" s="236">
        <f>Kadar.ode.!C2</f>
        <v>26001595</v>
      </c>
      <c r="D2" s="237"/>
      <c r="E2" s="237"/>
      <c r="F2" s="238"/>
    </row>
    <row r="3" spans="1:17">
      <c r="A3" s="234"/>
      <c r="B3" s="235" t="s">
        <v>175</v>
      </c>
      <c r="C3" s="340" t="str">
        <f>Kadar.ode.!C3</f>
        <v>01.01.2025.</v>
      </c>
      <c r="D3" s="237"/>
      <c r="E3" s="237"/>
      <c r="F3" s="238"/>
    </row>
    <row r="4" spans="1:17" ht="14.25">
      <c r="A4" s="234"/>
      <c r="B4" s="235" t="s">
        <v>1878</v>
      </c>
      <c r="C4" s="239" t="s">
        <v>216</v>
      </c>
      <c r="D4" s="240"/>
      <c r="E4" s="240"/>
      <c r="F4" s="241"/>
    </row>
    <row r="5" spans="1:17" ht="14.25">
      <c r="A5" s="234"/>
      <c r="B5" s="235" t="s">
        <v>215</v>
      </c>
      <c r="C5" s="239"/>
      <c r="D5" s="240"/>
      <c r="E5" s="240"/>
      <c r="F5" s="241"/>
    </row>
    <row r="8" spans="1:17">
      <c r="O8" s="2"/>
      <c r="Q8" s="266"/>
    </row>
    <row r="9" spans="1:17" ht="23.25" customHeight="1">
      <c r="A9" s="926" t="s">
        <v>6</v>
      </c>
      <c r="B9" s="924" t="s">
        <v>56</v>
      </c>
      <c r="C9" s="924" t="s">
        <v>172</v>
      </c>
      <c r="D9" s="924" t="s">
        <v>1758</v>
      </c>
      <c r="E9" s="924" t="s">
        <v>1759</v>
      </c>
      <c r="F9" s="924"/>
      <c r="G9" s="924" t="s">
        <v>1760</v>
      </c>
      <c r="H9" s="924"/>
      <c r="I9" s="924" t="s">
        <v>1761</v>
      </c>
      <c r="J9" s="924"/>
      <c r="K9" s="924" t="s">
        <v>1762</v>
      </c>
      <c r="L9" s="924"/>
      <c r="M9" s="924" t="s">
        <v>1763</v>
      </c>
      <c r="N9" s="924"/>
      <c r="O9" s="924" t="s">
        <v>1764</v>
      </c>
      <c r="P9" s="924"/>
      <c r="Q9"/>
    </row>
    <row r="10" spans="1:17" ht="25.5">
      <c r="A10" s="926"/>
      <c r="B10" s="924"/>
      <c r="C10" s="924"/>
      <c r="D10" s="924"/>
      <c r="E10" s="336" t="s">
        <v>1853</v>
      </c>
      <c r="F10" s="336" t="s">
        <v>1854</v>
      </c>
      <c r="G10" s="336" t="s">
        <v>1853</v>
      </c>
      <c r="H10" s="336" t="s">
        <v>1854</v>
      </c>
      <c r="I10" s="336" t="s">
        <v>1853</v>
      </c>
      <c r="J10" s="336" t="s">
        <v>1854</v>
      </c>
      <c r="K10" s="379" t="s">
        <v>1853</v>
      </c>
      <c r="L10" s="379" t="s">
        <v>1854</v>
      </c>
      <c r="M10" s="379" t="s">
        <v>1853</v>
      </c>
      <c r="N10" s="379" t="s">
        <v>1854</v>
      </c>
      <c r="O10" s="379" t="s">
        <v>1853</v>
      </c>
      <c r="P10" s="379" t="s">
        <v>1854</v>
      </c>
      <c r="Q10"/>
    </row>
    <row r="11" spans="1:17">
      <c r="A11" s="273">
        <v>1</v>
      </c>
      <c r="B11" s="270" t="s">
        <v>1755</v>
      </c>
      <c r="C11" s="273">
        <v>26</v>
      </c>
      <c r="D11" s="271">
        <v>2</v>
      </c>
      <c r="E11" s="271">
        <v>141</v>
      </c>
      <c r="F11" s="271">
        <v>198</v>
      </c>
      <c r="G11" s="271">
        <v>141</v>
      </c>
      <c r="H11" s="271">
        <v>198</v>
      </c>
      <c r="I11" s="272">
        <v>401</v>
      </c>
      <c r="J11" s="272">
        <v>494</v>
      </c>
      <c r="K11" s="272">
        <v>413</v>
      </c>
      <c r="L11" s="272">
        <v>494</v>
      </c>
      <c r="M11" s="272">
        <f t="shared" ref="M11:P14" si="0">E11+I11</f>
        <v>542</v>
      </c>
      <c r="N11" s="272">
        <f t="shared" si="0"/>
        <v>692</v>
      </c>
      <c r="O11" s="272">
        <f t="shared" si="0"/>
        <v>554</v>
      </c>
      <c r="P11" s="272">
        <f t="shared" si="0"/>
        <v>692</v>
      </c>
      <c r="Q11"/>
    </row>
    <row r="12" spans="1:17">
      <c r="A12" s="273">
        <v>2</v>
      </c>
      <c r="B12" s="270" t="s">
        <v>1756</v>
      </c>
      <c r="C12" s="273">
        <v>6</v>
      </c>
      <c r="D12" s="271"/>
      <c r="E12" s="271">
        <v>26</v>
      </c>
      <c r="F12" s="271">
        <v>51</v>
      </c>
      <c r="G12" s="271">
        <v>26</v>
      </c>
      <c r="H12" s="271">
        <v>51</v>
      </c>
      <c r="I12" s="272">
        <v>81</v>
      </c>
      <c r="J12" s="272">
        <v>125</v>
      </c>
      <c r="K12" s="272">
        <v>84</v>
      </c>
      <c r="L12" s="272">
        <v>125</v>
      </c>
      <c r="M12" s="272">
        <f t="shared" si="0"/>
        <v>107</v>
      </c>
      <c r="N12" s="272">
        <f t="shared" si="0"/>
        <v>176</v>
      </c>
      <c r="O12" s="272">
        <f t="shared" si="0"/>
        <v>110</v>
      </c>
      <c r="P12" s="272">
        <f t="shared" si="0"/>
        <v>176</v>
      </c>
      <c r="Q12"/>
    </row>
    <row r="13" spans="1:17">
      <c r="A13" s="274">
        <v>3</v>
      </c>
      <c r="B13" s="270" t="s">
        <v>1757</v>
      </c>
      <c r="C13" s="273">
        <v>13</v>
      </c>
      <c r="D13" s="271">
        <v>1</v>
      </c>
      <c r="E13" s="271">
        <v>60</v>
      </c>
      <c r="F13" s="271">
        <v>70</v>
      </c>
      <c r="G13" s="271">
        <v>60</v>
      </c>
      <c r="H13" s="271">
        <v>70</v>
      </c>
      <c r="I13" s="272">
        <v>622</v>
      </c>
      <c r="J13" s="272">
        <v>745</v>
      </c>
      <c r="K13" s="272">
        <v>631</v>
      </c>
      <c r="L13" s="272">
        <v>745</v>
      </c>
      <c r="M13" s="272">
        <f t="shared" si="0"/>
        <v>682</v>
      </c>
      <c r="N13" s="272">
        <f t="shared" si="0"/>
        <v>815</v>
      </c>
      <c r="O13" s="272">
        <f t="shared" si="0"/>
        <v>691</v>
      </c>
      <c r="P13" s="272">
        <f t="shared" si="0"/>
        <v>815</v>
      </c>
      <c r="Q13"/>
    </row>
    <row r="14" spans="1:17">
      <c r="A14" s="273">
        <v>4</v>
      </c>
      <c r="B14" s="270" t="s">
        <v>1913</v>
      </c>
      <c r="C14" s="273">
        <v>30</v>
      </c>
      <c r="D14" s="271">
        <v>0</v>
      </c>
      <c r="E14" s="271">
        <v>0</v>
      </c>
      <c r="F14" s="271">
        <v>0</v>
      </c>
      <c r="G14" s="271">
        <v>0</v>
      </c>
      <c r="H14" s="271">
        <v>0</v>
      </c>
      <c r="I14" s="272">
        <v>124</v>
      </c>
      <c r="J14" s="272">
        <v>149</v>
      </c>
      <c r="K14" s="272">
        <v>210</v>
      </c>
      <c r="L14" s="272">
        <v>235</v>
      </c>
      <c r="M14" s="272">
        <f t="shared" si="0"/>
        <v>124</v>
      </c>
      <c r="N14" s="272">
        <f t="shared" si="0"/>
        <v>149</v>
      </c>
      <c r="O14" s="272">
        <f t="shared" si="0"/>
        <v>210</v>
      </c>
      <c r="P14" s="272">
        <f t="shared" si="0"/>
        <v>235</v>
      </c>
      <c r="Q14"/>
    </row>
    <row r="15" spans="1:17">
      <c r="A15" s="273">
        <v>5</v>
      </c>
      <c r="B15" s="270"/>
      <c r="C15" s="273"/>
      <c r="D15" s="271"/>
      <c r="E15" s="271"/>
      <c r="F15" s="271"/>
      <c r="G15" s="271"/>
      <c r="H15" s="271"/>
      <c r="I15" s="272"/>
      <c r="J15" s="272"/>
      <c r="K15" s="272"/>
      <c r="L15" s="272"/>
      <c r="M15" s="272"/>
      <c r="N15" s="272"/>
      <c r="O15" s="272"/>
      <c r="P15" s="272"/>
      <c r="Q15"/>
    </row>
    <row r="16" spans="1:17">
      <c r="A16" s="273">
        <v>6</v>
      </c>
      <c r="B16" s="270"/>
      <c r="C16" s="273"/>
      <c r="D16" s="271"/>
      <c r="E16" s="271"/>
      <c r="F16" s="271"/>
      <c r="G16" s="271"/>
      <c r="H16" s="271"/>
      <c r="I16" s="272"/>
      <c r="J16" s="272"/>
      <c r="K16" s="272"/>
      <c r="L16" s="272"/>
      <c r="M16" s="272"/>
      <c r="N16" s="272"/>
      <c r="O16" s="272"/>
      <c r="P16" s="272"/>
      <c r="Q16"/>
    </row>
    <row r="17" spans="1:17">
      <c r="A17" s="273">
        <v>7</v>
      </c>
      <c r="B17" s="270"/>
      <c r="C17" s="275"/>
      <c r="D17" s="271"/>
      <c r="E17" s="271"/>
      <c r="F17" s="271"/>
      <c r="G17" s="271"/>
      <c r="H17" s="271"/>
      <c r="I17" s="272"/>
      <c r="J17" s="272"/>
      <c r="K17" s="272"/>
      <c r="L17" s="272"/>
      <c r="M17" s="272"/>
      <c r="N17" s="272"/>
      <c r="O17" s="272"/>
      <c r="P17" s="272"/>
      <c r="Q17"/>
    </row>
    <row r="18" spans="1:17">
      <c r="A18" s="273">
        <v>8</v>
      </c>
      <c r="B18" s="270"/>
      <c r="C18" s="275"/>
      <c r="D18" s="271"/>
      <c r="E18" s="271"/>
      <c r="F18" s="271"/>
      <c r="G18" s="271"/>
      <c r="H18" s="271"/>
      <c r="I18" s="272"/>
      <c r="J18" s="272"/>
      <c r="K18" s="272"/>
      <c r="L18" s="272"/>
      <c r="M18" s="272"/>
      <c r="N18" s="272"/>
      <c r="O18" s="272"/>
      <c r="P18" s="272"/>
      <c r="Q18"/>
    </row>
    <row r="19" spans="1:17">
      <c r="A19" s="273">
        <v>9</v>
      </c>
      <c r="B19" s="270"/>
      <c r="C19" s="275"/>
      <c r="D19" s="271"/>
      <c r="E19" s="271"/>
      <c r="F19" s="271"/>
      <c r="G19" s="271"/>
      <c r="H19" s="271"/>
      <c r="I19" s="272"/>
      <c r="J19" s="272"/>
      <c r="K19" s="272"/>
      <c r="L19" s="272"/>
      <c r="M19" s="272"/>
      <c r="N19" s="272"/>
      <c r="O19" s="272"/>
      <c r="P19" s="272"/>
      <c r="Q19"/>
    </row>
    <row r="20" spans="1:17">
      <c r="A20" s="273">
        <v>10</v>
      </c>
      <c r="B20" s="270"/>
      <c r="C20" s="270"/>
      <c r="D20" s="276"/>
      <c r="E20" s="276"/>
      <c r="F20" s="276"/>
      <c r="G20" s="276"/>
      <c r="H20" s="276"/>
      <c r="I20" s="277"/>
      <c r="J20" s="277"/>
      <c r="K20" s="277"/>
      <c r="L20" s="277"/>
      <c r="M20" s="277"/>
      <c r="N20" s="277"/>
      <c r="O20" s="277"/>
      <c r="P20" s="277"/>
      <c r="Q20"/>
    </row>
    <row r="21" spans="1:17">
      <c r="A21" s="477" t="s">
        <v>2</v>
      </c>
      <c r="B21" s="477"/>
      <c r="C21" s="478">
        <f>SUM(C11:C20)</f>
        <v>75</v>
      </c>
      <c r="D21" s="478">
        <f t="shared" ref="D21:P21" si="1">SUM(D11:D20)</f>
        <v>3</v>
      </c>
      <c r="E21" s="478">
        <f t="shared" si="1"/>
        <v>227</v>
      </c>
      <c r="F21" s="478">
        <f t="shared" si="1"/>
        <v>319</v>
      </c>
      <c r="G21" s="478">
        <f t="shared" si="1"/>
        <v>227</v>
      </c>
      <c r="H21" s="478">
        <f t="shared" si="1"/>
        <v>319</v>
      </c>
      <c r="I21" s="478">
        <f t="shared" si="1"/>
        <v>1228</v>
      </c>
      <c r="J21" s="478">
        <f t="shared" si="1"/>
        <v>1513</v>
      </c>
      <c r="K21" s="478">
        <f t="shared" si="1"/>
        <v>1338</v>
      </c>
      <c r="L21" s="478">
        <f t="shared" si="1"/>
        <v>1599</v>
      </c>
      <c r="M21" s="478">
        <f t="shared" si="1"/>
        <v>1455</v>
      </c>
      <c r="N21" s="478">
        <f t="shared" si="1"/>
        <v>1832</v>
      </c>
      <c r="O21" s="478">
        <f t="shared" si="1"/>
        <v>1565</v>
      </c>
      <c r="P21" s="478">
        <f t="shared" si="1"/>
        <v>1918</v>
      </c>
      <c r="Q21"/>
    </row>
    <row r="22" spans="1:17">
      <c r="A22" s="3"/>
      <c r="B22" s="267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/>
    </row>
    <row r="23" spans="1:17" s="269" customFormat="1">
      <c r="A23" s="1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1"/>
      <c r="N23" s="1"/>
      <c r="O23" s="1"/>
      <c r="P23" s="1"/>
      <c r="Q23" s="1"/>
    </row>
    <row r="24" spans="1:17">
      <c r="A24" s="925"/>
      <c r="B24" s="925"/>
      <c r="C24" s="925"/>
      <c r="D24" s="925"/>
      <c r="E24" s="925"/>
      <c r="F24" s="925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</row>
    <row r="25" spans="1:17">
      <c r="A25" s="925"/>
      <c r="B25" s="925"/>
      <c r="C25" s="925"/>
      <c r="D25" s="925"/>
      <c r="E25" s="925"/>
      <c r="F25" s="925"/>
    </row>
    <row r="32" spans="1:17">
      <c r="I32" s="278"/>
    </row>
    <row r="44" spans="14:14">
      <c r="N44" s="278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734"/>
  <sheetViews>
    <sheetView zoomScaleNormal="100" zoomScaleSheetLayoutView="100" workbookViewId="0">
      <selection activeCell="D9" sqref="D9"/>
    </sheetView>
  </sheetViews>
  <sheetFormatPr defaultRowHeight="12.75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>
      <c r="A1" s="234"/>
      <c r="B1" s="235" t="s">
        <v>173</v>
      </c>
      <c r="C1" s="236" t="str">
        <f>Kadar.ode.!C1</f>
        <v>Здравствени центар Алексинац</v>
      </c>
      <c r="D1" s="237"/>
      <c r="E1" s="237"/>
      <c r="F1" s="238"/>
      <c r="G1" s="89"/>
    </row>
    <row r="2" spans="1:7">
      <c r="A2" s="234"/>
      <c r="B2" s="235" t="s">
        <v>174</v>
      </c>
      <c r="C2" s="236">
        <f>Kadar.ode.!C2</f>
        <v>26001595</v>
      </c>
      <c r="D2" s="237"/>
      <c r="E2" s="237"/>
      <c r="F2" s="238"/>
      <c r="G2" s="89"/>
    </row>
    <row r="3" spans="1:7">
      <c r="A3" s="234"/>
      <c r="B3" s="235" t="s">
        <v>175</v>
      </c>
      <c r="C3" s="340" t="str">
        <f>Kadar.ode.!C3</f>
        <v>01.01.2025.</v>
      </c>
      <c r="D3" s="237"/>
      <c r="E3" s="237"/>
      <c r="F3" s="238"/>
      <c r="G3" s="89"/>
    </row>
    <row r="4" spans="1:7" ht="14.25">
      <c r="A4" s="234"/>
      <c r="B4" s="235" t="s">
        <v>1873</v>
      </c>
      <c r="C4" s="239" t="s">
        <v>1754</v>
      </c>
      <c r="D4" s="240"/>
      <c r="E4" s="240"/>
      <c r="F4" s="241"/>
      <c r="G4" s="89"/>
    </row>
    <row r="5" spans="1:7" ht="14.25">
      <c r="A5" s="234"/>
      <c r="B5" s="235" t="s">
        <v>215</v>
      </c>
      <c r="C5" s="239"/>
      <c r="D5" s="240"/>
      <c r="E5" s="240"/>
      <c r="F5" s="241"/>
      <c r="G5" s="89"/>
    </row>
    <row r="6" spans="1:7" ht="15.75">
      <c r="A6" s="128"/>
      <c r="B6" s="128"/>
      <c r="C6" s="128"/>
      <c r="D6" s="128"/>
      <c r="E6" s="128"/>
      <c r="F6" s="87"/>
      <c r="G6" s="87"/>
    </row>
    <row r="7" spans="1:7" ht="25.5">
      <c r="A7" s="232" t="s">
        <v>330</v>
      </c>
      <c r="B7" s="233" t="s">
        <v>331</v>
      </c>
      <c r="C7" s="337" t="s">
        <v>1853</v>
      </c>
      <c r="D7" s="337" t="s">
        <v>1854</v>
      </c>
      <c r="E7" s="242"/>
      <c r="F7" s="243"/>
      <c r="G7" s="46"/>
    </row>
    <row r="8" spans="1:7" ht="18.75">
      <c r="A8" s="232"/>
      <c r="B8" s="244" t="s">
        <v>332</v>
      </c>
      <c r="C8" s="245">
        <f>SUM(C9:C734)</f>
        <v>6461</v>
      </c>
      <c r="D8" s="245">
        <f>SUM(D9:D734)</f>
        <v>32688</v>
      </c>
      <c r="E8" s="242"/>
      <c r="F8" s="243"/>
      <c r="G8" s="46"/>
    </row>
    <row r="9" spans="1:7" ht="18.75">
      <c r="A9" s="246">
        <v>0</v>
      </c>
      <c r="B9" s="244" t="s">
        <v>1767</v>
      </c>
      <c r="C9" s="245">
        <v>13</v>
      </c>
      <c r="D9" s="245">
        <v>0</v>
      </c>
    </row>
    <row r="10" spans="1:7">
      <c r="A10" s="247" t="s">
        <v>333</v>
      </c>
      <c r="B10" s="248" t="s">
        <v>334</v>
      </c>
      <c r="C10" s="209">
        <v>0</v>
      </c>
      <c r="D10" s="209">
        <v>0</v>
      </c>
    </row>
    <row r="11" spans="1:7">
      <c r="A11" s="247" t="s">
        <v>335</v>
      </c>
      <c r="B11" s="248" t="s">
        <v>336</v>
      </c>
      <c r="C11" s="209">
        <v>0</v>
      </c>
      <c r="D11" s="209">
        <v>0</v>
      </c>
    </row>
    <row r="12" spans="1:7">
      <c r="A12" s="247" t="s">
        <v>337</v>
      </c>
      <c r="B12" s="248" t="s">
        <v>338</v>
      </c>
      <c r="C12" s="209">
        <v>0</v>
      </c>
      <c r="D12" s="209">
        <v>0</v>
      </c>
    </row>
    <row r="13" spans="1:7">
      <c r="A13" s="247" t="s">
        <v>339</v>
      </c>
      <c r="B13" s="248" t="s">
        <v>340</v>
      </c>
      <c r="C13" s="209">
        <v>0</v>
      </c>
      <c r="D13" s="209">
        <v>0</v>
      </c>
    </row>
    <row r="14" spans="1:7" ht="25.5">
      <c r="A14" s="247" t="s">
        <v>341</v>
      </c>
      <c r="B14" s="248" t="s">
        <v>342</v>
      </c>
      <c r="C14" s="209">
        <v>0</v>
      </c>
      <c r="D14" s="209">
        <v>0</v>
      </c>
    </row>
    <row r="15" spans="1:7">
      <c r="A15" s="247" t="s">
        <v>343</v>
      </c>
      <c r="B15" s="248" t="s">
        <v>344</v>
      </c>
      <c r="C15" s="209">
        <v>0</v>
      </c>
      <c r="D15" s="209">
        <v>0</v>
      </c>
    </row>
    <row r="16" spans="1:7">
      <c r="A16" s="247" t="s">
        <v>345</v>
      </c>
      <c r="B16" s="248" t="s">
        <v>346</v>
      </c>
      <c r="C16" s="209">
        <v>0</v>
      </c>
      <c r="D16" s="209">
        <v>0</v>
      </c>
    </row>
    <row r="17" spans="1:4">
      <c r="A17" s="247" t="s">
        <v>347</v>
      </c>
      <c r="B17" s="249" t="s">
        <v>348</v>
      </c>
      <c r="C17" s="209">
        <v>0</v>
      </c>
      <c r="D17" s="209">
        <v>0</v>
      </c>
    </row>
    <row r="18" spans="1:4">
      <c r="A18" s="247" t="s">
        <v>349</v>
      </c>
      <c r="B18" s="249" t="s">
        <v>350</v>
      </c>
      <c r="C18" s="209">
        <v>0</v>
      </c>
      <c r="D18" s="209">
        <v>0</v>
      </c>
    </row>
    <row r="19" spans="1:4">
      <c r="A19" s="247" t="s">
        <v>351</v>
      </c>
      <c r="B19" s="249" t="s">
        <v>352</v>
      </c>
      <c r="C19" s="209">
        <v>0</v>
      </c>
      <c r="D19" s="209">
        <v>0</v>
      </c>
    </row>
    <row r="20" spans="1:4">
      <c r="A20" s="247" t="s">
        <v>353</v>
      </c>
      <c r="B20" s="249" t="s">
        <v>354</v>
      </c>
      <c r="C20" s="209">
        <v>0</v>
      </c>
      <c r="D20" s="209">
        <v>0</v>
      </c>
    </row>
    <row r="21" spans="1:4">
      <c r="A21" s="247" t="s">
        <v>355</v>
      </c>
      <c r="B21" s="249" t="s">
        <v>356</v>
      </c>
      <c r="C21" s="209">
        <v>0</v>
      </c>
      <c r="D21" s="209">
        <v>0</v>
      </c>
    </row>
    <row r="22" spans="1:4">
      <c r="A22" s="247" t="s">
        <v>357</v>
      </c>
      <c r="B22" s="249" t="s">
        <v>358</v>
      </c>
      <c r="C22" s="209">
        <v>0</v>
      </c>
      <c r="D22" s="209">
        <v>0</v>
      </c>
    </row>
    <row r="23" spans="1:4">
      <c r="A23" s="247" t="s">
        <v>359</v>
      </c>
      <c r="B23" s="249" t="s">
        <v>360</v>
      </c>
      <c r="C23" s="209">
        <v>0</v>
      </c>
      <c r="D23" s="209">
        <v>0</v>
      </c>
    </row>
    <row r="24" spans="1:4">
      <c r="A24" s="247" t="s">
        <v>361</v>
      </c>
      <c r="B24" s="249" t="s">
        <v>362</v>
      </c>
      <c r="C24" s="209">
        <v>0</v>
      </c>
      <c r="D24" s="209">
        <v>0</v>
      </c>
    </row>
    <row r="25" spans="1:4">
      <c r="A25" s="247" t="s">
        <v>363</v>
      </c>
      <c r="B25" s="249" t="s">
        <v>364</v>
      </c>
      <c r="C25" s="209">
        <v>0</v>
      </c>
      <c r="D25" s="209">
        <v>0</v>
      </c>
    </row>
    <row r="26" spans="1:4">
      <c r="A26" s="247" t="s">
        <v>365</v>
      </c>
      <c r="B26" s="249" t="s">
        <v>366</v>
      </c>
      <c r="C26" s="209">
        <v>0</v>
      </c>
      <c r="D26" s="209">
        <v>0</v>
      </c>
    </row>
    <row r="27" spans="1:4" ht="18.75">
      <c r="A27" s="246">
        <v>1</v>
      </c>
      <c r="B27" s="250" t="s">
        <v>367</v>
      </c>
      <c r="C27" s="245">
        <v>0</v>
      </c>
      <c r="D27" s="245">
        <v>0</v>
      </c>
    </row>
    <row r="28" spans="1:4">
      <c r="A28" s="247" t="s">
        <v>368</v>
      </c>
      <c r="B28" s="249" t="s">
        <v>369</v>
      </c>
      <c r="C28" s="209">
        <v>0</v>
      </c>
      <c r="D28" s="209">
        <v>0</v>
      </c>
    </row>
    <row r="29" spans="1:4">
      <c r="A29" s="247" t="s">
        <v>370</v>
      </c>
      <c r="B29" s="249" t="s">
        <v>371</v>
      </c>
      <c r="C29" s="209">
        <v>0</v>
      </c>
      <c r="D29" s="209">
        <v>0</v>
      </c>
    </row>
    <row r="30" spans="1:4">
      <c r="A30" s="247" t="s">
        <v>372</v>
      </c>
      <c r="B30" s="248" t="s">
        <v>373</v>
      </c>
      <c r="C30" s="209">
        <v>0</v>
      </c>
      <c r="D30" s="209">
        <v>0</v>
      </c>
    </row>
    <row r="31" spans="1:4">
      <c r="A31" s="247" t="s">
        <v>374</v>
      </c>
      <c r="B31" s="248" t="s">
        <v>375</v>
      </c>
      <c r="C31" s="209">
        <v>0</v>
      </c>
      <c r="D31" s="209">
        <v>0</v>
      </c>
    </row>
    <row r="32" spans="1:4">
      <c r="A32" s="247" t="s">
        <v>376</v>
      </c>
      <c r="B32" s="248" t="s">
        <v>377</v>
      </c>
      <c r="C32" s="209">
        <v>0</v>
      </c>
      <c r="D32" s="209">
        <v>0</v>
      </c>
    </row>
    <row r="33" spans="1:4">
      <c r="A33" s="247" t="s">
        <v>378</v>
      </c>
      <c r="B33" s="248" t="s">
        <v>379</v>
      </c>
      <c r="C33" s="209">
        <v>0</v>
      </c>
      <c r="D33" s="209">
        <v>0</v>
      </c>
    </row>
    <row r="34" spans="1:4">
      <c r="A34" s="247" t="s">
        <v>380</v>
      </c>
      <c r="B34" s="248" t="s">
        <v>381</v>
      </c>
      <c r="C34" s="209">
        <v>0</v>
      </c>
      <c r="D34" s="209">
        <v>0</v>
      </c>
    </row>
    <row r="35" spans="1:4">
      <c r="A35" s="247" t="s">
        <v>382</v>
      </c>
      <c r="B35" s="248" t="s">
        <v>383</v>
      </c>
      <c r="C35" s="209">
        <v>0</v>
      </c>
      <c r="D35" s="209">
        <v>0</v>
      </c>
    </row>
    <row r="36" spans="1:4">
      <c r="A36" s="247" t="s">
        <v>384</v>
      </c>
      <c r="B36" s="248" t="s">
        <v>385</v>
      </c>
      <c r="C36" s="209">
        <v>0</v>
      </c>
      <c r="D36" s="209">
        <v>0</v>
      </c>
    </row>
    <row r="37" spans="1:4">
      <c r="A37" s="247" t="s">
        <v>386</v>
      </c>
      <c r="B37" s="248" t="s">
        <v>387</v>
      </c>
      <c r="C37" s="209">
        <v>0</v>
      </c>
      <c r="D37" s="209">
        <v>0</v>
      </c>
    </row>
    <row r="38" spans="1:4" ht="25.5">
      <c r="A38" s="247" t="s">
        <v>388</v>
      </c>
      <c r="B38" s="251" t="s">
        <v>389</v>
      </c>
      <c r="C38" s="209">
        <v>0</v>
      </c>
      <c r="D38" s="209">
        <v>1</v>
      </c>
    </row>
    <row r="39" spans="1:4" ht="25.5">
      <c r="A39" s="247" t="s">
        <v>390</v>
      </c>
      <c r="B39" s="251" t="s">
        <v>391</v>
      </c>
      <c r="C39" s="209">
        <v>0</v>
      </c>
      <c r="D39" s="209">
        <v>0</v>
      </c>
    </row>
    <row r="40" spans="1:4" ht="25.5">
      <c r="A40" s="247" t="s">
        <v>392</v>
      </c>
      <c r="B40" s="251" t="s">
        <v>393</v>
      </c>
      <c r="C40" s="209">
        <v>0</v>
      </c>
      <c r="D40" s="209">
        <v>0</v>
      </c>
    </row>
    <row r="41" spans="1:4" ht="25.5">
      <c r="A41" s="247" t="s">
        <v>394</v>
      </c>
      <c r="B41" s="251" t="s">
        <v>395</v>
      </c>
      <c r="C41" s="209">
        <v>0</v>
      </c>
      <c r="D41" s="209">
        <v>0</v>
      </c>
    </row>
    <row r="42" spans="1:4">
      <c r="A42" s="247" t="s">
        <v>396</v>
      </c>
      <c r="B42" s="248" t="s">
        <v>397</v>
      </c>
      <c r="C42" s="209">
        <v>0</v>
      </c>
      <c r="D42" s="209">
        <v>0</v>
      </c>
    </row>
    <row r="43" spans="1:4">
      <c r="A43" s="247" t="s">
        <v>398</v>
      </c>
      <c r="B43" s="249" t="s">
        <v>399</v>
      </c>
      <c r="C43" s="209">
        <v>0</v>
      </c>
      <c r="D43" s="209">
        <v>0</v>
      </c>
    </row>
    <row r="44" spans="1:4">
      <c r="A44" s="247" t="s">
        <v>400</v>
      </c>
      <c r="B44" s="249" t="s">
        <v>401</v>
      </c>
      <c r="C44" s="209">
        <v>0</v>
      </c>
      <c r="D44" s="209">
        <v>0</v>
      </c>
    </row>
    <row r="45" spans="1:4">
      <c r="A45" s="247" t="s">
        <v>402</v>
      </c>
      <c r="B45" s="249" t="s">
        <v>403</v>
      </c>
      <c r="C45" s="209">
        <v>0</v>
      </c>
      <c r="D45" s="209">
        <v>0</v>
      </c>
    </row>
    <row r="46" spans="1:4">
      <c r="A46" s="247" t="s">
        <v>404</v>
      </c>
      <c r="B46" s="248" t="s">
        <v>405</v>
      </c>
      <c r="C46" s="209">
        <v>0</v>
      </c>
      <c r="D46" s="209">
        <v>0</v>
      </c>
    </row>
    <row r="47" spans="1:4">
      <c r="A47" s="247" t="s">
        <v>406</v>
      </c>
      <c r="B47" s="248" t="s">
        <v>407</v>
      </c>
      <c r="C47" s="209">
        <v>0</v>
      </c>
      <c r="D47" s="209">
        <v>1</v>
      </c>
    </row>
    <row r="48" spans="1:4">
      <c r="A48" s="247" t="s">
        <v>408</v>
      </c>
      <c r="B48" s="251" t="s">
        <v>409</v>
      </c>
      <c r="C48" s="209">
        <v>0</v>
      </c>
      <c r="D48" s="209">
        <v>0</v>
      </c>
    </row>
    <row r="49" spans="1:4">
      <c r="A49" s="247" t="s">
        <v>410</v>
      </c>
      <c r="B49" s="251" t="s">
        <v>411</v>
      </c>
      <c r="C49" s="209">
        <v>1</v>
      </c>
      <c r="D49" s="209">
        <v>0</v>
      </c>
    </row>
    <row r="50" spans="1:4">
      <c r="A50" s="247" t="s">
        <v>412</v>
      </c>
      <c r="B50" s="248" t="s">
        <v>413</v>
      </c>
      <c r="C50" s="209">
        <v>0</v>
      </c>
      <c r="D50" s="209">
        <v>0</v>
      </c>
    </row>
    <row r="51" spans="1:4">
      <c r="A51" s="247" t="s">
        <v>414</v>
      </c>
      <c r="B51" s="248" t="s">
        <v>415</v>
      </c>
      <c r="C51" s="209">
        <v>38</v>
      </c>
      <c r="D51" s="209">
        <v>48</v>
      </c>
    </row>
    <row r="52" spans="1:4">
      <c r="A52" s="247" t="s">
        <v>416</v>
      </c>
      <c r="B52" s="248" t="s">
        <v>417</v>
      </c>
      <c r="C52" s="209">
        <v>0</v>
      </c>
      <c r="D52" s="209">
        <v>1</v>
      </c>
    </row>
    <row r="53" spans="1:4">
      <c r="A53" s="247" t="s">
        <v>418</v>
      </c>
      <c r="B53" s="248" t="s">
        <v>419</v>
      </c>
      <c r="C53" s="209">
        <v>2</v>
      </c>
      <c r="D53" s="209">
        <v>10</v>
      </c>
    </row>
    <row r="54" spans="1:4">
      <c r="A54" s="247" t="s">
        <v>420</v>
      </c>
      <c r="B54" s="248" t="s">
        <v>421</v>
      </c>
      <c r="C54" s="209">
        <v>0</v>
      </c>
      <c r="D54" s="209">
        <v>1</v>
      </c>
    </row>
    <row r="55" spans="1:4">
      <c r="A55" s="247" t="s">
        <v>422</v>
      </c>
      <c r="B55" s="248" t="s">
        <v>423</v>
      </c>
      <c r="C55" s="209">
        <v>1</v>
      </c>
      <c r="D55" s="209">
        <v>11</v>
      </c>
    </row>
    <row r="56" spans="1:4">
      <c r="A56" s="247" t="s">
        <v>424</v>
      </c>
      <c r="B56" s="248" t="s">
        <v>425</v>
      </c>
      <c r="C56" s="209">
        <v>8</v>
      </c>
      <c r="D56" s="209">
        <v>13</v>
      </c>
    </row>
    <row r="57" spans="1:4">
      <c r="A57" s="247" t="s">
        <v>426</v>
      </c>
      <c r="B57" s="251" t="s">
        <v>427</v>
      </c>
      <c r="C57" s="209">
        <v>6</v>
      </c>
      <c r="D57" s="209">
        <v>6</v>
      </c>
    </row>
    <row r="58" spans="1:4" ht="25.5">
      <c r="A58" s="247" t="s">
        <v>428</v>
      </c>
      <c r="B58" s="251" t="s">
        <v>429</v>
      </c>
      <c r="C58" s="209">
        <v>0</v>
      </c>
      <c r="D58" s="209">
        <v>3</v>
      </c>
    </row>
    <row r="59" spans="1:4" ht="25.5">
      <c r="A59" s="247" t="s">
        <v>430</v>
      </c>
      <c r="B59" s="251" t="s">
        <v>431</v>
      </c>
      <c r="C59" s="209">
        <v>6</v>
      </c>
      <c r="D59" s="209">
        <v>4</v>
      </c>
    </row>
    <row r="60" spans="1:4">
      <c r="A60" s="247" t="s">
        <v>432</v>
      </c>
      <c r="B60" s="248" t="s">
        <v>433</v>
      </c>
      <c r="C60" s="209">
        <v>0</v>
      </c>
      <c r="D60" s="209">
        <v>1</v>
      </c>
    </row>
    <row r="61" spans="1:4">
      <c r="A61" s="247" t="s">
        <v>434</v>
      </c>
      <c r="B61" s="248" t="s">
        <v>435</v>
      </c>
      <c r="C61" s="209">
        <v>1</v>
      </c>
      <c r="D61" s="209">
        <v>6</v>
      </c>
    </row>
    <row r="62" spans="1:4">
      <c r="A62" s="247" t="s">
        <v>436</v>
      </c>
      <c r="B62" s="248" t="s">
        <v>437</v>
      </c>
      <c r="C62" s="209">
        <v>5</v>
      </c>
      <c r="D62" s="209">
        <v>11</v>
      </c>
    </row>
    <row r="63" spans="1:4">
      <c r="A63" s="247" t="s">
        <v>438</v>
      </c>
      <c r="B63" s="248" t="s">
        <v>439</v>
      </c>
      <c r="C63" s="209">
        <v>18</v>
      </c>
      <c r="D63" s="209">
        <v>56</v>
      </c>
    </row>
    <row r="64" spans="1:4">
      <c r="A64" s="252" t="s">
        <v>440</v>
      </c>
      <c r="B64" s="248" t="s">
        <v>441</v>
      </c>
      <c r="C64" s="209">
        <v>4</v>
      </c>
      <c r="D64" s="209">
        <v>3</v>
      </c>
    </row>
    <row r="65" spans="1:4">
      <c r="A65" s="247" t="s">
        <v>442</v>
      </c>
      <c r="B65" s="248" t="s">
        <v>443</v>
      </c>
      <c r="C65" s="209">
        <v>24</v>
      </c>
      <c r="D65" s="209">
        <v>52</v>
      </c>
    </row>
    <row r="66" spans="1:4">
      <c r="A66" s="247" t="s">
        <v>444</v>
      </c>
      <c r="B66" s="248" t="s">
        <v>445</v>
      </c>
      <c r="C66" s="209">
        <v>49</v>
      </c>
      <c r="D66" s="209">
        <v>52</v>
      </c>
    </row>
    <row r="67" spans="1:4">
      <c r="A67" s="247" t="s">
        <v>446</v>
      </c>
      <c r="B67" s="248" t="s">
        <v>447</v>
      </c>
      <c r="C67" s="209">
        <v>12</v>
      </c>
      <c r="D67" s="209">
        <v>70</v>
      </c>
    </row>
    <row r="68" spans="1:4">
      <c r="A68" s="247" t="s">
        <v>448</v>
      </c>
      <c r="B68" s="248" t="s">
        <v>449</v>
      </c>
      <c r="C68" s="209">
        <v>2</v>
      </c>
      <c r="D68" s="209">
        <v>4</v>
      </c>
    </row>
    <row r="69" spans="1:4">
      <c r="A69" s="247" t="s">
        <v>450</v>
      </c>
      <c r="B69" s="248" t="s">
        <v>449</v>
      </c>
      <c r="C69" s="209">
        <v>28</v>
      </c>
      <c r="D69" s="209">
        <v>35</v>
      </c>
    </row>
    <row r="70" spans="1:4">
      <c r="A70" s="247" t="s">
        <v>451</v>
      </c>
      <c r="B70" s="248" t="s">
        <v>452</v>
      </c>
      <c r="C70" s="209">
        <v>0</v>
      </c>
      <c r="D70" s="209">
        <v>0</v>
      </c>
    </row>
    <row r="71" spans="1:4">
      <c r="A71" s="247" t="s">
        <v>453</v>
      </c>
      <c r="B71" s="248" t="s">
        <v>454</v>
      </c>
      <c r="C71" s="209">
        <v>1</v>
      </c>
      <c r="D71" s="209">
        <v>1</v>
      </c>
    </row>
    <row r="72" spans="1:4">
      <c r="A72" s="247" t="s">
        <v>455</v>
      </c>
      <c r="B72" s="248" t="s">
        <v>456</v>
      </c>
      <c r="C72" s="209">
        <v>0</v>
      </c>
      <c r="D72" s="209">
        <v>0</v>
      </c>
    </row>
    <row r="73" spans="1:4">
      <c r="A73" s="247" t="s">
        <v>457</v>
      </c>
      <c r="B73" s="248" t="s">
        <v>458</v>
      </c>
      <c r="C73" s="209">
        <v>4</v>
      </c>
      <c r="D73" s="209">
        <v>5</v>
      </c>
    </row>
    <row r="74" spans="1:4">
      <c r="A74" s="247" t="s">
        <v>459</v>
      </c>
      <c r="B74" s="248" t="s">
        <v>460</v>
      </c>
      <c r="C74" s="209">
        <v>1</v>
      </c>
      <c r="D74" s="209">
        <v>1</v>
      </c>
    </row>
    <row r="75" spans="1:4">
      <c r="A75" s="247" t="s">
        <v>461</v>
      </c>
      <c r="B75" s="248" t="s">
        <v>462</v>
      </c>
      <c r="C75" s="209">
        <v>8</v>
      </c>
      <c r="D75" s="209">
        <v>23</v>
      </c>
    </row>
    <row r="76" spans="1:4">
      <c r="A76" s="247" t="s">
        <v>463</v>
      </c>
      <c r="B76" s="248" t="s">
        <v>464</v>
      </c>
      <c r="C76" s="209">
        <v>4</v>
      </c>
      <c r="D76" s="209">
        <v>2</v>
      </c>
    </row>
    <row r="77" spans="1:4">
      <c r="A77" s="247" t="s">
        <v>465</v>
      </c>
      <c r="B77" s="248" t="s">
        <v>466</v>
      </c>
      <c r="C77" s="209">
        <v>8</v>
      </c>
      <c r="D77" s="209">
        <v>36</v>
      </c>
    </row>
    <row r="78" spans="1:4">
      <c r="A78" s="247" t="s">
        <v>467</v>
      </c>
      <c r="B78" s="248" t="s">
        <v>468</v>
      </c>
      <c r="C78" s="209">
        <v>13</v>
      </c>
      <c r="D78" s="209">
        <v>206</v>
      </c>
    </row>
    <row r="79" spans="1:4">
      <c r="A79" s="247" t="s">
        <v>469</v>
      </c>
      <c r="B79" s="248" t="s">
        <v>470</v>
      </c>
      <c r="C79" s="209">
        <v>2</v>
      </c>
      <c r="D79" s="209">
        <v>2</v>
      </c>
    </row>
    <row r="80" spans="1:4">
      <c r="A80" s="247" t="s">
        <v>471</v>
      </c>
      <c r="B80" s="248" t="s">
        <v>472</v>
      </c>
      <c r="C80" s="209">
        <v>1</v>
      </c>
      <c r="D80" s="209">
        <v>2</v>
      </c>
    </row>
    <row r="81" spans="1:4">
      <c r="A81" s="247" t="s">
        <v>473</v>
      </c>
      <c r="B81" s="248" t="s">
        <v>474</v>
      </c>
      <c r="C81" s="209">
        <v>0</v>
      </c>
      <c r="D81" s="209">
        <v>1</v>
      </c>
    </row>
    <row r="82" spans="1:4">
      <c r="A82" s="247" t="s">
        <v>475</v>
      </c>
      <c r="B82" s="248" t="s">
        <v>476</v>
      </c>
      <c r="C82" s="209">
        <v>3</v>
      </c>
      <c r="D82" s="209">
        <v>3</v>
      </c>
    </row>
    <row r="83" spans="1:4">
      <c r="A83" s="247" t="s">
        <v>477</v>
      </c>
      <c r="B83" s="248" t="s">
        <v>478</v>
      </c>
      <c r="C83" s="209">
        <v>2</v>
      </c>
      <c r="D83" s="209">
        <v>5</v>
      </c>
    </row>
    <row r="84" spans="1:4">
      <c r="A84" s="247" t="s">
        <v>479</v>
      </c>
      <c r="B84" s="248" t="s">
        <v>480</v>
      </c>
      <c r="C84" s="209">
        <v>9</v>
      </c>
      <c r="D84" s="209">
        <v>9</v>
      </c>
    </row>
    <row r="85" spans="1:4">
      <c r="A85" s="247" t="s">
        <v>481</v>
      </c>
      <c r="B85" s="248" t="s">
        <v>482</v>
      </c>
      <c r="C85" s="209">
        <v>10</v>
      </c>
      <c r="D85" s="209">
        <v>12</v>
      </c>
    </row>
    <row r="86" spans="1:4" ht="25.5">
      <c r="A86" s="247" t="s">
        <v>483</v>
      </c>
      <c r="B86" s="248" t="s">
        <v>484</v>
      </c>
      <c r="C86" s="209">
        <v>0</v>
      </c>
      <c r="D86" s="209">
        <v>1</v>
      </c>
    </row>
    <row r="87" spans="1:4" ht="25.5">
      <c r="A87" s="247" t="s">
        <v>485</v>
      </c>
      <c r="B87" s="248" t="s">
        <v>486</v>
      </c>
      <c r="C87" s="209">
        <v>0</v>
      </c>
      <c r="D87" s="209">
        <v>3</v>
      </c>
    </row>
    <row r="88" spans="1:4" ht="25.5">
      <c r="A88" s="247" t="s">
        <v>487</v>
      </c>
      <c r="B88" s="248" t="s">
        <v>488</v>
      </c>
      <c r="C88" s="209">
        <v>0</v>
      </c>
      <c r="D88" s="209">
        <v>5</v>
      </c>
    </row>
    <row r="89" spans="1:4" ht="18.75">
      <c r="A89" s="246">
        <v>2</v>
      </c>
      <c r="B89" s="253" t="s">
        <v>489</v>
      </c>
      <c r="C89" s="245">
        <v>0</v>
      </c>
      <c r="D89" s="245">
        <v>0</v>
      </c>
    </row>
    <row r="90" spans="1:4">
      <c r="A90" s="247" t="s">
        <v>490</v>
      </c>
      <c r="B90" s="248" t="s">
        <v>491</v>
      </c>
      <c r="C90" s="209">
        <v>0</v>
      </c>
      <c r="D90" s="209">
        <v>0</v>
      </c>
    </row>
    <row r="91" spans="1:4">
      <c r="A91" s="247" t="s">
        <v>492</v>
      </c>
      <c r="B91" s="248" t="s">
        <v>493</v>
      </c>
      <c r="C91" s="209">
        <v>0</v>
      </c>
      <c r="D91" s="209">
        <v>0</v>
      </c>
    </row>
    <row r="92" spans="1:4">
      <c r="A92" s="247" t="s">
        <v>494</v>
      </c>
      <c r="B92" s="248" t="s">
        <v>495</v>
      </c>
      <c r="C92" s="209">
        <v>0</v>
      </c>
      <c r="D92" s="209">
        <v>0</v>
      </c>
    </row>
    <row r="93" spans="1:4">
      <c r="A93" s="247" t="s">
        <v>496</v>
      </c>
      <c r="B93" s="251" t="s">
        <v>497</v>
      </c>
      <c r="C93" s="209">
        <v>0</v>
      </c>
      <c r="D93" s="209">
        <v>0</v>
      </c>
    </row>
    <row r="94" spans="1:4">
      <c r="A94" s="247" t="s">
        <v>498</v>
      </c>
      <c r="B94" s="251" t="s">
        <v>499</v>
      </c>
      <c r="C94" s="209">
        <v>0</v>
      </c>
      <c r="D94" s="209">
        <v>0</v>
      </c>
    </row>
    <row r="95" spans="1:4">
      <c r="A95" s="247" t="s">
        <v>500</v>
      </c>
      <c r="B95" s="251" t="s">
        <v>501</v>
      </c>
      <c r="C95" s="209">
        <v>0</v>
      </c>
      <c r="D95" s="209">
        <v>0</v>
      </c>
    </row>
    <row r="96" spans="1:4">
      <c r="A96" s="247" t="s">
        <v>502</v>
      </c>
      <c r="B96" s="251" t="s">
        <v>503</v>
      </c>
      <c r="C96" s="209">
        <v>0</v>
      </c>
      <c r="D96" s="209">
        <v>0</v>
      </c>
    </row>
    <row r="97" spans="1:4">
      <c r="A97" s="247" t="s">
        <v>504</v>
      </c>
      <c r="B97" s="251" t="s">
        <v>505</v>
      </c>
      <c r="C97" s="209">
        <v>0</v>
      </c>
      <c r="D97" s="209">
        <v>0</v>
      </c>
    </row>
    <row r="98" spans="1:4">
      <c r="A98" s="247" t="s">
        <v>506</v>
      </c>
      <c r="B98" s="251" t="s">
        <v>507</v>
      </c>
      <c r="C98" s="209">
        <v>0</v>
      </c>
      <c r="D98" s="209">
        <v>0</v>
      </c>
    </row>
    <row r="99" spans="1:4">
      <c r="A99" s="247" t="s">
        <v>508</v>
      </c>
      <c r="B99" s="251" t="s">
        <v>509</v>
      </c>
      <c r="C99" s="209">
        <v>0</v>
      </c>
      <c r="D99" s="209">
        <v>0</v>
      </c>
    </row>
    <row r="100" spans="1:4">
      <c r="A100" s="247" t="s">
        <v>510</v>
      </c>
      <c r="B100" s="251" t="s">
        <v>511</v>
      </c>
      <c r="C100" s="209">
        <v>0</v>
      </c>
      <c r="D100" s="209">
        <v>0</v>
      </c>
    </row>
    <row r="101" spans="1:4">
      <c r="A101" s="247" t="s">
        <v>512</v>
      </c>
      <c r="B101" s="251" t="s">
        <v>513</v>
      </c>
      <c r="C101" s="209">
        <v>0</v>
      </c>
      <c r="D101" s="209">
        <v>0</v>
      </c>
    </row>
    <row r="102" spans="1:4">
      <c r="A102" s="247" t="s">
        <v>514</v>
      </c>
      <c r="B102" s="251" t="s">
        <v>515</v>
      </c>
      <c r="C102" s="209">
        <v>0</v>
      </c>
      <c r="D102" s="209">
        <v>0</v>
      </c>
    </row>
    <row r="103" spans="1:4">
      <c r="A103" s="247" t="s">
        <v>516</v>
      </c>
      <c r="B103" s="251" t="s">
        <v>517</v>
      </c>
      <c r="C103" s="209">
        <v>0</v>
      </c>
      <c r="D103" s="209">
        <v>0</v>
      </c>
    </row>
    <row r="104" spans="1:4">
      <c r="A104" s="247" t="s">
        <v>518</v>
      </c>
      <c r="B104" s="251" t="s">
        <v>519</v>
      </c>
      <c r="C104" s="209">
        <v>0</v>
      </c>
      <c r="D104" s="209">
        <v>8</v>
      </c>
    </row>
    <row r="105" spans="1:4">
      <c r="A105" s="247" t="s">
        <v>520</v>
      </c>
      <c r="B105" s="251" t="s">
        <v>521</v>
      </c>
      <c r="C105" s="209">
        <v>1</v>
      </c>
      <c r="D105" s="209">
        <v>1</v>
      </c>
    </row>
    <row r="106" spans="1:4">
      <c r="A106" s="247" t="s">
        <v>522</v>
      </c>
      <c r="B106" s="251" t="s">
        <v>523</v>
      </c>
      <c r="C106" s="209">
        <v>0</v>
      </c>
      <c r="D106" s="209">
        <v>0</v>
      </c>
    </row>
    <row r="107" spans="1:4">
      <c r="A107" s="247" t="s">
        <v>524</v>
      </c>
      <c r="B107" s="251" t="s">
        <v>525</v>
      </c>
      <c r="C107" s="209">
        <v>4</v>
      </c>
      <c r="D107" s="209">
        <v>1</v>
      </c>
    </row>
    <row r="108" spans="1:4">
      <c r="A108" s="247" t="s">
        <v>526</v>
      </c>
      <c r="B108" s="251" t="s">
        <v>527</v>
      </c>
      <c r="C108" s="209">
        <v>2</v>
      </c>
      <c r="D108" s="209">
        <v>5</v>
      </c>
    </row>
    <row r="109" spans="1:4" ht="18.75">
      <c r="A109" s="246">
        <v>3</v>
      </c>
      <c r="B109" s="253" t="s">
        <v>528</v>
      </c>
      <c r="C109" s="245">
        <v>0</v>
      </c>
      <c r="D109" s="245">
        <v>0</v>
      </c>
    </row>
    <row r="110" spans="1:4">
      <c r="A110" s="247" t="s">
        <v>529</v>
      </c>
      <c r="B110" s="251" t="s">
        <v>530</v>
      </c>
      <c r="C110" s="209">
        <v>0</v>
      </c>
      <c r="D110" s="209">
        <v>0</v>
      </c>
    </row>
    <row r="111" spans="1:4">
      <c r="A111" s="247" t="s">
        <v>531</v>
      </c>
      <c r="B111" s="251" t="s">
        <v>532</v>
      </c>
      <c r="C111" s="209">
        <v>0</v>
      </c>
      <c r="D111" s="209">
        <v>0</v>
      </c>
    </row>
    <row r="112" spans="1:4">
      <c r="A112" s="247" t="s">
        <v>533</v>
      </c>
      <c r="B112" s="251" t="s">
        <v>534</v>
      </c>
      <c r="C112" s="209">
        <v>0</v>
      </c>
      <c r="D112" s="209">
        <v>0</v>
      </c>
    </row>
    <row r="113" spans="1:4">
      <c r="A113" s="247" t="s">
        <v>535</v>
      </c>
      <c r="B113" s="251" t="s">
        <v>536</v>
      </c>
      <c r="C113" s="209">
        <v>0</v>
      </c>
      <c r="D113" s="209">
        <v>0</v>
      </c>
    </row>
    <row r="114" spans="1:4">
      <c r="A114" s="247" t="s">
        <v>537</v>
      </c>
      <c r="B114" s="251" t="s">
        <v>538</v>
      </c>
      <c r="C114" s="209">
        <v>0</v>
      </c>
      <c r="D114" s="209">
        <v>0</v>
      </c>
    </row>
    <row r="115" spans="1:4">
      <c r="A115" s="247" t="s">
        <v>539</v>
      </c>
      <c r="B115" s="251" t="s">
        <v>540</v>
      </c>
      <c r="C115" s="209">
        <v>0</v>
      </c>
      <c r="D115" s="209">
        <v>0</v>
      </c>
    </row>
    <row r="116" spans="1:4">
      <c r="A116" s="247" t="s">
        <v>541</v>
      </c>
      <c r="B116" s="251" t="s">
        <v>542</v>
      </c>
      <c r="C116" s="209">
        <v>0</v>
      </c>
      <c r="D116" s="209">
        <v>0</v>
      </c>
    </row>
    <row r="117" spans="1:4">
      <c r="A117" s="247" t="s">
        <v>543</v>
      </c>
      <c r="B117" s="251" t="s">
        <v>544</v>
      </c>
      <c r="C117" s="209">
        <v>0</v>
      </c>
      <c r="D117" s="209">
        <v>0</v>
      </c>
    </row>
    <row r="118" spans="1:4" ht="25.5">
      <c r="A118" s="247" t="s">
        <v>545</v>
      </c>
      <c r="B118" s="251" t="s">
        <v>546</v>
      </c>
      <c r="C118" s="209">
        <v>0</v>
      </c>
      <c r="D118" s="209">
        <v>0</v>
      </c>
    </row>
    <row r="119" spans="1:4">
      <c r="A119" s="252" t="s">
        <v>547</v>
      </c>
      <c r="B119" s="254" t="s">
        <v>548</v>
      </c>
      <c r="C119" s="209">
        <v>0</v>
      </c>
      <c r="D119" s="209">
        <v>0</v>
      </c>
    </row>
    <row r="120" spans="1:4">
      <c r="A120" s="247" t="s">
        <v>549</v>
      </c>
      <c r="B120" s="251" t="s">
        <v>550</v>
      </c>
      <c r="C120" s="209">
        <v>0</v>
      </c>
      <c r="D120" s="209">
        <v>0</v>
      </c>
    </row>
    <row r="121" spans="1:4">
      <c r="A121" s="247" t="s">
        <v>551</v>
      </c>
      <c r="B121" s="251" t="s">
        <v>552</v>
      </c>
      <c r="C121" s="209">
        <v>0</v>
      </c>
      <c r="D121" s="209">
        <v>0</v>
      </c>
    </row>
    <row r="122" spans="1:4">
      <c r="A122" s="247" t="s">
        <v>553</v>
      </c>
      <c r="B122" s="251" t="s">
        <v>554</v>
      </c>
      <c r="C122" s="209">
        <v>0</v>
      </c>
      <c r="D122" s="209">
        <v>0</v>
      </c>
    </row>
    <row r="123" spans="1:4">
      <c r="A123" s="247" t="s">
        <v>555</v>
      </c>
      <c r="B123" s="251" t="s">
        <v>556</v>
      </c>
      <c r="C123" s="209">
        <v>0</v>
      </c>
      <c r="D123" s="209">
        <v>0</v>
      </c>
    </row>
    <row r="124" spans="1:4">
      <c r="A124" s="247" t="s">
        <v>557</v>
      </c>
      <c r="B124" s="251" t="s">
        <v>558</v>
      </c>
      <c r="C124" s="209">
        <v>0</v>
      </c>
      <c r="D124" s="209">
        <v>0</v>
      </c>
    </row>
    <row r="125" spans="1:4">
      <c r="A125" s="247" t="s">
        <v>559</v>
      </c>
      <c r="B125" s="251" t="s">
        <v>560</v>
      </c>
      <c r="C125" s="209">
        <v>0</v>
      </c>
      <c r="D125" s="209">
        <v>0</v>
      </c>
    </row>
    <row r="126" spans="1:4">
      <c r="A126" s="247" t="s">
        <v>561</v>
      </c>
      <c r="B126" s="255" t="s">
        <v>562</v>
      </c>
      <c r="C126" s="209">
        <v>0</v>
      </c>
      <c r="D126" s="209">
        <v>0</v>
      </c>
    </row>
    <row r="127" spans="1:4">
      <c r="A127" s="247" t="s">
        <v>563</v>
      </c>
      <c r="B127" s="251" t="s">
        <v>564</v>
      </c>
      <c r="C127" s="209">
        <v>2</v>
      </c>
      <c r="D127" s="209">
        <v>1</v>
      </c>
    </row>
    <row r="128" spans="1:4">
      <c r="A128" s="247" t="s">
        <v>565</v>
      </c>
      <c r="B128" s="251" t="s">
        <v>566</v>
      </c>
      <c r="C128" s="209">
        <v>9</v>
      </c>
      <c r="D128" s="209">
        <v>5</v>
      </c>
    </row>
    <row r="129" spans="1:4">
      <c r="A129" s="247" t="s">
        <v>567</v>
      </c>
      <c r="B129" s="251" t="s">
        <v>568</v>
      </c>
      <c r="C129" s="209">
        <v>52</v>
      </c>
      <c r="D129" s="209">
        <v>125</v>
      </c>
    </row>
    <row r="130" spans="1:4">
      <c r="A130" s="247" t="s">
        <v>569</v>
      </c>
      <c r="B130" s="251" t="s">
        <v>570</v>
      </c>
      <c r="C130" s="209">
        <v>0</v>
      </c>
      <c r="D130" s="209">
        <v>16</v>
      </c>
    </row>
    <row r="131" spans="1:4">
      <c r="A131" s="247" t="s">
        <v>571</v>
      </c>
      <c r="B131" s="251" t="s">
        <v>572</v>
      </c>
      <c r="C131" s="209">
        <v>149</v>
      </c>
      <c r="D131" s="209">
        <v>566</v>
      </c>
    </row>
    <row r="132" spans="1:4">
      <c r="A132" s="247" t="s">
        <v>573</v>
      </c>
      <c r="B132" s="251" t="s">
        <v>574</v>
      </c>
      <c r="C132" s="209">
        <v>7</v>
      </c>
      <c r="D132" s="209">
        <v>38</v>
      </c>
    </row>
    <row r="133" spans="1:4">
      <c r="A133" s="247" t="s">
        <v>575</v>
      </c>
      <c r="B133" s="251" t="s">
        <v>576</v>
      </c>
      <c r="C133" s="209">
        <v>0</v>
      </c>
      <c r="D133" s="209">
        <v>0</v>
      </c>
    </row>
    <row r="134" spans="1:4">
      <c r="A134" s="247" t="s">
        <v>577</v>
      </c>
      <c r="B134" s="251" t="s">
        <v>578</v>
      </c>
      <c r="C134" s="209">
        <v>0</v>
      </c>
      <c r="D134" s="209">
        <v>3</v>
      </c>
    </row>
    <row r="135" spans="1:4">
      <c r="A135" s="247" t="s">
        <v>579</v>
      </c>
      <c r="B135" s="251" t="s">
        <v>580</v>
      </c>
      <c r="C135" s="209">
        <v>2</v>
      </c>
      <c r="D135" s="209">
        <v>116</v>
      </c>
    </row>
    <row r="136" spans="1:4">
      <c r="A136" s="247" t="s">
        <v>581</v>
      </c>
      <c r="B136" s="255" t="s">
        <v>582</v>
      </c>
      <c r="C136" s="209">
        <v>2</v>
      </c>
      <c r="D136" s="209">
        <v>30</v>
      </c>
    </row>
    <row r="137" spans="1:4">
      <c r="A137" s="247" t="s">
        <v>583</v>
      </c>
      <c r="B137" s="255" t="s">
        <v>584</v>
      </c>
      <c r="C137" s="209">
        <v>2</v>
      </c>
      <c r="D137" s="209">
        <v>12</v>
      </c>
    </row>
    <row r="138" spans="1:4" ht="18.75">
      <c r="A138" s="246">
        <v>4</v>
      </c>
      <c r="B138" s="253" t="s">
        <v>585</v>
      </c>
      <c r="C138" s="245">
        <v>0</v>
      </c>
      <c r="D138" s="245">
        <v>0</v>
      </c>
    </row>
    <row r="139" spans="1:4">
      <c r="A139" s="247" t="s">
        <v>586</v>
      </c>
      <c r="B139" s="251" t="s">
        <v>587</v>
      </c>
      <c r="C139" s="209">
        <v>0</v>
      </c>
      <c r="D139" s="209">
        <v>0</v>
      </c>
    </row>
    <row r="140" spans="1:4">
      <c r="A140" s="247" t="s">
        <v>588</v>
      </c>
      <c r="B140" s="251" t="s">
        <v>589</v>
      </c>
      <c r="C140" s="209">
        <v>0</v>
      </c>
      <c r="D140" s="209">
        <v>0</v>
      </c>
    </row>
    <row r="141" spans="1:4">
      <c r="A141" s="247" t="s">
        <v>590</v>
      </c>
      <c r="B141" s="251" t="s">
        <v>591</v>
      </c>
      <c r="C141" s="209">
        <v>0</v>
      </c>
      <c r="D141" s="209">
        <v>0</v>
      </c>
    </row>
    <row r="142" spans="1:4">
      <c r="A142" s="247" t="s">
        <v>592</v>
      </c>
      <c r="B142" s="251" t="s">
        <v>593</v>
      </c>
      <c r="C142" s="209">
        <v>0</v>
      </c>
      <c r="D142" s="209">
        <v>0</v>
      </c>
    </row>
    <row r="143" spans="1:4">
      <c r="A143" s="247" t="s">
        <v>594</v>
      </c>
      <c r="B143" s="251" t="s">
        <v>595</v>
      </c>
      <c r="C143" s="209">
        <v>0</v>
      </c>
      <c r="D143" s="209">
        <v>0</v>
      </c>
    </row>
    <row r="144" spans="1:4">
      <c r="A144" s="247" t="s">
        <v>596</v>
      </c>
      <c r="B144" s="251" t="s">
        <v>597</v>
      </c>
      <c r="C144" s="209">
        <v>0</v>
      </c>
      <c r="D144" s="209">
        <v>0</v>
      </c>
    </row>
    <row r="145" spans="1:4">
      <c r="A145" s="247" t="s">
        <v>598</v>
      </c>
      <c r="B145" s="251" t="s">
        <v>599</v>
      </c>
      <c r="C145" s="209">
        <v>0</v>
      </c>
      <c r="D145" s="209">
        <v>0</v>
      </c>
    </row>
    <row r="146" spans="1:4">
      <c r="A146" s="247" t="s">
        <v>600</v>
      </c>
      <c r="B146" s="251" t="s">
        <v>601</v>
      </c>
      <c r="C146" s="209">
        <v>0</v>
      </c>
      <c r="D146" s="209">
        <v>0</v>
      </c>
    </row>
    <row r="147" spans="1:4">
      <c r="A147" s="247" t="s">
        <v>602</v>
      </c>
      <c r="B147" s="251" t="s">
        <v>603</v>
      </c>
      <c r="C147" s="209">
        <v>0</v>
      </c>
      <c r="D147" s="209">
        <v>0</v>
      </c>
    </row>
    <row r="148" spans="1:4">
      <c r="A148" s="247" t="s">
        <v>604</v>
      </c>
      <c r="B148" s="251" t="s">
        <v>605</v>
      </c>
      <c r="C148" s="209">
        <v>0</v>
      </c>
      <c r="D148" s="209">
        <v>0</v>
      </c>
    </row>
    <row r="149" spans="1:4">
      <c r="A149" s="247" t="s">
        <v>606</v>
      </c>
      <c r="B149" s="251" t="s">
        <v>607</v>
      </c>
      <c r="C149" s="209">
        <v>0</v>
      </c>
      <c r="D149" s="209">
        <v>0</v>
      </c>
    </row>
    <row r="150" spans="1:4">
      <c r="A150" s="247" t="s">
        <v>608</v>
      </c>
      <c r="B150" s="251" t="s">
        <v>609</v>
      </c>
      <c r="C150" s="209">
        <v>0</v>
      </c>
      <c r="D150" s="209">
        <v>0</v>
      </c>
    </row>
    <row r="151" spans="1:4">
      <c r="A151" s="247" t="s">
        <v>610</v>
      </c>
      <c r="B151" s="251" t="s">
        <v>611</v>
      </c>
      <c r="C151" s="209">
        <v>0</v>
      </c>
      <c r="D151" s="209">
        <v>0</v>
      </c>
    </row>
    <row r="152" spans="1:4">
      <c r="A152" s="247" t="s">
        <v>612</v>
      </c>
      <c r="B152" s="251" t="s">
        <v>613</v>
      </c>
      <c r="C152" s="209">
        <v>1</v>
      </c>
      <c r="D152" s="209">
        <v>1</v>
      </c>
    </row>
    <row r="153" spans="1:4">
      <c r="A153" s="247" t="s">
        <v>614</v>
      </c>
      <c r="B153" s="251" t="s">
        <v>615</v>
      </c>
      <c r="C153" s="209">
        <v>9</v>
      </c>
      <c r="D153" s="209">
        <v>3</v>
      </c>
    </row>
    <row r="154" spans="1:4">
      <c r="A154" s="247" t="s">
        <v>616</v>
      </c>
      <c r="B154" s="251" t="s">
        <v>617</v>
      </c>
      <c r="C154" s="209">
        <v>19</v>
      </c>
      <c r="D154" s="209">
        <v>21</v>
      </c>
    </row>
    <row r="155" spans="1:4">
      <c r="A155" s="247" t="s">
        <v>618</v>
      </c>
      <c r="B155" s="251" t="s">
        <v>619</v>
      </c>
      <c r="C155" s="209">
        <v>69</v>
      </c>
      <c r="D155" s="209">
        <v>250</v>
      </c>
    </row>
    <row r="156" spans="1:4">
      <c r="A156" s="247" t="s">
        <v>620</v>
      </c>
      <c r="B156" s="251" t="s">
        <v>621</v>
      </c>
      <c r="C156" s="209">
        <v>75</v>
      </c>
      <c r="D156" s="209">
        <v>280</v>
      </c>
    </row>
    <row r="157" spans="1:4">
      <c r="A157" s="247" t="s">
        <v>622</v>
      </c>
      <c r="B157" s="251" t="s">
        <v>623</v>
      </c>
      <c r="C157" s="209">
        <v>0</v>
      </c>
      <c r="D157" s="209">
        <v>5</v>
      </c>
    </row>
    <row r="158" spans="1:4">
      <c r="A158" s="247" t="s">
        <v>624</v>
      </c>
      <c r="B158" s="251" t="s">
        <v>625</v>
      </c>
      <c r="C158" s="209">
        <v>15</v>
      </c>
      <c r="D158" s="209">
        <v>41</v>
      </c>
    </row>
    <row r="159" spans="1:4">
      <c r="A159" s="247" t="s">
        <v>626</v>
      </c>
      <c r="B159" s="251" t="s">
        <v>627</v>
      </c>
      <c r="C159" s="209">
        <v>99</v>
      </c>
      <c r="D159" s="209">
        <v>112</v>
      </c>
    </row>
    <row r="160" spans="1:4">
      <c r="A160" s="247" t="s">
        <v>628</v>
      </c>
      <c r="B160" s="251" t="s">
        <v>629</v>
      </c>
      <c r="C160" s="209">
        <v>10</v>
      </c>
      <c r="D160" s="209">
        <v>39</v>
      </c>
    </row>
    <row r="161" spans="1:4">
      <c r="A161" s="247" t="s">
        <v>630</v>
      </c>
      <c r="B161" s="251" t="s">
        <v>631</v>
      </c>
      <c r="C161" s="209">
        <v>27</v>
      </c>
      <c r="D161" s="209">
        <v>495</v>
      </c>
    </row>
    <row r="162" spans="1:4">
      <c r="A162" s="247" t="s">
        <v>632</v>
      </c>
      <c r="B162" s="251" t="s">
        <v>633</v>
      </c>
      <c r="C162" s="209">
        <v>2</v>
      </c>
      <c r="D162" s="209">
        <v>2</v>
      </c>
    </row>
    <row r="163" spans="1:4">
      <c r="A163" s="247" t="s">
        <v>634</v>
      </c>
      <c r="B163" s="251" t="s">
        <v>635</v>
      </c>
      <c r="C163" s="209">
        <v>0</v>
      </c>
      <c r="D163" s="209">
        <v>4</v>
      </c>
    </row>
    <row r="164" spans="1:4">
      <c r="A164" s="247" t="s">
        <v>636</v>
      </c>
      <c r="B164" s="251" t="s">
        <v>637</v>
      </c>
      <c r="C164" s="209">
        <v>6</v>
      </c>
      <c r="D164" s="209">
        <v>8</v>
      </c>
    </row>
    <row r="165" spans="1:4">
      <c r="A165" s="247" t="s">
        <v>638</v>
      </c>
      <c r="B165" s="251" t="s">
        <v>639</v>
      </c>
      <c r="C165" s="209">
        <v>4</v>
      </c>
      <c r="D165" s="209">
        <v>2</v>
      </c>
    </row>
    <row r="166" spans="1:4">
      <c r="A166" s="247" t="s">
        <v>640</v>
      </c>
      <c r="B166" s="251" t="s">
        <v>641</v>
      </c>
      <c r="C166" s="209">
        <v>1</v>
      </c>
      <c r="D166" s="209">
        <v>161</v>
      </c>
    </row>
    <row r="167" spans="1:4">
      <c r="A167" s="247" t="s">
        <v>642</v>
      </c>
      <c r="B167" s="251" t="s">
        <v>643</v>
      </c>
      <c r="C167" s="209">
        <v>0</v>
      </c>
      <c r="D167" s="209">
        <v>1</v>
      </c>
    </row>
    <row r="168" spans="1:4">
      <c r="A168" s="247" t="s">
        <v>644</v>
      </c>
      <c r="B168" s="251" t="s">
        <v>645</v>
      </c>
      <c r="C168" s="209">
        <v>0</v>
      </c>
      <c r="D168" s="209">
        <v>3</v>
      </c>
    </row>
    <row r="169" spans="1:4">
      <c r="A169" s="247" t="s">
        <v>646</v>
      </c>
      <c r="B169" s="251" t="s">
        <v>647</v>
      </c>
      <c r="C169" s="209">
        <v>6</v>
      </c>
      <c r="D169" s="209">
        <v>119</v>
      </c>
    </row>
    <row r="170" spans="1:4">
      <c r="A170" s="247" t="s">
        <v>648</v>
      </c>
      <c r="B170" s="251" t="s">
        <v>649</v>
      </c>
      <c r="C170" s="209">
        <v>41</v>
      </c>
      <c r="D170" s="209">
        <v>478</v>
      </c>
    </row>
    <row r="171" spans="1:4">
      <c r="A171" s="247" t="s">
        <v>650</v>
      </c>
      <c r="B171" s="251" t="s">
        <v>651</v>
      </c>
      <c r="C171" s="209">
        <v>1</v>
      </c>
      <c r="D171" s="209">
        <v>60</v>
      </c>
    </row>
    <row r="172" spans="1:4">
      <c r="A172" s="247" t="s">
        <v>652</v>
      </c>
      <c r="B172" s="251" t="s">
        <v>653</v>
      </c>
      <c r="C172" s="209">
        <v>21</v>
      </c>
      <c r="D172" s="209">
        <v>51</v>
      </c>
    </row>
    <row r="173" spans="1:4">
      <c r="A173" s="247" t="s">
        <v>654</v>
      </c>
      <c r="B173" s="251" t="s">
        <v>655</v>
      </c>
      <c r="C173" s="209">
        <v>5</v>
      </c>
      <c r="D173" s="209">
        <v>20</v>
      </c>
    </row>
    <row r="174" spans="1:4">
      <c r="A174" s="247" t="s">
        <v>656</v>
      </c>
      <c r="B174" s="254" t="s">
        <v>657</v>
      </c>
      <c r="C174" s="209">
        <v>12</v>
      </c>
      <c r="D174" s="209">
        <v>33</v>
      </c>
    </row>
    <row r="175" spans="1:4">
      <c r="A175" s="247" t="s">
        <v>658</v>
      </c>
      <c r="B175" s="251" t="s">
        <v>659</v>
      </c>
      <c r="C175" s="209">
        <v>0</v>
      </c>
      <c r="D175" s="209">
        <v>0</v>
      </c>
    </row>
    <row r="176" spans="1:4">
      <c r="A176" s="247" t="s">
        <v>660</v>
      </c>
      <c r="B176" s="251" t="s">
        <v>661</v>
      </c>
      <c r="C176" s="209">
        <v>1</v>
      </c>
      <c r="D176" s="209">
        <v>5</v>
      </c>
    </row>
    <row r="177" spans="1:4">
      <c r="A177" s="247" t="s">
        <v>662</v>
      </c>
      <c r="B177" s="251" t="s">
        <v>663</v>
      </c>
      <c r="C177" s="209">
        <v>0</v>
      </c>
      <c r="D177" s="209">
        <v>21</v>
      </c>
    </row>
    <row r="178" spans="1:4">
      <c r="A178" s="247" t="s">
        <v>664</v>
      </c>
      <c r="B178" s="251" t="s">
        <v>665</v>
      </c>
      <c r="C178" s="209">
        <v>1</v>
      </c>
      <c r="D178" s="209">
        <v>50</v>
      </c>
    </row>
    <row r="179" spans="1:4">
      <c r="A179" s="247" t="s">
        <v>666</v>
      </c>
      <c r="B179" s="251" t="s">
        <v>667</v>
      </c>
      <c r="C179" s="209">
        <v>1</v>
      </c>
      <c r="D179" s="209">
        <v>0</v>
      </c>
    </row>
    <row r="180" spans="1:4">
      <c r="A180" s="247" t="s">
        <v>668</v>
      </c>
      <c r="B180" s="251" t="s">
        <v>669</v>
      </c>
      <c r="C180" s="209">
        <v>1</v>
      </c>
      <c r="D180" s="209">
        <v>0</v>
      </c>
    </row>
    <row r="181" spans="1:4">
      <c r="A181" s="247" t="s">
        <v>670</v>
      </c>
      <c r="B181" s="251" t="s">
        <v>671</v>
      </c>
      <c r="C181" s="209">
        <v>4</v>
      </c>
      <c r="D181" s="209">
        <v>8</v>
      </c>
    </row>
    <row r="182" spans="1:4">
      <c r="A182" s="247" t="s">
        <v>672</v>
      </c>
      <c r="B182" s="251" t="s">
        <v>673</v>
      </c>
      <c r="C182" s="209">
        <v>1</v>
      </c>
      <c r="D182" s="209">
        <v>5</v>
      </c>
    </row>
    <row r="183" spans="1:4">
      <c r="A183" s="247" t="s">
        <v>674</v>
      </c>
      <c r="B183" s="251" t="s">
        <v>675</v>
      </c>
      <c r="C183" s="209">
        <v>4</v>
      </c>
      <c r="D183" s="209">
        <v>6</v>
      </c>
    </row>
    <row r="184" spans="1:4">
      <c r="A184" s="247" t="s">
        <v>676</v>
      </c>
      <c r="B184" s="251" t="s">
        <v>677</v>
      </c>
      <c r="C184" s="209">
        <v>14</v>
      </c>
      <c r="D184" s="209">
        <v>16</v>
      </c>
    </row>
    <row r="185" spans="1:4">
      <c r="A185" s="247" t="s">
        <v>678</v>
      </c>
      <c r="B185" s="251" t="s">
        <v>679</v>
      </c>
      <c r="C185" s="209">
        <v>0</v>
      </c>
      <c r="D185" s="209">
        <v>0</v>
      </c>
    </row>
    <row r="186" spans="1:4" ht="18.75">
      <c r="A186" s="246">
        <v>5</v>
      </c>
      <c r="B186" s="253" t="s">
        <v>680</v>
      </c>
      <c r="C186" s="245">
        <v>0</v>
      </c>
      <c r="D186" s="245">
        <v>0</v>
      </c>
    </row>
    <row r="187" spans="1:4" ht="25.5">
      <c r="A187" s="247" t="s">
        <v>681</v>
      </c>
      <c r="B187" s="251" t="s">
        <v>682</v>
      </c>
      <c r="C187" s="209">
        <v>0</v>
      </c>
      <c r="D187" s="209">
        <v>0</v>
      </c>
    </row>
    <row r="188" spans="1:4" ht="25.5">
      <c r="A188" s="247" t="s">
        <v>683</v>
      </c>
      <c r="B188" s="251" t="s">
        <v>684</v>
      </c>
      <c r="C188" s="209">
        <v>0</v>
      </c>
      <c r="D188" s="209">
        <v>0</v>
      </c>
    </row>
    <row r="189" spans="1:4">
      <c r="A189" s="247" t="s">
        <v>685</v>
      </c>
      <c r="B189" s="251" t="s">
        <v>686</v>
      </c>
      <c r="C189" s="209">
        <v>0</v>
      </c>
      <c r="D189" s="209">
        <v>0</v>
      </c>
    </row>
    <row r="190" spans="1:4" ht="25.5">
      <c r="A190" s="252" t="s">
        <v>687</v>
      </c>
      <c r="B190" s="254" t="s">
        <v>688</v>
      </c>
      <c r="C190" s="209">
        <v>0</v>
      </c>
      <c r="D190" s="209">
        <v>0</v>
      </c>
    </row>
    <row r="191" spans="1:4" ht="25.5">
      <c r="A191" s="252" t="s">
        <v>689</v>
      </c>
      <c r="B191" s="254" t="s">
        <v>690</v>
      </c>
      <c r="C191" s="209">
        <v>0</v>
      </c>
      <c r="D191" s="209">
        <v>0</v>
      </c>
    </row>
    <row r="192" spans="1:4" ht="25.5">
      <c r="A192" s="252" t="s">
        <v>691</v>
      </c>
      <c r="B192" s="254" t="s">
        <v>688</v>
      </c>
      <c r="C192" s="209">
        <v>0</v>
      </c>
      <c r="D192" s="209">
        <v>0</v>
      </c>
    </row>
    <row r="193" spans="1:4" ht="25.5">
      <c r="A193" s="252" t="s">
        <v>692</v>
      </c>
      <c r="B193" s="254" t="s">
        <v>693</v>
      </c>
      <c r="C193" s="209">
        <v>0</v>
      </c>
      <c r="D193" s="209">
        <v>0</v>
      </c>
    </row>
    <row r="194" spans="1:4">
      <c r="A194" s="247" t="s">
        <v>694</v>
      </c>
      <c r="B194" s="251" t="s">
        <v>695</v>
      </c>
      <c r="C194" s="209">
        <v>0</v>
      </c>
      <c r="D194" s="209">
        <v>0</v>
      </c>
    </row>
    <row r="195" spans="1:4">
      <c r="A195" s="247" t="s">
        <v>696</v>
      </c>
      <c r="B195" s="251" t="s">
        <v>697</v>
      </c>
      <c r="C195" s="209">
        <v>0</v>
      </c>
      <c r="D195" s="209">
        <v>0</v>
      </c>
    </row>
    <row r="196" spans="1:4">
      <c r="A196" s="247" t="s">
        <v>698</v>
      </c>
      <c r="B196" s="251" t="s">
        <v>699</v>
      </c>
      <c r="C196" s="209">
        <v>0</v>
      </c>
      <c r="D196" s="209">
        <v>0</v>
      </c>
    </row>
    <row r="197" spans="1:4">
      <c r="A197" s="247" t="s">
        <v>700</v>
      </c>
      <c r="B197" s="251" t="s">
        <v>701</v>
      </c>
      <c r="C197" s="209">
        <v>0</v>
      </c>
      <c r="D197" s="209">
        <v>0</v>
      </c>
    </row>
    <row r="198" spans="1:4" ht="25.5">
      <c r="A198" s="247" t="s">
        <v>702</v>
      </c>
      <c r="B198" s="251" t="s">
        <v>703</v>
      </c>
      <c r="C198" s="209">
        <v>0</v>
      </c>
      <c r="D198" s="209">
        <v>0</v>
      </c>
    </row>
    <row r="199" spans="1:4" ht="25.5">
      <c r="A199" s="247" t="s">
        <v>704</v>
      </c>
      <c r="B199" s="251" t="s">
        <v>705</v>
      </c>
      <c r="C199" s="209">
        <v>0</v>
      </c>
      <c r="D199" s="209">
        <v>0</v>
      </c>
    </row>
    <row r="200" spans="1:4" ht="25.5">
      <c r="A200" s="247" t="s">
        <v>706</v>
      </c>
      <c r="B200" s="251" t="s">
        <v>707</v>
      </c>
      <c r="C200" s="209">
        <v>0</v>
      </c>
      <c r="D200" s="209">
        <v>0</v>
      </c>
    </row>
    <row r="201" spans="1:4" ht="25.5">
      <c r="A201" s="247" t="s">
        <v>708</v>
      </c>
      <c r="B201" s="251" t="s">
        <v>709</v>
      </c>
      <c r="C201" s="209">
        <v>0</v>
      </c>
      <c r="D201" s="209">
        <v>0</v>
      </c>
    </row>
    <row r="202" spans="1:4" ht="25.5">
      <c r="A202" s="247" t="s">
        <v>710</v>
      </c>
      <c r="B202" s="251" t="s">
        <v>711</v>
      </c>
      <c r="C202" s="209">
        <v>0</v>
      </c>
      <c r="D202" s="209">
        <v>0</v>
      </c>
    </row>
    <row r="203" spans="1:4" ht="25.5">
      <c r="A203" s="247" t="s">
        <v>712</v>
      </c>
      <c r="B203" s="251" t="s">
        <v>713</v>
      </c>
      <c r="C203" s="209">
        <v>0</v>
      </c>
      <c r="D203" s="209">
        <v>0</v>
      </c>
    </row>
    <row r="204" spans="1:4" ht="25.5">
      <c r="A204" s="247" t="s">
        <v>714</v>
      </c>
      <c r="B204" s="251" t="s">
        <v>715</v>
      </c>
      <c r="C204" s="209">
        <v>0</v>
      </c>
      <c r="D204" s="209">
        <v>0</v>
      </c>
    </row>
    <row r="205" spans="1:4">
      <c r="A205" s="247" t="s">
        <v>716</v>
      </c>
      <c r="B205" s="251" t="s">
        <v>717</v>
      </c>
      <c r="C205" s="209">
        <v>0</v>
      </c>
      <c r="D205" s="209">
        <v>0</v>
      </c>
    </row>
    <row r="206" spans="1:4" ht="25.5">
      <c r="A206" s="247" t="s">
        <v>718</v>
      </c>
      <c r="B206" s="251" t="s">
        <v>719</v>
      </c>
      <c r="C206" s="209">
        <v>0</v>
      </c>
      <c r="D206" s="209">
        <v>0</v>
      </c>
    </row>
    <row r="207" spans="1:4">
      <c r="A207" s="247" t="s">
        <v>720</v>
      </c>
      <c r="B207" s="251" t="s">
        <v>721</v>
      </c>
      <c r="C207" s="209">
        <v>0</v>
      </c>
      <c r="D207" s="209">
        <v>0</v>
      </c>
    </row>
    <row r="208" spans="1:4" ht="25.5">
      <c r="A208" s="247" t="s">
        <v>722</v>
      </c>
      <c r="B208" s="251" t="s">
        <v>723</v>
      </c>
      <c r="C208" s="209">
        <v>2</v>
      </c>
      <c r="D208" s="209">
        <v>10</v>
      </c>
    </row>
    <row r="209" spans="1:4" ht="25.5">
      <c r="A209" s="247" t="s">
        <v>724</v>
      </c>
      <c r="B209" s="251" t="s">
        <v>725</v>
      </c>
      <c r="C209" s="209">
        <v>11</v>
      </c>
      <c r="D209" s="209">
        <v>27</v>
      </c>
    </row>
    <row r="210" spans="1:4">
      <c r="A210" s="247" t="s">
        <v>726</v>
      </c>
      <c r="B210" s="251" t="s">
        <v>727</v>
      </c>
      <c r="C210" s="209">
        <v>0</v>
      </c>
      <c r="D210" s="209">
        <v>0</v>
      </c>
    </row>
    <row r="211" spans="1:4">
      <c r="A211" s="247" t="s">
        <v>728</v>
      </c>
      <c r="B211" s="251" t="s">
        <v>729</v>
      </c>
      <c r="C211" s="209">
        <v>0</v>
      </c>
      <c r="D211" s="209">
        <v>0</v>
      </c>
    </row>
    <row r="212" spans="1:4" ht="25.5">
      <c r="A212" s="252" t="s">
        <v>730</v>
      </c>
      <c r="B212" s="254" t="s">
        <v>731</v>
      </c>
      <c r="C212" s="209">
        <v>5</v>
      </c>
      <c r="D212" s="209">
        <v>14</v>
      </c>
    </row>
    <row r="213" spans="1:4" ht="25.5">
      <c r="A213" s="252" t="s">
        <v>732</v>
      </c>
      <c r="B213" s="254" t="s">
        <v>733</v>
      </c>
      <c r="C213" s="209">
        <v>10</v>
      </c>
      <c r="D213" s="209">
        <v>35</v>
      </c>
    </row>
    <row r="214" spans="1:4" ht="25.5">
      <c r="A214" s="247" t="s">
        <v>734</v>
      </c>
      <c r="B214" s="251" t="s">
        <v>735</v>
      </c>
      <c r="C214" s="209">
        <v>0</v>
      </c>
      <c r="D214" s="209">
        <v>0</v>
      </c>
    </row>
    <row r="215" spans="1:4" ht="25.5">
      <c r="A215" s="247" t="s">
        <v>736</v>
      </c>
      <c r="B215" s="251" t="s">
        <v>737</v>
      </c>
      <c r="C215" s="209">
        <v>0</v>
      </c>
      <c r="D215" s="209">
        <v>0</v>
      </c>
    </row>
    <row r="216" spans="1:4" ht="25.5">
      <c r="A216" s="247" t="s">
        <v>738</v>
      </c>
      <c r="B216" s="251" t="s">
        <v>739</v>
      </c>
      <c r="C216" s="209">
        <v>0</v>
      </c>
      <c r="D216" s="209">
        <v>0</v>
      </c>
    </row>
    <row r="217" spans="1:4" ht="25.5">
      <c r="A217" s="247" t="s">
        <v>740</v>
      </c>
      <c r="B217" s="251" t="s">
        <v>741</v>
      </c>
      <c r="C217" s="209">
        <v>0</v>
      </c>
      <c r="D217" s="209">
        <v>0</v>
      </c>
    </row>
    <row r="218" spans="1:4" ht="25.5">
      <c r="A218" s="247" t="s">
        <v>742</v>
      </c>
      <c r="B218" s="251" t="s">
        <v>743</v>
      </c>
      <c r="C218" s="209">
        <v>0</v>
      </c>
      <c r="D218" s="209">
        <v>0</v>
      </c>
    </row>
    <row r="219" spans="1:4" ht="25.5">
      <c r="A219" s="252" t="s">
        <v>744</v>
      </c>
      <c r="B219" s="254" t="s">
        <v>745</v>
      </c>
      <c r="C219" s="209">
        <v>0</v>
      </c>
      <c r="D219" s="209">
        <v>0</v>
      </c>
    </row>
    <row r="220" spans="1:4" ht="25.5">
      <c r="A220" s="252" t="s">
        <v>746</v>
      </c>
      <c r="B220" s="254" t="s">
        <v>747</v>
      </c>
      <c r="C220" s="209">
        <v>0</v>
      </c>
      <c r="D220" s="209">
        <v>0</v>
      </c>
    </row>
    <row r="221" spans="1:4">
      <c r="A221" s="247" t="s">
        <v>748</v>
      </c>
      <c r="B221" s="255" t="s">
        <v>749</v>
      </c>
      <c r="C221" s="209">
        <v>0</v>
      </c>
      <c r="D221" s="209">
        <v>0</v>
      </c>
    </row>
    <row r="222" spans="1:4">
      <c r="A222" s="247" t="s">
        <v>750</v>
      </c>
      <c r="B222" s="255" t="s">
        <v>749</v>
      </c>
      <c r="C222" s="209">
        <v>0</v>
      </c>
      <c r="D222" s="209">
        <v>0</v>
      </c>
    </row>
    <row r="223" spans="1:4">
      <c r="A223" s="247" t="s">
        <v>751</v>
      </c>
      <c r="B223" s="255" t="s">
        <v>752</v>
      </c>
      <c r="C223" s="209">
        <v>0</v>
      </c>
      <c r="D223" s="209">
        <v>0</v>
      </c>
    </row>
    <row r="224" spans="1:4">
      <c r="A224" s="247" t="s">
        <v>753</v>
      </c>
      <c r="B224" s="255" t="s">
        <v>754</v>
      </c>
      <c r="C224" s="209">
        <v>0</v>
      </c>
      <c r="D224" s="209">
        <v>0</v>
      </c>
    </row>
    <row r="225" spans="1:4">
      <c r="A225" s="247" t="s">
        <v>755</v>
      </c>
      <c r="B225" s="251" t="s">
        <v>756</v>
      </c>
      <c r="C225" s="209">
        <v>0</v>
      </c>
      <c r="D225" s="209">
        <v>0</v>
      </c>
    </row>
    <row r="226" spans="1:4">
      <c r="A226" s="247" t="s">
        <v>757</v>
      </c>
      <c r="B226" s="251" t="s">
        <v>758</v>
      </c>
      <c r="C226" s="209">
        <v>0</v>
      </c>
      <c r="D226" s="209">
        <v>0</v>
      </c>
    </row>
    <row r="227" spans="1:4">
      <c r="A227" s="247" t="s">
        <v>759</v>
      </c>
      <c r="B227" s="251" t="s">
        <v>760</v>
      </c>
      <c r="C227" s="209">
        <v>2</v>
      </c>
      <c r="D227" s="209">
        <v>5</v>
      </c>
    </row>
    <row r="228" spans="1:4">
      <c r="A228" s="247" t="s">
        <v>761</v>
      </c>
      <c r="B228" s="251" t="s">
        <v>762</v>
      </c>
      <c r="C228" s="209">
        <v>2</v>
      </c>
      <c r="D228" s="209">
        <v>5</v>
      </c>
    </row>
    <row r="229" spans="1:4">
      <c r="A229" s="247" t="s">
        <v>763</v>
      </c>
      <c r="B229" s="251" t="s">
        <v>764</v>
      </c>
      <c r="C229" s="209">
        <v>0</v>
      </c>
      <c r="D229" s="209">
        <v>0</v>
      </c>
    </row>
    <row r="230" spans="1:4">
      <c r="A230" s="247" t="s">
        <v>765</v>
      </c>
      <c r="B230" s="251" t="s">
        <v>766</v>
      </c>
      <c r="C230" s="209">
        <v>0</v>
      </c>
      <c r="D230" s="209">
        <v>0</v>
      </c>
    </row>
    <row r="231" spans="1:4" ht="25.5">
      <c r="A231" s="247" t="s">
        <v>767</v>
      </c>
      <c r="B231" s="251" t="s">
        <v>768</v>
      </c>
      <c r="C231" s="209">
        <v>0</v>
      </c>
      <c r="D231" s="209">
        <v>0</v>
      </c>
    </row>
    <row r="232" spans="1:4" ht="25.5">
      <c r="A232" s="247" t="s">
        <v>769</v>
      </c>
      <c r="B232" s="251" t="s">
        <v>770</v>
      </c>
      <c r="C232" s="209">
        <v>0</v>
      </c>
      <c r="D232" s="209">
        <v>0</v>
      </c>
    </row>
    <row r="233" spans="1:4" ht="25.5">
      <c r="A233" s="247" t="s">
        <v>771</v>
      </c>
      <c r="B233" s="251" t="s">
        <v>772</v>
      </c>
      <c r="C233" s="209">
        <v>0</v>
      </c>
      <c r="D233" s="209">
        <v>0</v>
      </c>
    </row>
    <row r="234" spans="1:4" ht="25.5">
      <c r="A234" s="247" t="s">
        <v>773</v>
      </c>
      <c r="B234" s="251" t="s">
        <v>774</v>
      </c>
      <c r="C234" s="209">
        <v>0</v>
      </c>
      <c r="D234" s="209">
        <v>0</v>
      </c>
    </row>
    <row r="235" spans="1:4">
      <c r="A235" s="247" t="s">
        <v>775</v>
      </c>
      <c r="B235" s="251" t="s">
        <v>776</v>
      </c>
      <c r="C235" s="209">
        <v>0</v>
      </c>
      <c r="D235" s="209">
        <v>0</v>
      </c>
    </row>
    <row r="236" spans="1:4">
      <c r="A236" s="247" t="s">
        <v>777</v>
      </c>
      <c r="B236" s="251" t="s">
        <v>778</v>
      </c>
      <c r="C236" s="209">
        <v>0</v>
      </c>
      <c r="D236" s="209">
        <v>0</v>
      </c>
    </row>
    <row r="237" spans="1:4" ht="25.5">
      <c r="A237" s="247" t="s">
        <v>779</v>
      </c>
      <c r="B237" s="251" t="s">
        <v>780</v>
      </c>
      <c r="C237" s="209">
        <v>10</v>
      </c>
      <c r="D237" s="209">
        <v>0</v>
      </c>
    </row>
    <row r="238" spans="1:4" ht="25.5">
      <c r="A238" s="247" t="s">
        <v>781</v>
      </c>
      <c r="B238" s="251" t="s">
        <v>782</v>
      </c>
      <c r="C238" s="209">
        <v>99</v>
      </c>
      <c r="D238" s="209">
        <v>100</v>
      </c>
    </row>
    <row r="239" spans="1:4">
      <c r="A239" s="247" t="s">
        <v>783</v>
      </c>
      <c r="B239" s="251" t="s">
        <v>784</v>
      </c>
      <c r="C239" s="209">
        <v>0</v>
      </c>
      <c r="D239" s="209">
        <v>0</v>
      </c>
    </row>
    <row r="240" spans="1:4">
      <c r="A240" s="247" t="s">
        <v>785</v>
      </c>
      <c r="B240" s="251" t="s">
        <v>786</v>
      </c>
      <c r="C240" s="209">
        <v>0</v>
      </c>
      <c r="D240" s="209">
        <v>0</v>
      </c>
    </row>
    <row r="241" spans="1:4">
      <c r="A241" s="247" t="s">
        <v>787</v>
      </c>
      <c r="B241" s="251" t="s">
        <v>788</v>
      </c>
      <c r="C241" s="209">
        <v>29</v>
      </c>
      <c r="D241" s="209">
        <v>11</v>
      </c>
    </row>
    <row r="242" spans="1:4">
      <c r="A242" s="247" t="s">
        <v>789</v>
      </c>
      <c r="B242" s="251" t="s">
        <v>790</v>
      </c>
      <c r="C242" s="209">
        <v>91</v>
      </c>
      <c r="D242" s="209">
        <v>462</v>
      </c>
    </row>
    <row r="243" spans="1:4">
      <c r="A243" s="247" t="s">
        <v>791</v>
      </c>
      <c r="B243" s="251" t="s">
        <v>792</v>
      </c>
      <c r="C243" s="209">
        <v>4</v>
      </c>
      <c r="D243" s="209">
        <v>8</v>
      </c>
    </row>
    <row r="244" spans="1:4">
      <c r="A244" s="247" t="s">
        <v>793</v>
      </c>
      <c r="B244" s="251" t="s">
        <v>794</v>
      </c>
      <c r="C244" s="209">
        <v>60</v>
      </c>
      <c r="D244" s="209">
        <v>117</v>
      </c>
    </row>
    <row r="245" spans="1:4">
      <c r="A245" s="247" t="s">
        <v>795</v>
      </c>
      <c r="B245" s="251" t="s">
        <v>796</v>
      </c>
      <c r="C245" s="209">
        <v>4</v>
      </c>
      <c r="D245" s="209">
        <v>4</v>
      </c>
    </row>
    <row r="246" spans="1:4">
      <c r="A246" s="247" t="s">
        <v>797</v>
      </c>
      <c r="B246" s="251" t="s">
        <v>798</v>
      </c>
      <c r="C246" s="209">
        <v>47</v>
      </c>
      <c r="D246" s="209">
        <v>88</v>
      </c>
    </row>
    <row r="247" spans="1:4">
      <c r="A247" s="247" t="s">
        <v>799</v>
      </c>
      <c r="B247" s="251" t="s">
        <v>800</v>
      </c>
      <c r="C247" s="209">
        <v>17</v>
      </c>
      <c r="D247" s="209">
        <v>23</v>
      </c>
    </row>
    <row r="248" spans="1:4">
      <c r="A248" s="247" t="s">
        <v>801</v>
      </c>
      <c r="B248" s="251" t="s">
        <v>802</v>
      </c>
      <c r="C248" s="209">
        <v>58</v>
      </c>
      <c r="D248" s="209">
        <v>189</v>
      </c>
    </row>
    <row r="249" spans="1:4">
      <c r="A249" s="247" t="s">
        <v>803</v>
      </c>
      <c r="B249" s="251" t="s">
        <v>804</v>
      </c>
      <c r="C249" s="209">
        <v>15</v>
      </c>
      <c r="D249" s="209">
        <v>5</v>
      </c>
    </row>
    <row r="250" spans="1:4">
      <c r="A250" s="247" t="s">
        <v>805</v>
      </c>
      <c r="B250" s="251" t="s">
        <v>806</v>
      </c>
      <c r="C250" s="209">
        <v>37</v>
      </c>
      <c r="D250" s="209">
        <v>32</v>
      </c>
    </row>
    <row r="251" spans="1:4">
      <c r="A251" s="247" t="s">
        <v>807</v>
      </c>
      <c r="B251" s="251" t="s">
        <v>808</v>
      </c>
      <c r="C251" s="209">
        <v>15</v>
      </c>
      <c r="D251" s="209">
        <v>150</v>
      </c>
    </row>
    <row r="252" spans="1:4">
      <c r="A252" s="247" t="s">
        <v>809</v>
      </c>
      <c r="B252" s="251" t="s">
        <v>810</v>
      </c>
      <c r="C252" s="209">
        <v>30</v>
      </c>
      <c r="D252" s="209">
        <v>2109</v>
      </c>
    </row>
    <row r="253" spans="1:4">
      <c r="A253" s="247" t="s">
        <v>811</v>
      </c>
      <c r="B253" s="251" t="s">
        <v>812</v>
      </c>
      <c r="C253" s="209">
        <v>0</v>
      </c>
      <c r="D253" s="209">
        <v>1</v>
      </c>
    </row>
    <row r="254" spans="1:4">
      <c r="A254" s="247" t="s">
        <v>813</v>
      </c>
      <c r="B254" s="251" t="s">
        <v>814</v>
      </c>
      <c r="C254" s="209">
        <v>0</v>
      </c>
      <c r="D254" s="209">
        <v>0</v>
      </c>
    </row>
    <row r="255" spans="1:4">
      <c r="A255" s="247" t="s">
        <v>815</v>
      </c>
      <c r="B255" s="251" t="s">
        <v>816</v>
      </c>
      <c r="C255" s="209">
        <v>2</v>
      </c>
      <c r="D255" s="209">
        <v>0</v>
      </c>
    </row>
    <row r="256" spans="1:4">
      <c r="A256" s="247" t="s">
        <v>817</v>
      </c>
      <c r="B256" s="251" t="s">
        <v>818</v>
      </c>
      <c r="C256" s="209">
        <v>5</v>
      </c>
      <c r="D256" s="209">
        <v>23</v>
      </c>
    </row>
    <row r="257" spans="1:4">
      <c r="A257" s="247" t="s">
        <v>819</v>
      </c>
      <c r="B257" s="255" t="s">
        <v>820</v>
      </c>
      <c r="C257" s="209">
        <v>5</v>
      </c>
      <c r="D257" s="209">
        <v>40</v>
      </c>
    </row>
    <row r="258" spans="1:4">
      <c r="A258" s="247" t="s">
        <v>821</v>
      </c>
      <c r="B258" s="255" t="s">
        <v>822</v>
      </c>
      <c r="C258" s="209">
        <v>5</v>
      </c>
      <c r="D258" s="209">
        <v>452</v>
      </c>
    </row>
    <row r="259" spans="1:4">
      <c r="A259" s="247" t="s">
        <v>823</v>
      </c>
      <c r="B259" s="255" t="s">
        <v>824</v>
      </c>
      <c r="C259" s="209">
        <v>1</v>
      </c>
      <c r="D259" s="209">
        <v>3</v>
      </c>
    </row>
    <row r="260" spans="1:4">
      <c r="A260" s="247" t="s">
        <v>825</v>
      </c>
      <c r="B260" s="255" t="s">
        <v>826</v>
      </c>
      <c r="C260" s="209">
        <v>12</v>
      </c>
      <c r="D260" s="209">
        <v>115</v>
      </c>
    </row>
    <row r="261" spans="1:4">
      <c r="A261" s="247" t="s">
        <v>827</v>
      </c>
      <c r="B261" s="251" t="s">
        <v>828</v>
      </c>
      <c r="C261" s="209">
        <v>3</v>
      </c>
      <c r="D261" s="209">
        <v>255</v>
      </c>
    </row>
    <row r="262" spans="1:4">
      <c r="A262" s="247" t="s">
        <v>829</v>
      </c>
      <c r="B262" s="251" t="s">
        <v>830</v>
      </c>
      <c r="C262" s="209">
        <v>8</v>
      </c>
      <c r="D262" s="209">
        <v>5</v>
      </c>
    </row>
    <row r="263" spans="1:4">
      <c r="A263" s="247" t="s">
        <v>831</v>
      </c>
      <c r="B263" s="255" t="s">
        <v>832</v>
      </c>
      <c r="C263" s="209">
        <v>34</v>
      </c>
      <c r="D263" s="209">
        <v>8</v>
      </c>
    </row>
    <row r="264" spans="1:4">
      <c r="A264" s="247" t="s">
        <v>833</v>
      </c>
      <c r="B264" s="255" t="s">
        <v>834</v>
      </c>
      <c r="C264" s="209">
        <v>11</v>
      </c>
      <c r="D264" s="209">
        <v>34</v>
      </c>
    </row>
    <row r="265" spans="1:4">
      <c r="A265" s="247" t="s">
        <v>835</v>
      </c>
      <c r="B265" s="255" t="s">
        <v>836</v>
      </c>
      <c r="C265" s="209">
        <v>14</v>
      </c>
      <c r="D265" s="209">
        <v>9</v>
      </c>
    </row>
    <row r="266" spans="1:4">
      <c r="A266" s="247" t="s">
        <v>837</v>
      </c>
      <c r="B266" s="255" t="s">
        <v>838</v>
      </c>
      <c r="C266" s="209">
        <v>33</v>
      </c>
      <c r="D266" s="209">
        <v>653</v>
      </c>
    </row>
    <row r="267" spans="1:4" ht="18.75">
      <c r="A267" s="246">
        <v>6</v>
      </c>
      <c r="B267" s="253" t="s">
        <v>839</v>
      </c>
      <c r="C267" s="245">
        <v>0</v>
      </c>
      <c r="D267" s="245">
        <v>0</v>
      </c>
    </row>
    <row r="268" spans="1:4">
      <c r="A268" s="247" t="s">
        <v>840</v>
      </c>
      <c r="B268" s="255" t="s">
        <v>841</v>
      </c>
      <c r="C268" s="209">
        <v>1</v>
      </c>
      <c r="D268" s="209">
        <v>2</v>
      </c>
    </row>
    <row r="269" spans="1:4">
      <c r="A269" s="247" t="s">
        <v>842</v>
      </c>
      <c r="B269" s="255" t="s">
        <v>843</v>
      </c>
      <c r="C269" s="209">
        <v>1</v>
      </c>
      <c r="D269" s="209">
        <v>25</v>
      </c>
    </row>
    <row r="270" spans="1:4">
      <c r="A270" s="247" t="s">
        <v>844</v>
      </c>
      <c r="B270" s="251" t="s">
        <v>845</v>
      </c>
      <c r="C270" s="209">
        <v>6</v>
      </c>
      <c r="D270" s="209">
        <v>14</v>
      </c>
    </row>
    <row r="271" spans="1:4">
      <c r="A271" s="247" t="s">
        <v>846</v>
      </c>
      <c r="B271" s="251" t="s">
        <v>847</v>
      </c>
      <c r="C271" s="209">
        <v>16</v>
      </c>
      <c r="D271" s="209">
        <v>56</v>
      </c>
    </row>
    <row r="272" spans="1:4">
      <c r="A272" s="247" t="s">
        <v>848</v>
      </c>
      <c r="B272" s="251" t="s">
        <v>849</v>
      </c>
      <c r="C272" s="209">
        <v>1</v>
      </c>
      <c r="D272" s="209">
        <v>19</v>
      </c>
    </row>
    <row r="273" spans="1:4" ht="25.5">
      <c r="A273" s="247" t="s">
        <v>850</v>
      </c>
      <c r="B273" s="251" t="s">
        <v>851</v>
      </c>
      <c r="C273" s="209">
        <v>2</v>
      </c>
      <c r="D273" s="209">
        <v>5</v>
      </c>
    </row>
    <row r="274" spans="1:4" ht="25.5">
      <c r="A274" s="247" t="s">
        <v>852</v>
      </c>
      <c r="B274" s="251" t="s">
        <v>853</v>
      </c>
      <c r="C274" s="209">
        <v>1</v>
      </c>
      <c r="D274" s="209">
        <v>9</v>
      </c>
    </row>
    <row r="275" spans="1:4">
      <c r="A275" s="247" t="s">
        <v>854</v>
      </c>
      <c r="B275" s="251" t="s">
        <v>855</v>
      </c>
      <c r="C275" s="209">
        <v>2</v>
      </c>
      <c r="D275" s="209">
        <v>5</v>
      </c>
    </row>
    <row r="276" spans="1:4">
      <c r="A276" s="247" t="s">
        <v>856</v>
      </c>
      <c r="B276" s="255" t="s">
        <v>857</v>
      </c>
      <c r="C276" s="209">
        <v>7</v>
      </c>
      <c r="D276" s="209">
        <v>12</v>
      </c>
    </row>
    <row r="277" spans="1:4">
      <c r="A277" s="247" t="s">
        <v>858</v>
      </c>
      <c r="B277" s="255" t="s">
        <v>859</v>
      </c>
      <c r="C277" s="209">
        <v>9</v>
      </c>
      <c r="D277" s="209">
        <v>15</v>
      </c>
    </row>
    <row r="278" spans="1:4">
      <c r="A278" s="247" t="s">
        <v>860</v>
      </c>
      <c r="B278" s="255" t="s">
        <v>861</v>
      </c>
      <c r="C278" s="209">
        <v>0</v>
      </c>
      <c r="D278" s="209">
        <v>0</v>
      </c>
    </row>
    <row r="279" spans="1:4">
      <c r="A279" s="247" t="s">
        <v>862</v>
      </c>
      <c r="B279" s="255" t="s">
        <v>863</v>
      </c>
      <c r="C279" s="209">
        <v>1</v>
      </c>
      <c r="D279" s="209">
        <v>2</v>
      </c>
    </row>
    <row r="280" spans="1:4">
      <c r="A280" s="247" t="s">
        <v>864</v>
      </c>
      <c r="B280" s="255" t="s">
        <v>865</v>
      </c>
      <c r="C280" s="209">
        <v>0</v>
      </c>
      <c r="D280" s="209">
        <v>12</v>
      </c>
    </row>
    <row r="281" spans="1:4">
      <c r="A281" s="247" t="s">
        <v>866</v>
      </c>
      <c r="B281" s="255" t="s">
        <v>867</v>
      </c>
      <c r="C281" s="209">
        <v>0</v>
      </c>
      <c r="D281" s="209">
        <v>0</v>
      </c>
    </row>
    <row r="282" spans="1:4">
      <c r="A282" s="247" t="s">
        <v>868</v>
      </c>
      <c r="B282" s="255" t="s">
        <v>869</v>
      </c>
      <c r="C282" s="209">
        <v>11</v>
      </c>
      <c r="D282" s="209">
        <v>31</v>
      </c>
    </row>
    <row r="283" spans="1:4">
      <c r="A283" s="247" t="s">
        <v>870</v>
      </c>
      <c r="B283" s="251" t="s">
        <v>871</v>
      </c>
      <c r="C283" s="209">
        <v>6</v>
      </c>
      <c r="D283" s="209">
        <v>32</v>
      </c>
    </row>
    <row r="284" spans="1:4">
      <c r="A284" s="252" t="s">
        <v>872</v>
      </c>
      <c r="B284" s="254" t="s">
        <v>873</v>
      </c>
      <c r="C284" s="209">
        <v>6</v>
      </c>
      <c r="D284" s="209">
        <v>32</v>
      </c>
    </row>
    <row r="285" spans="1:4">
      <c r="A285" s="252" t="s">
        <v>874</v>
      </c>
      <c r="B285" s="254" t="s">
        <v>875</v>
      </c>
      <c r="C285" s="209">
        <v>143</v>
      </c>
      <c r="D285" s="209">
        <v>551</v>
      </c>
    </row>
    <row r="286" spans="1:4">
      <c r="A286" s="247" t="s">
        <v>876</v>
      </c>
      <c r="B286" s="254" t="s">
        <v>877</v>
      </c>
      <c r="C286" s="209">
        <v>19</v>
      </c>
      <c r="D286" s="209">
        <v>57</v>
      </c>
    </row>
    <row r="287" spans="1:4">
      <c r="A287" s="247" t="s">
        <v>878</v>
      </c>
      <c r="B287" s="251" t="s">
        <v>879</v>
      </c>
      <c r="C287" s="209">
        <v>4</v>
      </c>
      <c r="D287" s="209">
        <v>10</v>
      </c>
    </row>
    <row r="288" spans="1:4">
      <c r="A288" s="247" t="s">
        <v>880</v>
      </c>
      <c r="B288" s="251" t="s">
        <v>881</v>
      </c>
      <c r="C288" s="209">
        <v>0</v>
      </c>
      <c r="D288" s="209">
        <v>1</v>
      </c>
    </row>
    <row r="289" spans="1:4">
      <c r="A289" s="247" t="s">
        <v>882</v>
      </c>
      <c r="B289" s="251" t="s">
        <v>883</v>
      </c>
      <c r="C289" s="209">
        <v>2</v>
      </c>
      <c r="D289" s="209">
        <v>12</v>
      </c>
    </row>
    <row r="290" spans="1:4">
      <c r="A290" s="247" t="s">
        <v>884</v>
      </c>
      <c r="B290" s="251" t="s">
        <v>885</v>
      </c>
      <c r="C290" s="209">
        <v>0</v>
      </c>
      <c r="D290" s="209">
        <v>0</v>
      </c>
    </row>
    <row r="291" spans="1:4">
      <c r="A291" s="247" t="s">
        <v>886</v>
      </c>
      <c r="B291" s="251" t="s">
        <v>887</v>
      </c>
      <c r="C291" s="209">
        <v>0</v>
      </c>
      <c r="D291" s="209">
        <v>0</v>
      </c>
    </row>
    <row r="292" spans="1:4">
      <c r="A292" s="247" t="s">
        <v>888</v>
      </c>
      <c r="B292" s="251" t="s">
        <v>889</v>
      </c>
      <c r="C292" s="209">
        <v>0</v>
      </c>
      <c r="D292" s="209">
        <v>0</v>
      </c>
    </row>
    <row r="293" spans="1:4">
      <c r="A293" s="247" t="s">
        <v>890</v>
      </c>
      <c r="B293" s="251" t="s">
        <v>891</v>
      </c>
      <c r="C293" s="209">
        <v>0</v>
      </c>
      <c r="D293" s="209">
        <v>1</v>
      </c>
    </row>
    <row r="294" spans="1:4">
      <c r="A294" s="247" t="s">
        <v>892</v>
      </c>
      <c r="B294" s="251" t="s">
        <v>893</v>
      </c>
      <c r="C294" s="209">
        <v>20</v>
      </c>
      <c r="D294" s="209">
        <v>92</v>
      </c>
    </row>
    <row r="295" spans="1:4">
      <c r="A295" s="247" t="s">
        <v>894</v>
      </c>
      <c r="B295" s="251" t="s">
        <v>895</v>
      </c>
      <c r="C295" s="209">
        <v>15</v>
      </c>
      <c r="D295" s="209">
        <v>65</v>
      </c>
    </row>
    <row r="296" spans="1:4">
      <c r="A296" s="247" t="s">
        <v>896</v>
      </c>
      <c r="B296" s="251" t="s">
        <v>897</v>
      </c>
      <c r="C296" s="209">
        <v>0</v>
      </c>
      <c r="D296" s="209">
        <v>0</v>
      </c>
    </row>
    <row r="297" spans="1:4">
      <c r="A297" s="247" t="s">
        <v>898</v>
      </c>
      <c r="B297" s="251" t="s">
        <v>899</v>
      </c>
      <c r="C297" s="209">
        <v>0</v>
      </c>
      <c r="D297" s="209">
        <v>0</v>
      </c>
    </row>
    <row r="298" spans="1:4">
      <c r="A298" s="247" t="s">
        <v>900</v>
      </c>
      <c r="B298" s="251" t="s">
        <v>901</v>
      </c>
      <c r="C298" s="209">
        <v>0</v>
      </c>
      <c r="D298" s="209">
        <v>0</v>
      </c>
    </row>
    <row r="299" spans="1:4">
      <c r="A299" s="247" t="s">
        <v>902</v>
      </c>
      <c r="B299" s="251" t="s">
        <v>903</v>
      </c>
      <c r="C299" s="209">
        <v>1</v>
      </c>
      <c r="D299" s="209">
        <v>9</v>
      </c>
    </row>
    <row r="300" spans="1:4">
      <c r="A300" s="247" t="s">
        <v>904</v>
      </c>
      <c r="B300" s="251" t="s">
        <v>905</v>
      </c>
      <c r="C300" s="209">
        <v>36</v>
      </c>
      <c r="D300" s="209">
        <v>216</v>
      </c>
    </row>
    <row r="301" spans="1:4">
      <c r="A301" s="247" t="s">
        <v>906</v>
      </c>
      <c r="B301" s="251" t="s">
        <v>907</v>
      </c>
      <c r="C301" s="209">
        <v>16</v>
      </c>
      <c r="D301" s="209">
        <v>57</v>
      </c>
    </row>
    <row r="302" spans="1:4">
      <c r="A302" s="247" t="s">
        <v>908</v>
      </c>
      <c r="B302" s="251" t="s">
        <v>909</v>
      </c>
      <c r="C302" s="209">
        <v>25</v>
      </c>
      <c r="D302" s="209">
        <v>181</v>
      </c>
    </row>
    <row r="303" spans="1:4">
      <c r="A303" s="247" t="s">
        <v>910</v>
      </c>
      <c r="B303" s="251" t="s">
        <v>911</v>
      </c>
      <c r="C303" s="209">
        <v>0</v>
      </c>
      <c r="D303" s="209">
        <v>18</v>
      </c>
    </row>
    <row r="304" spans="1:4">
      <c r="A304" s="247" t="s">
        <v>912</v>
      </c>
      <c r="B304" s="251" t="s">
        <v>913</v>
      </c>
      <c r="C304" s="209">
        <v>3</v>
      </c>
      <c r="D304" s="209">
        <v>86</v>
      </c>
    </row>
    <row r="305" spans="1:4">
      <c r="A305" s="247" t="s">
        <v>914</v>
      </c>
      <c r="B305" s="251" t="s">
        <v>915</v>
      </c>
      <c r="C305" s="209">
        <v>3</v>
      </c>
      <c r="D305" s="209">
        <v>5</v>
      </c>
    </row>
    <row r="306" spans="1:4">
      <c r="A306" s="247" t="s">
        <v>916</v>
      </c>
      <c r="B306" s="251" t="s">
        <v>917</v>
      </c>
      <c r="C306" s="209">
        <v>1</v>
      </c>
      <c r="D306" s="209">
        <v>25</v>
      </c>
    </row>
    <row r="307" spans="1:4">
      <c r="A307" s="247" t="s">
        <v>918</v>
      </c>
      <c r="B307" s="255" t="s">
        <v>919</v>
      </c>
      <c r="C307" s="209">
        <v>1</v>
      </c>
      <c r="D307" s="209">
        <v>22</v>
      </c>
    </row>
    <row r="308" spans="1:4">
      <c r="A308" s="247" t="s">
        <v>920</v>
      </c>
      <c r="B308" s="255" t="s">
        <v>921</v>
      </c>
      <c r="C308" s="209">
        <v>10</v>
      </c>
      <c r="D308" s="209">
        <v>127</v>
      </c>
    </row>
    <row r="309" spans="1:4">
      <c r="A309" s="247" t="s">
        <v>922</v>
      </c>
      <c r="B309" s="255" t="s">
        <v>923</v>
      </c>
      <c r="C309" s="209">
        <v>110</v>
      </c>
      <c r="D309" s="209">
        <v>666</v>
      </c>
    </row>
    <row r="310" spans="1:4" ht="25.5">
      <c r="A310" s="247" t="s">
        <v>924</v>
      </c>
      <c r="B310" s="255" t="s">
        <v>925</v>
      </c>
      <c r="C310" s="209">
        <v>25</v>
      </c>
      <c r="D310" s="209">
        <v>74</v>
      </c>
    </row>
    <row r="311" spans="1:4" ht="25.5">
      <c r="A311" s="247" t="s">
        <v>926</v>
      </c>
      <c r="B311" s="255" t="s">
        <v>927</v>
      </c>
      <c r="C311" s="209">
        <v>183</v>
      </c>
      <c r="D311" s="209">
        <v>1561</v>
      </c>
    </row>
    <row r="312" spans="1:4">
      <c r="A312" s="247" t="s">
        <v>928</v>
      </c>
      <c r="B312" s="255" t="s">
        <v>929</v>
      </c>
      <c r="C312" s="209">
        <v>17</v>
      </c>
      <c r="D312" s="209">
        <v>227</v>
      </c>
    </row>
    <row r="313" spans="1:4">
      <c r="A313" s="247" t="s">
        <v>930</v>
      </c>
      <c r="B313" s="255" t="s">
        <v>931</v>
      </c>
      <c r="C313" s="209">
        <v>343</v>
      </c>
      <c r="D313" s="209">
        <v>1512</v>
      </c>
    </row>
    <row r="314" spans="1:4" ht="18.75">
      <c r="A314" s="246">
        <v>7</v>
      </c>
      <c r="B314" s="253" t="s">
        <v>932</v>
      </c>
      <c r="C314" s="245">
        <v>0</v>
      </c>
      <c r="D314" s="245">
        <v>0</v>
      </c>
    </row>
    <row r="315" spans="1:4">
      <c r="A315" s="247" t="s">
        <v>933</v>
      </c>
      <c r="B315" s="255" t="s">
        <v>934</v>
      </c>
      <c r="C315" s="209">
        <v>0</v>
      </c>
      <c r="D315" s="209">
        <v>0</v>
      </c>
    </row>
    <row r="316" spans="1:4">
      <c r="A316" s="247" t="s">
        <v>935</v>
      </c>
      <c r="B316" s="255" t="s">
        <v>936</v>
      </c>
      <c r="C316" s="209">
        <v>0</v>
      </c>
      <c r="D316" s="209">
        <v>0</v>
      </c>
    </row>
    <row r="317" spans="1:4">
      <c r="A317" s="247" t="s">
        <v>937</v>
      </c>
      <c r="B317" s="255" t="s">
        <v>938</v>
      </c>
      <c r="C317" s="209">
        <v>0</v>
      </c>
      <c r="D317" s="209">
        <v>0</v>
      </c>
    </row>
    <row r="318" spans="1:4">
      <c r="A318" s="247" t="s">
        <v>939</v>
      </c>
      <c r="B318" s="255" t="s">
        <v>940</v>
      </c>
      <c r="C318" s="209">
        <v>0</v>
      </c>
      <c r="D318" s="209">
        <v>0</v>
      </c>
    </row>
    <row r="319" spans="1:4">
      <c r="A319" s="247" t="s">
        <v>941</v>
      </c>
      <c r="B319" s="255" t="s">
        <v>942</v>
      </c>
      <c r="C319" s="209">
        <v>4</v>
      </c>
      <c r="D319" s="209">
        <v>8</v>
      </c>
    </row>
    <row r="320" spans="1:4">
      <c r="A320" s="247" t="s">
        <v>943</v>
      </c>
      <c r="B320" s="255" t="s">
        <v>944</v>
      </c>
      <c r="C320" s="209">
        <v>0</v>
      </c>
      <c r="D320" s="209">
        <v>0</v>
      </c>
    </row>
    <row r="321" spans="1:4">
      <c r="A321" s="247" t="s">
        <v>945</v>
      </c>
      <c r="B321" s="255" t="s">
        <v>946</v>
      </c>
      <c r="C321" s="209">
        <v>12</v>
      </c>
      <c r="D321" s="209">
        <v>19</v>
      </c>
    </row>
    <row r="322" spans="1:4">
      <c r="A322" s="247" t="s">
        <v>947</v>
      </c>
      <c r="B322" s="254" t="s">
        <v>948</v>
      </c>
      <c r="C322" s="209">
        <v>0</v>
      </c>
      <c r="D322" s="209">
        <v>0</v>
      </c>
    </row>
    <row r="323" spans="1:4">
      <c r="A323" s="247" t="s">
        <v>949</v>
      </c>
      <c r="B323" s="254" t="s">
        <v>950</v>
      </c>
      <c r="C323" s="209">
        <v>0</v>
      </c>
      <c r="D323" s="209">
        <v>2</v>
      </c>
    </row>
    <row r="324" spans="1:4" ht="25.5">
      <c r="A324" s="247" t="s">
        <v>951</v>
      </c>
      <c r="B324" s="255" t="s">
        <v>952</v>
      </c>
      <c r="C324" s="209">
        <v>0</v>
      </c>
      <c r="D324" s="209">
        <v>4</v>
      </c>
    </row>
    <row r="325" spans="1:4" ht="25.5">
      <c r="A325" s="247" t="s">
        <v>953</v>
      </c>
      <c r="B325" s="255" t="s">
        <v>954</v>
      </c>
      <c r="C325" s="209">
        <v>5</v>
      </c>
      <c r="D325" s="209">
        <v>20</v>
      </c>
    </row>
    <row r="326" spans="1:4" ht="25.5">
      <c r="A326" s="247" t="s">
        <v>955</v>
      </c>
      <c r="B326" s="255" t="s">
        <v>956</v>
      </c>
      <c r="C326" s="209">
        <v>0</v>
      </c>
      <c r="D326" s="209">
        <v>0</v>
      </c>
    </row>
    <row r="327" spans="1:4" ht="25.5">
      <c r="A327" s="247" t="s">
        <v>957</v>
      </c>
      <c r="B327" s="255" t="s">
        <v>958</v>
      </c>
      <c r="C327" s="209">
        <v>53</v>
      </c>
      <c r="D327" s="209">
        <v>247</v>
      </c>
    </row>
    <row r="328" spans="1:4">
      <c r="A328" s="247" t="s">
        <v>959</v>
      </c>
      <c r="B328" s="254" t="s">
        <v>960</v>
      </c>
      <c r="C328" s="209">
        <v>0</v>
      </c>
      <c r="D328" s="209">
        <v>0</v>
      </c>
    </row>
    <row r="329" spans="1:4">
      <c r="A329" s="247" t="s">
        <v>961</v>
      </c>
      <c r="B329" s="254" t="s">
        <v>962</v>
      </c>
      <c r="C329" s="209">
        <v>0</v>
      </c>
      <c r="D329" s="209">
        <v>0</v>
      </c>
    </row>
    <row r="330" spans="1:4">
      <c r="A330" s="247" t="s">
        <v>963</v>
      </c>
      <c r="B330" s="255" t="s">
        <v>964</v>
      </c>
      <c r="C330" s="209">
        <v>0</v>
      </c>
      <c r="D330" s="209">
        <v>0</v>
      </c>
    </row>
    <row r="331" spans="1:4">
      <c r="A331" s="247" t="s">
        <v>965</v>
      </c>
      <c r="B331" s="255" t="s">
        <v>966</v>
      </c>
      <c r="C331" s="209">
        <v>0</v>
      </c>
      <c r="D331" s="209">
        <v>0</v>
      </c>
    </row>
    <row r="332" spans="1:4">
      <c r="A332" s="247" t="s">
        <v>967</v>
      </c>
      <c r="B332" s="251" t="s">
        <v>968</v>
      </c>
      <c r="C332" s="209">
        <v>5</v>
      </c>
      <c r="D332" s="209">
        <v>4</v>
      </c>
    </row>
    <row r="333" spans="1:4">
      <c r="A333" s="247" t="s">
        <v>969</v>
      </c>
      <c r="B333" s="251" t="s">
        <v>970</v>
      </c>
      <c r="C333" s="209">
        <v>9</v>
      </c>
      <c r="D333" s="209">
        <v>16</v>
      </c>
    </row>
    <row r="334" spans="1:4">
      <c r="A334" s="247" t="s">
        <v>971</v>
      </c>
      <c r="B334" s="251" t="s">
        <v>972</v>
      </c>
      <c r="C334" s="209">
        <v>4</v>
      </c>
      <c r="D334" s="209">
        <v>24</v>
      </c>
    </row>
    <row r="335" spans="1:4" ht="25.5">
      <c r="A335" s="247" t="s">
        <v>973</v>
      </c>
      <c r="B335" s="251" t="s">
        <v>974</v>
      </c>
      <c r="C335" s="209">
        <v>2</v>
      </c>
      <c r="D335" s="209">
        <v>19</v>
      </c>
    </row>
    <row r="336" spans="1:4" ht="25.5">
      <c r="A336" s="247" t="s">
        <v>975</v>
      </c>
      <c r="B336" s="251" t="s">
        <v>976</v>
      </c>
      <c r="C336" s="209">
        <v>17</v>
      </c>
      <c r="D336" s="209">
        <v>62</v>
      </c>
    </row>
    <row r="337" spans="1:4">
      <c r="A337" s="247" t="s">
        <v>977</v>
      </c>
      <c r="B337" s="251" t="s">
        <v>978</v>
      </c>
      <c r="C337" s="209">
        <v>6</v>
      </c>
      <c r="D337" s="209">
        <v>26</v>
      </c>
    </row>
    <row r="338" spans="1:4">
      <c r="A338" s="247" t="s">
        <v>979</v>
      </c>
      <c r="B338" s="251" t="s">
        <v>980</v>
      </c>
      <c r="C338" s="209">
        <v>31</v>
      </c>
      <c r="D338" s="209">
        <v>155</v>
      </c>
    </row>
    <row r="339" spans="1:4" ht="25.5">
      <c r="A339" s="247" t="s">
        <v>981</v>
      </c>
      <c r="B339" s="251" t="s">
        <v>982</v>
      </c>
      <c r="C339" s="209">
        <v>1</v>
      </c>
      <c r="D339" s="209">
        <v>21</v>
      </c>
    </row>
    <row r="340" spans="1:4" ht="25.5">
      <c r="A340" s="247" t="s">
        <v>983</v>
      </c>
      <c r="B340" s="251" t="s">
        <v>984</v>
      </c>
      <c r="C340" s="209">
        <v>29</v>
      </c>
      <c r="D340" s="209">
        <v>141</v>
      </c>
    </row>
    <row r="341" spans="1:4">
      <c r="A341" s="247" t="s">
        <v>985</v>
      </c>
      <c r="B341" s="251" t="s">
        <v>986</v>
      </c>
      <c r="C341" s="209">
        <v>31</v>
      </c>
      <c r="D341" s="209">
        <v>170</v>
      </c>
    </row>
    <row r="342" spans="1:4">
      <c r="A342" s="247" t="s">
        <v>987</v>
      </c>
      <c r="B342" s="251" t="s">
        <v>988</v>
      </c>
      <c r="C342" s="209">
        <v>117</v>
      </c>
      <c r="D342" s="209">
        <v>645</v>
      </c>
    </row>
    <row r="343" spans="1:4" ht="37.5">
      <c r="A343" s="246">
        <v>8</v>
      </c>
      <c r="B343" s="253" t="s">
        <v>989</v>
      </c>
      <c r="C343" s="245">
        <v>0</v>
      </c>
      <c r="D343" s="245">
        <v>0</v>
      </c>
    </row>
    <row r="344" spans="1:4" ht="25.5">
      <c r="A344" s="256" t="s">
        <v>990</v>
      </c>
      <c r="B344" s="254" t="s">
        <v>991</v>
      </c>
      <c r="C344" s="209">
        <v>0</v>
      </c>
      <c r="D344" s="209">
        <v>4</v>
      </c>
    </row>
    <row r="345" spans="1:4" ht="25.5">
      <c r="A345" s="256" t="s">
        <v>992</v>
      </c>
      <c r="B345" s="254" t="s">
        <v>993</v>
      </c>
      <c r="C345" s="209">
        <v>0</v>
      </c>
      <c r="D345" s="209">
        <v>1</v>
      </c>
    </row>
    <row r="346" spans="1:4">
      <c r="A346" s="247" t="s">
        <v>994</v>
      </c>
      <c r="B346" s="251" t="s">
        <v>995</v>
      </c>
      <c r="C346" s="209">
        <v>0</v>
      </c>
      <c r="D346" s="209">
        <v>0</v>
      </c>
    </row>
    <row r="347" spans="1:4">
      <c r="A347" s="247" t="s">
        <v>996</v>
      </c>
      <c r="B347" s="251" t="s">
        <v>997</v>
      </c>
      <c r="C347" s="209">
        <v>0</v>
      </c>
      <c r="D347" s="209">
        <v>0</v>
      </c>
    </row>
    <row r="348" spans="1:4">
      <c r="A348" s="252" t="s">
        <v>998</v>
      </c>
      <c r="B348" s="254" t="s">
        <v>999</v>
      </c>
      <c r="C348" s="209">
        <v>3</v>
      </c>
      <c r="D348" s="209">
        <v>10</v>
      </c>
    </row>
    <row r="349" spans="1:4">
      <c r="A349" s="252" t="s">
        <v>1000</v>
      </c>
      <c r="B349" s="254" t="s">
        <v>1001</v>
      </c>
      <c r="C349" s="209">
        <v>171</v>
      </c>
      <c r="D349" s="209">
        <v>577</v>
      </c>
    </row>
    <row r="350" spans="1:4">
      <c r="A350" s="252" t="s">
        <v>1002</v>
      </c>
      <c r="B350" s="254" t="s">
        <v>1003</v>
      </c>
      <c r="C350" s="209">
        <v>3</v>
      </c>
      <c r="D350" s="209">
        <v>11</v>
      </c>
    </row>
    <row r="351" spans="1:4">
      <c r="A351" s="252" t="s">
        <v>1004</v>
      </c>
      <c r="B351" s="254" t="s">
        <v>1005</v>
      </c>
      <c r="C351" s="209">
        <v>182</v>
      </c>
      <c r="D351" s="209">
        <v>470</v>
      </c>
    </row>
    <row r="352" spans="1:4">
      <c r="A352" s="252" t="s">
        <v>1006</v>
      </c>
      <c r="B352" s="254" t="s">
        <v>1007</v>
      </c>
      <c r="C352" s="209">
        <v>0</v>
      </c>
      <c r="D352" s="209">
        <v>2</v>
      </c>
    </row>
    <row r="353" spans="1:4">
      <c r="A353" s="247" t="s">
        <v>1008</v>
      </c>
      <c r="B353" s="255" t="s">
        <v>1009</v>
      </c>
      <c r="C353" s="209">
        <v>0</v>
      </c>
      <c r="D353" s="209">
        <v>0</v>
      </c>
    </row>
    <row r="354" spans="1:4">
      <c r="A354" s="247" t="s">
        <v>1010</v>
      </c>
      <c r="B354" s="255" t="s">
        <v>1011</v>
      </c>
      <c r="C354" s="209">
        <v>0</v>
      </c>
      <c r="D354" s="209">
        <v>0</v>
      </c>
    </row>
    <row r="355" spans="1:4">
      <c r="A355" s="247" t="s">
        <v>1012</v>
      </c>
      <c r="B355" s="251" t="s">
        <v>1013</v>
      </c>
      <c r="C355" s="209">
        <v>0</v>
      </c>
      <c r="D355" s="209">
        <v>0</v>
      </c>
    </row>
    <row r="356" spans="1:4">
      <c r="A356" s="247" t="s">
        <v>1014</v>
      </c>
      <c r="B356" s="251" t="s">
        <v>1015</v>
      </c>
      <c r="C356" s="209">
        <v>1</v>
      </c>
      <c r="D356" s="209">
        <v>3</v>
      </c>
    </row>
    <row r="357" spans="1:4">
      <c r="A357" s="247" t="s">
        <v>1016</v>
      </c>
      <c r="B357" s="251" t="s">
        <v>1017</v>
      </c>
      <c r="C357" s="209">
        <v>2</v>
      </c>
      <c r="D357" s="209">
        <v>3</v>
      </c>
    </row>
    <row r="358" spans="1:4">
      <c r="A358" s="247" t="s">
        <v>1018</v>
      </c>
      <c r="B358" s="251" t="s">
        <v>1019</v>
      </c>
      <c r="C358" s="209">
        <v>23</v>
      </c>
      <c r="D358" s="209">
        <v>41</v>
      </c>
    </row>
    <row r="359" spans="1:4">
      <c r="A359" s="247" t="s">
        <v>1020</v>
      </c>
      <c r="B359" s="251" t="s">
        <v>1021</v>
      </c>
      <c r="C359" s="209">
        <v>0</v>
      </c>
      <c r="D359" s="209">
        <v>0</v>
      </c>
    </row>
    <row r="360" spans="1:4">
      <c r="A360" s="247" t="s">
        <v>1022</v>
      </c>
      <c r="B360" s="251" t="s">
        <v>1021</v>
      </c>
      <c r="C360" s="209">
        <v>0</v>
      </c>
      <c r="D360" s="209">
        <v>0</v>
      </c>
    </row>
    <row r="361" spans="1:4">
      <c r="A361" s="247" t="s">
        <v>1023</v>
      </c>
      <c r="B361" s="255" t="s">
        <v>1024</v>
      </c>
      <c r="C361" s="209">
        <v>0</v>
      </c>
      <c r="D361" s="209">
        <v>0</v>
      </c>
    </row>
    <row r="362" spans="1:4">
      <c r="A362" s="247" t="s">
        <v>1025</v>
      </c>
      <c r="B362" s="255" t="s">
        <v>1026</v>
      </c>
      <c r="C362" s="209">
        <v>0</v>
      </c>
      <c r="D362" s="209">
        <v>0</v>
      </c>
    </row>
    <row r="363" spans="1:4">
      <c r="A363" s="247" t="s">
        <v>1027</v>
      </c>
      <c r="B363" s="251" t="s">
        <v>1028</v>
      </c>
      <c r="C363" s="209">
        <v>0</v>
      </c>
      <c r="D363" s="209">
        <v>0</v>
      </c>
    </row>
    <row r="364" spans="1:4" ht="25.5">
      <c r="A364" s="247" t="s">
        <v>1029</v>
      </c>
      <c r="B364" s="251" t="s">
        <v>1030</v>
      </c>
      <c r="C364" s="209">
        <v>0</v>
      </c>
      <c r="D364" s="209">
        <v>3</v>
      </c>
    </row>
    <row r="365" spans="1:4" ht="25.5">
      <c r="A365" s="247" t="s">
        <v>1031</v>
      </c>
      <c r="B365" s="251" t="s">
        <v>1032</v>
      </c>
      <c r="C365" s="209">
        <v>3</v>
      </c>
      <c r="D365" s="209">
        <v>4</v>
      </c>
    </row>
    <row r="366" spans="1:4" ht="25.5">
      <c r="A366" s="247" t="s">
        <v>1033</v>
      </c>
      <c r="B366" s="251" t="s">
        <v>1034</v>
      </c>
      <c r="C366" s="209">
        <v>4</v>
      </c>
      <c r="D366" s="209">
        <v>4</v>
      </c>
    </row>
    <row r="367" spans="1:4">
      <c r="A367" s="247" t="s">
        <v>1035</v>
      </c>
      <c r="B367" s="251" t="s">
        <v>1036</v>
      </c>
      <c r="C367" s="209">
        <v>2</v>
      </c>
      <c r="D367" s="209">
        <v>11</v>
      </c>
    </row>
    <row r="368" spans="1:4">
      <c r="A368" s="247" t="s">
        <v>1037</v>
      </c>
      <c r="B368" s="251" t="s">
        <v>1038</v>
      </c>
      <c r="C368" s="209">
        <v>8</v>
      </c>
      <c r="D368" s="209">
        <v>30</v>
      </c>
    </row>
    <row r="369" spans="1:4">
      <c r="A369" s="247" t="s">
        <v>1039</v>
      </c>
      <c r="B369" s="251" t="s">
        <v>1040</v>
      </c>
      <c r="C369" s="209">
        <v>0</v>
      </c>
      <c r="D369" s="209">
        <v>0</v>
      </c>
    </row>
    <row r="370" spans="1:4">
      <c r="A370" s="247" t="s">
        <v>1041</v>
      </c>
      <c r="B370" s="251" t="s">
        <v>1042</v>
      </c>
      <c r="C370" s="209">
        <v>0</v>
      </c>
      <c r="D370" s="209">
        <v>6</v>
      </c>
    </row>
    <row r="371" spans="1:4">
      <c r="A371" s="247" t="s">
        <v>1043</v>
      </c>
      <c r="B371" s="254" t="s">
        <v>1044</v>
      </c>
      <c r="C371" s="209">
        <v>0</v>
      </c>
      <c r="D371" s="209">
        <v>0</v>
      </c>
    </row>
    <row r="372" spans="1:4">
      <c r="A372" s="247" t="s">
        <v>1045</v>
      </c>
      <c r="B372" s="254" t="s">
        <v>1046</v>
      </c>
      <c r="C372" s="209">
        <v>0</v>
      </c>
      <c r="D372" s="209">
        <v>0</v>
      </c>
    </row>
    <row r="373" spans="1:4">
      <c r="A373" s="247" t="s">
        <v>1047</v>
      </c>
      <c r="B373" s="251" t="s">
        <v>1048</v>
      </c>
      <c r="C373" s="209">
        <v>106</v>
      </c>
      <c r="D373" s="209">
        <v>221</v>
      </c>
    </row>
    <row r="374" spans="1:4">
      <c r="A374" s="247" t="s">
        <v>1049</v>
      </c>
      <c r="B374" s="254" t="s">
        <v>1050</v>
      </c>
      <c r="C374" s="209">
        <v>0</v>
      </c>
      <c r="D374" s="209">
        <v>0</v>
      </c>
    </row>
    <row r="375" spans="1:4">
      <c r="A375" s="247" t="s">
        <v>1051</v>
      </c>
      <c r="B375" s="254" t="s">
        <v>1052</v>
      </c>
      <c r="C375" s="209">
        <v>4</v>
      </c>
      <c r="D375" s="209">
        <v>20</v>
      </c>
    </row>
    <row r="376" spans="1:4">
      <c r="A376" s="247" t="s">
        <v>1053</v>
      </c>
      <c r="B376" s="251" t="s">
        <v>1054</v>
      </c>
      <c r="C376" s="209">
        <v>1</v>
      </c>
      <c r="D376" s="209">
        <v>5</v>
      </c>
    </row>
    <row r="377" spans="1:4">
      <c r="A377" s="247" t="s">
        <v>1055</v>
      </c>
      <c r="B377" s="251" t="s">
        <v>1056</v>
      </c>
      <c r="C377" s="209">
        <v>1</v>
      </c>
      <c r="D377" s="209">
        <v>10</v>
      </c>
    </row>
    <row r="378" spans="1:4">
      <c r="A378" s="247" t="s">
        <v>1057</v>
      </c>
      <c r="B378" s="251" t="s">
        <v>1058</v>
      </c>
      <c r="C378" s="209">
        <v>8</v>
      </c>
      <c r="D378" s="209">
        <v>19</v>
      </c>
    </row>
    <row r="379" spans="1:4">
      <c r="A379" s="247" t="s">
        <v>1059</v>
      </c>
      <c r="B379" s="254" t="s">
        <v>1060</v>
      </c>
      <c r="C379" s="209">
        <v>2</v>
      </c>
      <c r="D379" s="209">
        <v>24</v>
      </c>
    </row>
    <row r="380" spans="1:4">
      <c r="A380" s="247" t="s">
        <v>1061</v>
      </c>
      <c r="B380" s="254" t="s">
        <v>1062</v>
      </c>
      <c r="C380" s="209">
        <v>0</v>
      </c>
      <c r="D380" s="209">
        <v>0</v>
      </c>
    </row>
    <row r="381" spans="1:4">
      <c r="A381" s="247" t="s">
        <v>1063</v>
      </c>
      <c r="B381" s="254" t="s">
        <v>1064</v>
      </c>
      <c r="C381" s="209">
        <v>0</v>
      </c>
      <c r="D381" s="209">
        <v>0</v>
      </c>
    </row>
    <row r="382" spans="1:4">
      <c r="A382" s="247" t="s">
        <v>1065</v>
      </c>
      <c r="B382" s="251" t="s">
        <v>1066</v>
      </c>
      <c r="C382" s="209">
        <v>0</v>
      </c>
      <c r="D382" s="209">
        <v>1</v>
      </c>
    </row>
    <row r="383" spans="1:4">
      <c r="A383" s="247" t="s">
        <v>1067</v>
      </c>
      <c r="B383" s="251" t="s">
        <v>1068</v>
      </c>
      <c r="C383" s="209">
        <v>8</v>
      </c>
      <c r="D383" s="209">
        <v>23</v>
      </c>
    </row>
    <row r="384" spans="1:4">
      <c r="A384" s="247" t="s">
        <v>1069</v>
      </c>
      <c r="B384" s="251" t="s">
        <v>1070</v>
      </c>
      <c r="C384" s="209">
        <v>0</v>
      </c>
      <c r="D384" s="209">
        <v>0</v>
      </c>
    </row>
    <row r="385" spans="1:4">
      <c r="A385" s="247" t="s">
        <v>1071</v>
      </c>
      <c r="B385" s="251" t="s">
        <v>1072</v>
      </c>
      <c r="C385" s="209">
        <v>0</v>
      </c>
      <c r="D385" s="209">
        <v>9</v>
      </c>
    </row>
    <row r="386" spans="1:4">
      <c r="A386" s="247" t="s">
        <v>1073</v>
      </c>
      <c r="B386" s="251" t="s">
        <v>1074</v>
      </c>
      <c r="C386" s="209">
        <v>0</v>
      </c>
      <c r="D386" s="209">
        <v>8</v>
      </c>
    </row>
    <row r="387" spans="1:4">
      <c r="A387" s="247" t="s">
        <v>1075</v>
      </c>
      <c r="B387" s="251" t="s">
        <v>1076</v>
      </c>
      <c r="C387" s="209">
        <v>1</v>
      </c>
      <c r="D387" s="209">
        <v>3</v>
      </c>
    </row>
    <row r="388" spans="1:4">
      <c r="A388" s="247" t="s">
        <v>1077</v>
      </c>
      <c r="B388" s="251" t="s">
        <v>1078</v>
      </c>
      <c r="C388" s="209">
        <v>0</v>
      </c>
      <c r="D388" s="209">
        <v>0</v>
      </c>
    </row>
    <row r="389" spans="1:4">
      <c r="A389" s="247" t="s">
        <v>1079</v>
      </c>
      <c r="B389" s="251" t="s">
        <v>1080</v>
      </c>
      <c r="C389" s="209">
        <v>4</v>
      </c>
      <c r="D389" s="209">
        <v>6</v>
      </c>
    </row>
    <row r="390" spans="1:4">
      <c r="A390" s="247" t="s">
        <v>1081</v>
      </c>
      <c r="B390" s="251" t="s">
        <v>1082</v>
      </c>
      <c r="C390" s="209">
        <v>0</v>
      </c>
      <c r="D390" s="209">
        <v>0</v>
      </c>
    </row>
    <row r="391" spans="1:4">
      <c r="A391" s="247" t="s">
        <v>1083</v>
      </c>
      <c r="B391" s="251" t="s">
        <v>1084</v>
      </c>
      <c r="C391" s="209">
        <v>0</v>
      </c>
      <c r="D391" s="209">
        <v>0</v>
      </c>
    </row>
    <row r="392" spans="1:4">
      <c r="A392" s="247" t="s">
        <v>1085</v>
      </c>
      <c r="B392" s="251" t="s">
        <v>1086</v>
      </c>
      <c r="C392" s="209">
        <v>0</v>
      </c>
      <c r="D392" s="209">
        <v>0</v>
      </c>
    </row>
    <row r="393" spans="1:4">
      <c r="A393" s="247" t="s">
        <v>1087</v>
      </c>
      <c r="B393" s="251" t="s">
        <v>1088</v>
      </c>
      <c r="C393" s="209">
        <v>2</v>
      </c>
      <c r="D393" s="209">
        <v>9</v>
      </c>
    </row>
    <row r="394" spans="1:4">
      <c r="A394" s="247" t="s">
        <v>1089</v>
      </c>
      <c r="B394" s="254" t="s">
        <v>1090</v>
      </c>
      <c r="C394" s="209">
        <v>1</v>
      </c>
      <c r="D394" s="209">
        <v>7</v>
      </c>
    </row>
    <row r="395" spans="1:4">
      <c r="A395" s="247" t="s">
        <v>1091</v>
      </c>
      <c r="B395" s="254" t="s">
        <v>1092</v>
      </c>
      <c r="C395" s="209">
        <v>2</v>
      </c>
      <c r="D395" s="209">
        <v>10</v>
      </c>
    </row>
    <row r="396" spans="1:4">
      <c r="A396" s="247" t="s">
        <v>1093</v>
      </c>
      <c r="B396" s="254" t="s">
        <v>1094</v>
      </c>
      <c r="C396" s="209">
        <v>0</v>
      </c>
      <c r="D396" s="209">
        <v>0</v>
      </c>
    </row>
    <row r="397" spans="1:4">
      <c r="A397" s="247" t="s">
        <v>1095</v>
      </c>
      <c r="B397" s="254" t="s">
        <v>1096</v>
      </c>
      <c r="C397" s="209">
        <v>1</v>
      </c>
      <c r="D397" s="209">
        <v>5</v>
      </c>
    </row>
    <row r="398" spans="1:4">
      <c r="A398" s="247" t="s">
        <v>1097</v>
      </c>
      <c r="B398" s="251" t="s">
        <v>1098</v>
      </c>
      <c r="C398" s="209">
        <v>3</v>
      </c>
      <c r="D398" s="209">
        <v>15</v>
      </c>
    </row>
    <row r="399" spans="1:4">
      <c r="A399" s="247" t="s">
        <v>1099</v>
      </c>
      <c r="B399" s="251" t="s">
        <v>1100</v>
      </c>
      <c r="C399" s="209">
        <v>8</v>
      </c>
      <c r="D399" s="209">
        <v>25</v>
      </c>
    </row>
    <row r="400" spans="1:4">
      <c r="A400" s="247" t="s">
        <v>1101</v>
      </c>
      <c r="B400" s="251" t="s">
        <v>1102</v>
      </c>
      <c r="C400" s="209">
        <v>2</v>
      </c>
      <c r="D400" s="209">
        <v>0</v>
      </c>
    </row>
    <row r="401" spans="1:4">
      <c r="A401" s="247" t="s">
        <v>1103</v>
      </c>
      <c r="B401" s="251" t="s">
        <v>1104</v>
      </c>
      <c r="C401" s="209">
        <v>2</v>
      </c>
      <c r="D401" s="209">
        <v>8</v>
      </c>
    </row>
    <row r="402" spans="1:4">
      <c r="A402" s="247" t="s">
        <v>1105</v>
      </c>
      <c r="B402" s="251" t="s">
        <v>1106</v>
      </c>
      <c r="C402" s="209">
        <v>0</v>
      </c>
      <c r="D402" s="209">
        <v>0</v>
      </c>
    </row>
    <row r="403" spans="1:4">
      <c r="A403" s="247" t="s">
        <v>1107</v>
      </c>
      <c r="B403" s="251" t="s">
        <v>1108</v>
      </c>
      <c r="C403" s="209">
        <v>1</v>
      </c>
      <c r="D403" s="209">
        <v>34</v>
      </c>
    </row>
    <row r="404" spans="1:4">
      <c r="A404" s="247" t="s">
        <v>1109</v>
      </c>
      <c r="B404" s="251" t="s">
        <v>1110</v>
      </c>
      <c r="C404" s="209">
        <v>0</v>
      </c>
      <c r="D404" s="209">
        <v>0</v>
      </c>
    </row>
    <row r="405" spans="1:4">
      <c r="A405" s="247" t="s">
        <v>1111</v>
      </c>
      <c r="B405" s="251" t="s">
        <v>1112</v>
      </c>
      <c r="C405" s="209">
        <v>1</v>
      </c>
      <c r="D405" s="209">
        <v>3</v>
      </c>
    </row>
    <row r="406" spans="1:4">
      <c r="A406" s="247" t="s">
        <v>1113</v>
      </c>
      <c r="B406" s="251" t="s">
        <v>1114</v>
      </c>
      <c r="C406" s="209">
        <v>4</v>
      </c>
      <c r="D406" s="209">
        <v>31</v>
      </c>
    </row>
    <row r="407" spans="1:4">
      <c r="A407" s="247" t="s">
        <v>1115</v>
      </c>
      <c r="B407" s="251" t="s">
        <v>1116</v>
      </c>
      <c r="C407" s="209">
        <v>94</v>
      </c>
      <c r="D407" s="209">
        <v>181</v>
      </c>
    </row>
    <row r="408" spans="1:4">
      <c r="A408" s="247" t="s">
        <v>1117</v>
      </c>
      <c r="B408" s="251" t="s">
        <v>1118</v>
      </c>
      <c r="C408" s="209">
        <v>49</v>
      </c>
      <c r="D408" s="209">
        <v>73</v>
      </c>
    </row>
    <row r="409" spans="1:4">
      <c r="A409" s="247" t="s">
        <v>1119</v>
      </c>
      <c r="B409" s="251" t="s">
        <v>1120</v>
      </c>
      <c r="C409" s="209">
        <v>4</v>
      </c>
      <c r="D409" s="209">
        <v>10</v>
      </c>
    </row>
    <row r="410" spans="1:4">
      <c r="A410" s="247" t="s">
        <v>1121</v>
      </c>
      <c r="B410" s="251" t="s">
        <v>1122</v>
      </c>
      <c r="C410" s="209">
        <v>22</v>
      </c>
      <c r="D410" s="209">
        <v>125</v>
      </c>
    </row>
    <row r="411" spans="1:4">
      <c r="A411" s="247" t="s">
        <v>1123</v>
      </c>
      <c r="B411" s="248" t="s">
        <v>1124</v>
      </c>
      <c r="C411" s="209">
        <v>0</v>
      </c>
      <c r="D411" s="209">
        <v>4</v>
      </c>
    </row>
    <row r="412" spans="1:4">
      <c r="A412" s="247" t="s">
        <v>1125</v>
      </c>
      <c r="B412" s="248" t="s">
        <v>1126</v>
      </c>
      <c r="C412" s="209">
        <v>4</v>
      </c>
      <c r="D412" s="209">
        <v>32</v>
      </c>
    </row>
    <row r="413" spans="1:4">
      <c r="A413" s="247" t="s">
        <v>1127</v>
      </c>
      <c r="B413" s="248" t="s">
        <v>1128</v>
      </c>
      <c r="C413" s="209">
        <v>0</v>
      </c>
      <c r="D413" s="209">
        <v>3</v>
      </c>
    </row>
    <row r="414" spans="1:4">
      <c r="A414" s="247" t="s">
        <v>1129</v>
      </c>
      <c r="B414" s="248" t="s">
        <v>1130</v>
      </c>
      <c r="C414" s="209">
        <v>3</v>
      </c>
      <c r="D414" s="209">
        <v>12</v>
      </c>
    </row>
    <row r="415" spans="1:4">
      <c r="A415" s="247" t="s">
        <v>1131</v>
      </c>
      <c r="B415" s="248" t="s">
        <v>1132</v>
      </c>
      <c r="C415" s="209">
        <v>1</v>
      </c>
      <c r="D415" s="209">
        <v>3</v>
      </c>
    </row>
    <row r="416" spans="1:4">
      <c r="A416" s="247" t="s">
        <v>1133</v>
      </c>
      <c r="B416" s="248" t="s">
        <v>1134</v>
      </c>
      <c r="C416" s="209">
        <v>12</v>
      </c>
      <c r="D416" s="209">
        <v>23</v>
      </c>
    </row>
    <row r="417" spans="1:4">
      <c r="A417" s="247" t="s">
        <v>1135</v>
      </c>
      <c r="B417" s="257" t="s">
        <v>1136</v>
      </c>
      <c r="C417" s="209">
        <v>7</v>
      </c>
      <c r="D417" s="209">
        <v>39</v>
      </c>
    </row>
    <row r="418" spans="1:4">
      <c r="A418" s="247" t="s">
        <v>1137</v>
      </c>
      <c r="B418" s="248" t="s">
        <v>1138</v>
      </c>
      <c r="C418" s="209">
        <v>2</v>
      </c>
      <c r="D418" s="209">
        <v>21</v>
      </c>
    </row>
    <row r="419" spans="1:4">
      <c r="A419" s="247" t="s">
        <v>1139</v>
      </c>
      <c r="B419" s="248" t="s">
        <v>1140</v>
      </c>
      <c r="C419" s="209">
        <v>34</v>
      </c>
      <c r="D419" s="209">
        <v>142</v>
      </c>
    </row>
    <row r="420" spans="1:4">
      <c r="A420" s="247" t="s">
        <v>1141</v>
      </c>
      <c r="B420" s="248" t="s">
        <v>1142</v>
      </c>
      <c r="C420" s="209">
        <v>1</v>
      </c>
      <c r="D420" s="209">
        <v>8</v>
      </c>
    </row>
    <row r="421" spans="1:4">
      <c r="A421" s="247" t="s">
        <v>1143</v>
      </c>
      <c r="B421" s="248" t="s">
        <v>1144</v>
      </c>
      <c r="C421" s="209">
        <v>23</v>
      </c>
      <c r="D421" s="209">
        <v>66</v>
      </c>
    </row>
    <row r="422" spans="1:4">
      <c r="A422" s="247" t="s">
        <v>1145</v>
      </c>
      <c r="B422" s="248" t="s">
        <v>1146</v>
      </c>
      <c r="C422" s="209">
        <v>0</v>
      </c>
      <c r="D422" s="209">
        <v>8</v>
      </c>
    </row>
    <row r="423" spans="1:4">
      <c r="A423" s="247" t="s">
        <v>1147</v>
      </c>
      <c r="B423" s="248" t="s">
        <v>1148</v>
      </c>
      <c r="C423" s="209">
        <v>4</v>
      </c>
      <c r="D423" s="209">
        <v>33</v>
      </c>
    </row>
    <row r="424" spans="1:4">
      <c r="A424" s="247" t="s">
        <v>1149</v>
      </c>
      <c r="B424" s="248" t="s">
        <v>1150</v>
      </c>
      <c r="C424" s="209">
        <v>18</v>
      </c>
      <c r="D424" s="209">
        <v>101</v>
      </c>
    </row>
    <row r="425" spans="1:4">
      <c r="A425" s="247" t="s">
        <v>1151</v>
      </c>
      <c r="B425" s="248" t="s">
        <v>1152</v>
      </c>
      <c r="C425" s="209">
        <v>46</v>
      </c>
      <c r="D425" s="209">
        <v>232</v>
      </c>
    </row>
    <row r="426" spans="1:4">
      <c r="A426" s="247" t="s">
        <v>1153</v>
      </c>
      <c r="B426" s="248" t="s">
        <v>1154</v>
      </c>
      <c r="C426" s="209">
        <v>0</v>
      </c>
      <c r="D426" s="209">
        <v>0</v>
      </c>
    </row>
    <row r="427" spans="1:4">
      <c r="A427" s="247" t="s">
        <v>1155</v>
      </c>
      <c r="B427" s="248" t="s">
        <v>1156</v>
      </c>
      <c r="C427" s="209">
        <v>2</v>
      </c>
      <c r="D427" s="209">
        <v>19</v>
      </c>
    </row>
    <row r="428" spans="1:4" ht="18.75">
      <c r="A428" s="246">
        <v>9</v>
      </c>
      <c r="B428" s="253" t="s">
        <v>1157</v>
      </c>
      <c r="C428" s="245">
        <v>0</v>
      </c>
      <c r="D428" s="245">
        <v>0</v>
      </c>
    </row>
    <row r="429" spans="1:4">
      <c r="A429" s="247" t="s">
        <v>1158</v>
      </c>
      <c r="B429" s="257" t="s">
        <v>1159</v>
      </c>
      <c r="C429" s="209">
        <v>0</v>
      </c>
      <c r="D429" s="209">
        <v>0</v>
      </c>
    </row>
    <row r="430" spans="1:4">
      <c r="A430" s="247" t="s">
        <v>1160</v>
      </c>
      <c r="B430" s="257" t="s">
        <v>1161</v>
      </c>
      <c r="C430" s="209">
        <v>0</v>
      </c>
      <c r="D430" s="209">
        <v>0</v>
      </c>
    </row>
    <row r="431" spans="1:4">
      <c r="A431" s="247" t="s">
        <v>1162</v>
      </c>
      <c r="B431" s="257" t="s">
        <v>1163</v>
      </c>
      <c r="C431" s="209">
        <v>11</v>
      </c>
      <c r="D431" s="209">
        <v>70</v>
      </c>
    </row>
    <row r="432" spans="1:4">
      <c r="A432" s="247" t="s">
        <v>1164</v>
      </c>
      <c r="B432" s="249" t="s">
        <v>1165</v>
      </c>
      <c r="C432" s="209">
        <v>23</v>
      </c>
      <c r="D432" s="209">
        <v>191</v>
      </c>
    </row>
    <row r="433" spans="1:4">
      <c r="A433" s="247" t="s">
        <v>1166</v>
      </c>
      <c r="B433" s="248" t="s">
        <v>1167</v>
      </c>
      <c r="C433" s="209">
        <v>0</v>
      </c>
      <c r="D433" s="209">
        <v>4</v>
      </c>
    </row>
    <row r="434" spans="1:4">
      <c r="A434" s="247" t="s">
        <v>1168</v>
      </c>
      <c r="B434" s="248" t="s">
        <v>1169</v>
      </c>
      <c r="C434" s="209">
        <v>5</v>
      </c>
      <c r="D434" s="209">
        <v>24</v>
      </c>
    </row>
    <row r="435" spans="1:4">
      <c r="A435" s="247" t="s">
        <v>1170</v>
      </c>
      <c r="B435" s="248" t="s">
        <v>1171</v>
      </c>
      <c r="C435" s="209">
        <v>10</v>
      </c>
      <c r="D435" s="209">
        <v>38</v>
      </c>
    </row>
    <row r="436" spans="1:4">
      <c r="A436" s="247" t="s">
        <v>1172</v>
      </c>
      <c r="B436" s="248" t="s">
        <v>1173</v>
      </c>
      <c r="C436" s="209">
        <v>0</v>
      </c>
      <c r="D436" s="209">
        <v>0</v>
      </c>
    </row>
    <row r="437" spans="1:4">
      <c r="A437" s="247" t="s">
        <v>1174</v>
      </c>
      <c r="B437" s="248" t="s">
        <v>1175</v>
      </c>
      <c r="C437" s="209">
        <v>28</v>
      </c>
      <c r="D437" s="209">
        <v>107</v>
      </c>
    </row>
    <row r="438" spans="1:4">
      <c r="A438" s="247" t="s">
        <v>1176</v>
      </c>
      <c r="B438" s="248" t="s">
        <v>1177</v>
      </c>
      <c r="C438" s="209">
        <v>0</v>
      </c>
      <c r="D438" s="209">
        <v>0</v>
      </c>
    </row>
    <row r="439" spans="1:4" ht="25.5">
      <c r="A439" s="247" t="s">
        <v>1178</v>
      </c>
      <c r="B439" s="248" t="s">
        <v>1179</v>
      </c>
      <c r="C439" s="209">
        <v>0</v>
      </c>
      <c r="D439" s="209">
        <v>0</v>
      </c>
    </row>
    <row r="440" spans="1:4">
      <c r="A440" s="247" t="s">
        <v>1180</v>
      </c>
      <c r="B440" s="248" t="s">
        <v>1181</v>
      </c>
      <c r="C440" s="209">
        <v>1</v>
      </c>
      <c r="D440" s="209">
        <v>6</v>
      </c>
    </row>
    <row r="441" spans="1:4" ht="25.5">
      <c r="A441" s="247" t="s">
        <v>1182</v>
      </c>
      <c r="B441" s="248" t="s">
        <v>1183</v>
      </c>
      <c r="C441" s="209">
        <v>0</v>
      </c>
      <c r="D441" s="209">
        <v>0</v>
      </c>
    </row>
    <row r="442" spans="1:4" ht="25.5">
      <c r="A442" s="247" t="s">
        <v>1184</v>
      </c>
      <c r="B442" s="248" t="s">
        <v>1185</v>
      </c>
      <c r="C442" s="209">
        <v>0</v>
      </c>
      <c r="D442" s="209">
        <v>0</v>
      </c>
    </row>
    <row r="443" spans="1:4">
      <c r="A443" s="247" t="s">
        <v>1186</v>
      </c>
      <c r="B443" s="248" t="s">
        <v>1187</v>
      </c>
      <c r="C443" s="209">
        <v>0</v>
      </c>
      <c r="D443" s="209">
        <v>0</v>
      </c>
    </row>
    <row r="444" spans="1:4">
      <c r="A444" s="247" t="s">
        <v>1188</v>
      </c>
      <c r="B444" s="248" t="s">
        <v>1189</v>
      </c>
      <c r="C444" s="209">
        <v>1</v>
      </c>
      <c r="D444" s="209">
        <v>5</v>
      </c>
    </row>
    <row r="445" spans="1:4">
      <c r="A445" s="247" t="s">
        <v>1190</v>
      </c>
      <c r="B445" s="248" t="s">
        <v>1191</v>
      </c>
      <c r="C445" s="209">
        <v>9</v>
      </c>
      <c r="D445" s="209">
        <v>101</v>
      </c>
    </row>
    <row r="446" spans="1:4">
      <c r="A446" s="247" t="s">
        <v>1192</v>
      </c>
      <c r="B446" s="248" t="s">
        <v>1193</v>
      </c>
      <c r="C446" s="209">
        <v>2</v>
      </c>
      <c r="D446" s="209">
        <v>8</v>
      </c>
    </row>
    <row r="447" spans="1:4">
      <c r="A447" s="247" t="s">
        <v>1194</v>
      </c>
      <c r="B447" s="248" t="s">
        <v>1195</v>
      </c>
      <c r="C447" s="209">
        <v>6</v>
      </c>
      <c r="D447" s="209">
        <v>23</v>
      </c>
    </row>
    <row r="448" spans="1:4">
      <c r="A448" s="247" t="s">
        <v>1196</v>
      </c>
      <c r="B448" s="248" t="s">
        <v>1197</v>
      </c>
      <c r="C448" s="209">
        <v>7</v>
      </c>
      <c r="D448" s="209">
        <v>43</v>
      </c>
    </row>
    <row r="449" spans="1:4">
      <c r="A449" s="247" t="s">
        <v>1198</v>
      </c>
      <c r="B449" s="257" t="s">
        <v>1199</v>
      </c>
      <c r="C449" s="209">
        <v>0</v>
      </c>
      <c r="D449" s="209">
        <v>3</v>
      </c>
    </row>
    <row r="450" spans="1:4">
      <c r="A450" s="247" t="s">
        <v>1200</v>
      </c>
      <c r="B450" s="257" t="s">
        <v>1201</v>
      </c>
      <c r="C450" s="209">
        <v>7</v>
      </c>
      <c r="D450" s="209">
        <v>53</v>
      </c>
    </row>
    <row r="451" spans="1:4">
      <c r="A451" s="247" t="s">
        <v>1202</v>
      </c>
      <c r="B451" s="248" t="s">
        <v>1203</v>
      </c>
      <c r="C451" s="209">
        <v>3</v>
      </c>
      <c r="D451" s="209">
        <v>23</v>
      </c>
    </row>
    <row r="452" spans="1:4">
      <c r="A452" s="247" t="s">
        <v>1204</v>
      </c>
      <c r="B452" s="248" t="s">
        <v>1205</v>
      </c>
      <c r="C452" s="209">
        <v>55</v>
      </c>
      <c r="D452" s="209">
        <v>326</v>
      </c>
    </row>
    <row r="453" spans="1:4">
      <c r="A453" s="247" t="s">
        <v>1206</v>
      </c>
      <c r="B453" s="248" t="s">
        <v>1207</v>
      </c>
      <c r="C453" s="209">
        <v>4</v>
      </c>
      <c r="D453" s="209">
        <v>23</v>
      </c>
    </row>
    <row r="454" spans="1:4">
      <c r="A454" s="247" t="s">
        <v>1208</v>
      </c>
      <c r="B454" s="248" t="s">
        <v>1209</v>
      </c>
      <c r="C454" s="209">
        <v>56</v>
      </c>
      <c r="D454" s="209">
        <v>261</v>
      </c>
    </row>
    <row r="455" spans="1:4">
      <c r="A455" s="247" t="s">
        <v>1210</v>
      </c>
      <c r="B455" s="248" t="s">
        <v>1211</v>
      </c>
      <c r="C455" s="209">
        <v>15</v>
      </c>
      <c r="D455" s="209">
        <v>241</v>
      </c>
    </row>
    <row r="456" spans="1:4">
      <c r="A456" s="247" t="s">
        <v>1212</v>
      </c>
      <c r="B456" s="248" t="s">
        <v>1213</v>
      </c>
      <c r="C456" s="209">
        <v>33</v>
      </c>
      <c r="D456" s="209">
        <v>293</v>
      </c>
    </row>
    <row r="457" spans="1:4">
      <c r="A457" s="247" t="s">
        <v>1214</v>
      </c>
      <c r="B457" s="248" t="s">
        <v>1215</v>
      </c>
      <c r="C457" s="209">
        <v>0</v>
      </c>
      <c r="D457" s="209">
        <v>0</v>
      </c>
    </row>
    <row r="458" spans="1:4">
      <c r="A458" s="247" t="s">
        <v>1216</v>
      </c>
      <c r="B458" s="248" t="s">
        <v>1217</v>
      </c>
      <c r="C458" s="209">
        <v>0</v>
      </c>
      <c r="D458" s="209">
        <v>7</v>
      </c>
    </row>
    <row r="459" spans="1:4">
      <c r="A459" s="247" t="s">
        <v>1218</v>
      </c>
      <c r="B459" s="248" t="s">
        <v>1219</v>
      </c>
      <c r="C459" s="209">
        <v>1</v>
      </c>
      <c r="D459" s="209">
        <v>12</v>
      </c>
    </row>
    <row r="460" spans="1:4">
      <c r="A460" s="247" t="s">
        <v>1220</v>
      </c>
      <c r="B460" s="248" t="s">
        <v>1221</v>
      </c>
      <c r="C460" s="209">
        <v>0</v>
      </c>
      <c r="D460" s="209">
        <v>0</v>
      </c>
    </row>
    <row r="461" spans="1:4">
      <c r="A461" s="247" t="s">
        <v>1222</v>
      </c>
      <c r="B461" s="248" t="s">
        <v>1223</v>
      </c>
      <c r="C461" s="209">
        <v>4</v>
      </c>
      <c r="D461" s="209">
        <v>11</v>
      </c>
    </row>
    <row r="462" spans="1:4">
      <c r="A462" s="247" t="s">
        <v>1224</v>
      </c>
      <c r="B462" s="248" t="s">
        <v>1225</v>
      </c>
      <c r="C462" s="209">
        <v>10</v>
      </c>
      <c r="D462" s="209">
        <v>11</v>
      </c>
    </row>
    <row r="463" spans="1:4" ht="37.5">
      <c r="A463" s="246">
        <v>10</v>
      </c>
      <c r="B463" s="253" t="s">
        <v>1226</v>
      </c>
      <c r="C463" s="245">
        <v>0</v>
      </c>
      <c r="D463" s="245">
        <v>0</v>
      </c>
    </row>
    <row r="464" spans="1:4">
      <c r="A464" s="247" t="s">
        <v>1227</v>
      </c>
      <c r="B464" s="248" t="s">
        <v>1228</v>
      </c>
      <c r="C464" s="209">
        <v>0</v>
      </c>
      <c r="D464" s="209">
        <v>5</v>
      </c>
    </row>
    <row r="465" spans="1:4">
      <c r="A465" s="247" t="s">
        <v>1229</v>
      </c>
      <c r="B465" s="248" t="s">
        <v>1230</v>
      </c>
      <c r="C465" s="209">
        <v>0</v>
      </c>
      <c r="D465" s="209">
        <v>10</v>
      </c>
    </row>
    <row r="466" spans="1:4">
      <c r="A466" s="247" t="s">
        <v>1231</v>
      </c>
      <c r="B466" s="257" t="s">
        <v>1232</v>
      </c>
      <c r="C466" s="209">
        <v>0</v>
      </c>
      <c r="D466" s="209">
        <v>0</v>
      </c>
    </row>
    <row r="467" spans="1:4">
      <c r="A467" s="247" t="s">
        <v>1233</v>
      </c>
      <c r="B467" s="257" t="s">
        <v>1234</v>
      </c>
      <c r="C467" s="209">
        <v>0</v>
      </c>
      <c r="D467" s="209">
        <v>0</v>
      </c>
    </row>
    <row r="468" spans="1:4">
      <c r="A468" s="247" t="s">
        <v>1235</v>
      </c>
      <c r="B468" s="248" t="s">
        <v>1236</v>
      </c>
      <c r="C468" s="209">
        <v>0</v>
      </c>
      <c r="D468" s="209">
        <v>0</v>
      </c>
    </row>
    <row r="469" spans="1:4">
      <c r="A469" s="247" t="s">
        <v>1237</v>
      </c>
      <c r="B469" s="257" t="s">
        <v>1238</v>
      </c>
      <c r="C469" s="209">
        <v>0</v>
      </c>
      <c r="D469" s="209">
        <v>0</v>
      </c>
    </row>
    <row r="470" spans="1:4">
      <c r="A470" s="247" t="s">
        <v>1239</v>
      </c>
      <c r="B470" s="257" t="s">
        <v>1240</v>
      </c>
      <c r="C470" s="209">
        <v>0</v>
      </c>
      <c r="D470" s="209">
        <v>0</v>
      </c>
    </row>
    <row r="471" spans="1:4">
      <c r="A471" s="247" t="s">
        <v>1241</v>
      </c>
      <c r="B471" s="257" t="s">
        <v>1242</v>
      </c>
      <c r="C471" s="209">
        <v>0</v>
      </c>
      <c r="D471" s="209">
        <v>0</v>
      </c>
    </row>
    <row r="472" spans="1:4">
      <c r="A472" s="247" t="s">
        <v>1243</v>
      </c>
      <c r="B472" s="257" t="s">
        <v>1244</v>
      </c>
      <c r="C472" s="209">
        <v>0</v>
      </c>
      <c r="D472" s="209">
        <v>0</v>
      </c>
    </row>
    <row r="473" spans="1:4">
      <c r="A473" s="247" t="s">
        <v>1245</v>
      </c>
      <c r="B473" s="257" t="s">
        <v>1246</v>
      </c>
      <c r="C473" s="209">
        <v>0</v>
      </c>
      <c r="D473" s="209">
        <v>0</v>
      </c>
    </row>
    <row r="474" spans="1:4">
      <c r="A474" s="247" t="s">
        <v>1247</v>
      </c>
      <c r="B474" s="257" t="s">
        <v>1248</v>
      </c>
      <c r="C474" s="209">
        <v>0</v>
      </c>
      <c r="D474" s="209">
        <v>0</v>
      </c>
    </row>
    <row r="475" spans="1:4">
      <c r="A475" s="247" t="s">
        <v>1249</v>
      </c>
      <c r="B475" s="248" t="s">
        <v>1250</v>
      </c>
      <c r="C475" s="209">
        <v>0</v>
      </c>
      <c r="D475" s="209">
        <v>0</v>
      </c>
    </row>
    <row r="476" spans="1:4">
      <c r="A476" s="247" t="s">
        <v>1251</v>
      </c>
      <c r="B476" s="248" t="s">
        <v>1252</v>
      </c>
      <c r="C476" s="209">
        <v>0</v>
      </c>
      <c r="D476" s="209">
        <v>0</v>
      </c>
    </row>
    <row r="477" spans="1:4" ht="25.5">
      <c r="A477" s="247" t="s">
        <v>1253</v>
      </c>
      <c r="B477" s="257" t="s">
        <v>1254</v>
      </c>
      <c r="C477" s="209">
        <v>0</v>
      </c>
      <c r="D477" s="209">
        <v>0</v>
      </c>
    </row>
    <row r="478" spans="1:4" ht="25.5">
      <c r="A478" s="247" t="s">
        <v>1255</v>
      </c>
      <c r="B478" s="257" t="s">
        <v>1256</v>
      </c>
      <c r="C478" s="209">
        <v>0</v>
      </c>
      <c r="D478" s="209">
        <v>0</v>
      </c>
    </row>
    <row r="479" spans="1:4">
      <c r="A479" s="247" t="s">
        <v>1257</v>
      </c>
      <c r="B479" s="257" t="s">
        <v>1258</v>
      </c>
      <c r="C479" s="209">
        <v>0</v>
      </c>
      <c r="D479" s="209">
        <v>0</v>
      </c>
    </row>
    <row r="480" spans="1:4">
      <c r="A480" s="247" t="s">
        <v>1259</v>
      </c>
      <c r="B480" s="257" t="s">
        <v>1260</v>
      </c>
      <c r="C480" s="209">
        <v>0</v>
      </c>
      <c r="D480" s="209">
        <v>0</v>
      </c>
    </row>
    <row r="481" spans="1:4">
      <c r="A481" s="247" t="s">
        <v>1261</v>
      </c>
      <c r="B481" s="257" t="s">
        <v>1262</v>
      </c>
      <c r="C481" s="209">
        <v>0</v>
      </c>
      <c r="D481" s="209">
        <v>0</v>
      </c>
    </row>
    <row r="482" spans="1:4">
      <c r="A482" s="247" t="s">
        <v>1263</v>
      </c>
      <c r="B482" s="257" t="s">
        <v>1264</v>
      </c>
      <c r="C482" s="209">
        <v>0</v>
      </c>
      <c r="D482" s="209">
        <v>0</v>
      </c>
    </row>
    <row r="483" spans="1:4">
      <c r="A483" s="247" t="s">
        <v>1265</v>
      </c>
      <c r="B483" s="248" t="s">
        <v>1266</v>
      </c>
      <c r="C483" s="209">
        <v>20</v>
      </c>
      <c r="D483" s="209">
        <v>15</v>
      </c>
    </row>
    <row r="484" spans="1:4">
      <c r="A484" s="247" t="s">
        <v>1267</v>
      </c>
      <c r="B484" s="248" t="s">
        <v>1268</v>
      </c>
      <c r="C484" s="209">
        <v>54</v>
      </c>
      <c r="D484" s="209">
        <v>555</v>
      </c>
    </row>
    <row r="485" spans="1:4">
      <c r="A485" s="247" t="s">
        <v>1269</v>
      </c>
      <c r="B485" s="248" t="s">
        <v>1270</v>
      </c>
      <c r="C485" s="209">
        <v>0</v>
      </c>
      <c r="D485" s="209">
        <v>30</v>
      </c>
    </row>
    <row r="486" spans="1:4">
      <c r="A486" s="247" t="s">
        <v>1271</v>
      </c>
      <c r="B486" s="248" t="s">
        <v>1272</v>
      </c>
      <c r="C486" s="209">
        <v>4</v>
      </c>
      <c r="D486" s="209">
        <v>3</v>
      </c>
    </row>
    <row r="487" spans="1:4">
      <c r="A487" s="247" t="s">
        <v>1273</v>
      </c>
      <c r="B487" s="248" t="s">
        <v>1274</v>
      </c>
      <c r="C487" s="209">
        <v>103</v>
      </c>
      <c r="D487" s="209">
        <v>140</v>
      </c>
    </row>
    <row r="488" spans="1:4">
      <c r="A488" s="247" t="s">
        <v>1275</v>
      </c>
      <c r="B488" s="257" t="s">
        <v>1276</v>
      </c>
      <c r="C488" s="209">
        <v>0</v>
      </c>
      <c r="D488" s="209">
        <v>3</v>
      </c>
    </row>
    <row r="489" spans="1:4">
      <c r="A489" s="247" t="s">
        <v>1277</v>
      </c>
      <c r="B489" s="257" t="s">
        <v>1278</v>
      </c>
      <c r="C489" s="209">
        <v>0</v>
      </c>
      <c r="D489" s="209">
        <v>136</v>
      </c>
    </row>
    <row r="490" spans="1:4">
      <c r="A490" s="247" t="s">
        <v>1279</v>
      </c>
      <c r="B490" s="248" t="s">
        <v>1280</v>
      </c>
      <c r="C490" s="209">
        <v>1</v>
      </c>
      <c r="D490" s="209">
        <v>0</v>
      </c>
    </row>
    <row r="491" spans="1:4">
      <c r="A491" s="247" t="s">
        <v>1281</v>
      </c>
      <c r="B491" s="248" t="s">
        <v>1282</v>
      </c>
      <c r="C491" s="209">
        <v>1</v>
      </c>
      <c r="D491" s="209">
        <v>36</v>
      </c>
    </row>
    <row r="492" spans="1:4" ht="18.75">
      <c r="A492" s="246">
        <v>11</v>
      </c>
      <c r="B492" s="253" t="s">
        <v>1283</v>
      </c>
      <c r="C492" s="245">
        <v>0</v>
      </c>
      <c r="D492" s="245">
        <v>0</v>
      </c>
    </row>
    <row r="493" spans="1:4">
      <c r="A493" s="247" t="s">
        <v>1284</v>
      </c>
      <c r="B493" s="248" t="s">
        <v>1285</v>
      </c>
      <c r="C493" s="209">
        <v>0</v>
      </c>
      <c r="D493" s="209">
        <v>0</v>
      </c>
    </row>
    <row r="494" spans="1:4">
      <c r="A494" s="247" t="s">
        <v>1286</v>
      </c>
      <c r="B494" s="248" t="s">
        <v>1287</v>
      </c>
      <c r="C494" s="209">
        <v>0</v>
      </c>
      <c r="D494" s="209">
        <v>0</v>
      </c>
    </row>
    <row r="495" spans="1:4">
      <c r="A495" s="247" t="s">
        <v>1288</v>
      </c>
      <c r="B495" s="248" t="s">
        <v>1289</v>
      </c>
      <c r="C495" s="209">
        <v>0</v>
      </c>
      <c r="D495" s="209">
        <v>2</v>
      </c>
    </row>
    <row r="496" spans="1:4">
      <c r="A496" s="247" t="s">
        <v>1290</v>
      </c>
      <c r="B496" s="248" t="s">
        <v>1291</v>
      </c>
      <c r="C496" s="209">
        <v>0</v>
      </c>
      <c r="D496" s="209">
        <v>2</v>
      </c>
    </row>
    <row r="497" spans="1:4" ht="25.5">
      <c r="A497" s="247" t="s">
        <v>1292</v>
      </c>
      <c r="B497" s="248" t="s">
        <v>1293</v>
      </c>
      <c r="C497" s="209">
        <v>0</v>
      </c>
      <c r="D497" s="209">
        <v>8</v>
      </c>
    </row>
    <row r="498" spans="1:4" ht="25.5">
      <c r="A498" s="247" t="s">
        <v>1294</v>
      </c>
      <c r="B498" s="248" t="s">
        <v>1295</v>
      </c>
      <c r="C498" s="209">
        <v>0</v>
      </c>
      <c r="D498" s="209">
        <v>4</v>
      </c>
    </row>
    <row r="499" spans="1:4" ht="25.5">
      <c r="A499" s="247" t="s">
        <v>1296</v>
      </c>
      <c r="B499" s="248" t="s">
        <v>1297</v>
      </c>
      <c r="C499" s="209">
        <v>0</v>
      </c>
      <c r="D499" s="209">
        <v>2</v>
      </c>
    </row>
    <row r="500" spans="1:4">
      <c r="A500" s="247" t="s">
        <v>1298</v>
      </c>
      <c r="B500" s="248" t="s">
        <v>1299</v>
      </c>
      <c r="C500" s="209">
        <v>0</v>
      </c>
      <c r="D500" s="209">
        <v>2</v>
      </c>
    </row>
    <row r="501" spans="1:4">
      <c r="A501" s="247" t="s">
        <v>1300</v>
      </c>
      <c r="B501" s="248" t="s">
        <v>1301</v>
      </c>
      <c r="C501" s="209">
        <v>0</v>
      </c>
      <c r="D501" s="209">
        <v>0</v>
      </c>
    </row>
    <row r="502" spans="1:4">
      <c r="A502" s="247" t="s">
        <v>1302</v>
      </c>
      <c r="B502" s="248" t="s">
        <v>1303</v>
      </c>
      <c r="C502" s="209">
        <v>0</v>
      </c>
      <c r="D502" s="209">
        <v>5</v>
      </c>
    </row>
    <row r="503" spans="1:4">
      <c r="A503" s="247" t="s">
        <v>1304</v>
      </c>
      <c r="B503" s="248" t="s">
        <v>1305</v>
      </c>
      <c r="C503" s="209">
        <v>0</v>
      </c>
      <c r="D503" s="209">
        <v>6</v>
      </c>
    </row>
    <row r="504" spans="1:4">
      <c r="A504" s="247" t="s">
        <v>1306</v>
      </c>
      <c r="B504" s="248" t="s">
        <v>1307</v>
      </c>
      <c r="C504" s="209">
        <v>2</v>
      </c>
      <c r="D504" s="209">
        <v>9</v>
      </c>
    </row>
    <row r="505" spans="1:4">
      <c r="A505" s="247" t="s">
        <v>1308</v>
      </c>
      <c r="B505" s="248" t="s">
        <v>1309</v>
      </c>
      <c r="C505" s="209">
        <v>1</v>
      </c>
      <c r="D505" s="209">
        <v>1</v>
      </c>
    </row>
    <row r="506" spans="1:4">
      <c r="A506" s="247" t="s">
        <v>1310</v>
      </c>
      <c r="B506" s="248" t="s">
        <v>1311</v>
      </c>
      <c r="C506" s="209">
        <v>15</v>
      </c>
      <c r="D506" s="209">
        <v>15</v>
      </c>
    </row>
    <row r="507" spans="1:4">
      <c r="A507" s="247" t="s">
        <v>1312</v>
      </c>
      <c r="B507" s="248" t="s">
        <v>1313</v>
      </c>
      <c r="C507" s="209">
        <v>0</v>
      </c>
      <c r="D507" s="209">
        <v>2</v>
      </c>
    </row>
    <row r="508" spans="1:4">
      <c r="A508" s="247" t="s">
        <v>1314</v>
      </c>
      <c r="B508" s="248" t="s">
        <v>1315</v>
      </c>
      <c r="C508" s="209">
        <v>0</v>
      </c>
      <c r="D508" s="209">
        <v>2</v>
      </c>
    </row>
    <row r="509" spans="1:4">
      <c r="A509" s="247" t="s">
        <v>1316</v>
      </c>
      <c r="B509" s="248" t="s">
        <v>1317</v>
      </c>
      <c r="C509" s="209">
        <v>0</v>
      </c>
      <c r="D509" s="209">
        <v>0</v>
      </c>
    </row>
    <row r="510" spans="1:4">
      <c r="A510" s="247" t="s">
        <v>1318</v>
      </c>
      <c r="B510" s="248" t="s">
        <v>1319</v>
      </c>
      <c r="C510" s="209">
        <v>0</v>
      </c>
      <c r="D510" s="209">
        <v>3</v>
      </c>
    </row>
    <row r="511" spans="1:4">
      <c r="A511" s="247" t="s">
        <v>1320</v>
      </c>
      <c r="B511" s="248" t="s">
        <v>1321</v>
      </c>
      <c r="C511" s="209">
        <v>1</v>
      </c>
      <c r="D511" s="209">
        <v>4</v>
      </c>
    </row>
    <row r="512" spans="1:4">
      <c r="A512" s="247" t="s">
        <v>1322</v>
      </c>
      <c r="B512" s="248" t="s">
        <v>1323</v>
      </c>
      <c r="C512" s="209">
        <v>0</v>
      </c>
      <c r="D512" s="209">
        <v>0</v>
      </c>
    </row>
    <row r="513" spans="1:4">
      <c r="A513" s="247" t="s">
        <v>1324</v>
      </c>
      <c r="B513" s="248" t="s">
        <v>1325</v>
      </c>
      <c r="C513" s="209">
        <v>0</v>
      </c>
      <c r="D513" s="209">
        <v>0</v>
      </c>
    </row>
    <row r="514" spans="1:4">
      <c r="A514" s="247" t="s">
        <v>1326</v>
      </c>
      <c r="B514" s="248" t="s">
        <v>1327</v>
      </c>
      <c r="C514" s="209">
        <v>0</v>
      </c>
      <c r="D514" s="209">
        <v>0</v>
      </c>
    </row>
    <row r="515" spans="1:4">
      <c r="A515" s="247" t="s">
        <v>1328</v>
      </c>
      <c r="B515" s="248" t="s">
        <v>1329</v>
      </c>
      <c r="C515" s="209">
        <v>11</v>
      </c>
      <c r="D515" s="209">
        <v>39</v>
      </c>
    </row>
    <row r="516" spans="1:4">
      <c r="A516" s="247" t="s">
        <v>1330</v>
      </c>
      <c r="B516" s="248" t="s">
        <v>1331</v>
      </c>
      <c r="C516" s="209">
        <v>19</v>
      </c>
      <c r="D516" s="209">
        <v>71</v>
      </c>
    </row>
    <row r="517" spans="1:4">
      <c r="A517" s="247" t="s">
        <v>1332</v>
      </c>
      <c r="B517" s="248" t="s">
        <v>1333</v>
      </c>
      <c r="C517" s="209">
        <v>39</v>
      </c>
      <c r="D517" s="209">
        <v>469</v>
      </c>
    </row>
    <row r="518" spans="1:4">
      <c r="A518" s="247" t="s">
        <v>1334</v>
      </c>
      <c r="B518" s="248" t="s">
        <v>1335</v>
      </c>
      <c r="C518" s="209">
        <v>0</v>
      </c>
      <c r="D518" s="209">
        <v>0</v>
      </c>
    </row>
    <row r="519" spans="1:4">
      <c r="A519" s="247" t="s">
        <v>1336</v>
      </c>
      <c r="B519" s="248" t="s">
        <v>1337</v>
      </c>
      <c r="C519" s="209">
        <v>3</v>
      </c>
      <c r="D519" s="209">
        <v>17</v>
      </c>
    </row>
    <row r="520" spans="1:4">
      <c r="A520" s="247" t="s">
        <v>1338</v>
      </c>
      <c r="B520" s="248" t="s">
        <v>1339</v>
      </c>
      <c r="C520" s="209">
        <v>19</v>
      </c>
      <c r="D520" s="209">
        <v>63</v>
      </c>
    </row>
    <row r="521" spans="1:4">
      <c r="A521" s="247" t="s">
        <v>1340</v>
      </c>
      <c r="B521" s="248" t="s">
        <v>1341</v>
      </c>
      <c r="C521" s="209">
        <v>14</v>
      </c>
      <c r="D521" s="209">
        <v>55</v>
      </c>
    </row>
    <row r="522" spans="1:4">
      <c r="A522" s="247" t="s">
        <v>1342</v>
      </c>
      <c r="B522" s="248" t="s">
        <v>1343</v>
      </c>
      <c r="C522" s="209">
        <v>122</v>
      </c>
      <c r="D522" s="209">
        <v>747</v>
      </c>
    </row>
    <row r="523" spans="1:4">
      <c r="A523" s="247" t="s">
        <v>1344</v>
      </c>
      <c r="B523" s="248" t="s">
        <v>1345</v>
      </c>
      <c r="C523" s="209">
        <v>156</v>
      </c>
      <c r="D523" s="209">
        <v>1301</v>
      </c>
    </row>
    <row r="524" spans="1:4">
      <c r="A524" s="247" t="s">
        <v>1346</v>
      </c>
      <c r="B524" s="248" t="s">
        <v>1347</v>
      </c>
      <c r="C524" s="209">
        <v>1</v>
      </c>
      <c r="D524" s="209">
        <v>13</v>
      </c>
    </row>
    <row r="525" spans="1:4">
      <c r="A525" s="247" t="s">
        <v>1348</v>
      </c>
      <c r="B525" s="248" t="s">
        <v>1349</v>
      </c>
      <c r="C525" s="209">
        <v>32</v>
      </c>
      <c r="D525" s="209">
        <v>167</v>
      </c>
    </row>
    <row r="526" spans="1:4">
      <c r="A526" s="247" t="s">
        <v>1350</v>
      </c>
      <c r="B526" s="248" t="s">
        <v>1351</v>
      </c>
      <c r="C526" s="209">
        <v>3</v>
      </c>
      <c r="D526" s="209">
        <v>10</v>
      </c>
    </row>
    <row r="527" spans="1:4">
      <c r="A527" s="247" t="s">
        <v>1352</v>
      </c>
      <c r="B527" s="248" t="s">
        <v>1353</v>
      </c>
      <c r="C527" s="209">
        <v>6</v>
      </c>
      <c r="D527" s="209">
        <v>100</v>
      </c>
    </row>
    <row r="528" spans="1:4">
      <c r="A528" s="247" t="s">
        <v>1354</v>
      </c>
      <c r="B528" s="248" t="s">
        <v>1355</v>
      </c>
      <c r="C528" s="209">
        <v>28</v>
      </c>
      <c r="D528" s="209">
        <v>400</v>
      </c>
    </row>
    <row r="529" spans="1:4">
      <c r="A529" s="247" t="s">
        <v>1356</v>
      </c>
      <c r="B529" s="249" t="s">
        <v>1357</v>
      </c>
      <c r="C529" s="209">
        <v>0</v>
      </c>
      <c r="D529" s="209">
        <v>0</v>
      </c>
    </row>
    <row r="530" spans="1:4" ht="18.75">
      <c r="A530" s="246">
        <v>12</v>
      </c>
      <c r="B530" s="253" t="s">
        <v>1358</v>
      </c>
      <c r="C530" s="245">
        <v>0</v>
      </c>
      <c r="D530" s="245">
        <v>0</v>
      </c>
    </row>
    <row r="531" spans="1:4">
      <c r="A531" s="247" t="s">
        <v>1359</v>
      </c>
      <c r="B531" s="257" t="s">
        <v>1360</v>
      </c>
      <c r="C531" s="209">
        <v>0</v>
      </c>
      <c r="D531" s="209">
        <v>10</v>
      </c>
    </row>
    <row r="532" spans="1:4">
      <c r="A532" s="247" t="s">
        <v>1361</v>
      </c>
      <c r="B532" s="257" t="s">
        <v>1362</v>
      </c>
      <c r="C532" s="209">
        <v>9</v>
      </c>
      <c r="D532" s="209">
        <v>35</v>
      </c>
    </row>
    <row r="533" spans="1:4">
      <c r="A533" s="247" t="s">
        <v>1363</v>
      </c>
      <c r="B533" s="248" t="s">
        <v>1364</v>
      </c>
      <c r="C533" s="209">
        <v>0</v>
      </c>
      <c r="D533" s="209">
        <v>1</v>
      </c>
    </row>
    <row r="534" spans="1:4">
      <c r="A534" s="247" t="s">
        <v>1365</v>
      </c>
      <c r="B534" s="248" t="s">
        <v>1366</v>
      </c>
      <c r="C534" s="209">
        <v>3</v>
      </c>
      <c r="D534" s="209">
        <v>8</v>
      </c>
    </row>
    <row r="535" spans="1:4">
      <c r="A535" s="247" t="s">
        <v>1367</v>
      </c>
      <c r="B535" s="248" t="s">
        <v>1368</v>
      </c>
      <c r="C535" s="209">
        <v>0</v>
      </c>
      <c r="D535" s="209">
        <v>10</v>
      </c>
    </row>
    <row r="536" spans="1:4">
      <c r="A536" s="247" t="s">
        <v>1369</v>
      </c>
      <c r="B536" s="249" t="s">
        <v>1370</v>
      </c>
      <c r="C536" s="209">
        <v>17</v>
      </c>
      <c r="D536" s="209">
        <v>84</v>
      </c>
    </row>
    <row r="537" spans="1:4">
      <c r="A537" s="247" t="s">
        <v>1371</v>
      </c>
      <c r="B537" s="248" t="s">
        <v>1372</v>
      </c>
      <c r="C537" s="209">
        <v>10</v>
      </c>
      <c r="D537" s="209">
        <v>50</v>
      </c>
    </row>
    <row r="538" spans="1:4">
      <c r="A538" s="247" t="s">
        <v>1373</v>
      </c>
      <c r="B538" s="248" t="s">
        <v>1374</v>
      </c>
      <c r="C538" s="209">
        <v>2</v>
      </c>
      <c r="D538" s="209">
        <v>20</v>
      </c>
    </row>
    <row r="539" spans="1:4">
      <c r="A539" s="247" t="s">
        <v>1375</v>
      </c>
      <c r="B539" s="248" t="s">
        <v>1376</v>
      </c>
      <c r="C539" s="209">
        <v>26</v>
      </c>
      <c r="D539" s="209">
        <v>87</v>
      </c>
    </row>
    <row r="540" spans="1:4">
      <c r="A540" s="247" t="s">
        <v>1377</v>
      </c>
      <c r="B540" s="248" t="s">
        <v>1378</v>
      </c>
      <c r="C540" s="209">
        <v>0</v>
      </c>
      <c r="D540" s="209">
        <v>0</v>
      </c>
    </row>
    <row r="541" spans="1:4">
      <c r="A541" s="247" t="s">
        <v>1379</v>
      </c>
      <c r="B541" s="248" t="s">
        <v>1380</v>
      </c>
      <c r="C541" s="209">
        <v>4</v>
      </c>
      <c r="D541" s="209">
        <v>15</v>
      </c>
    </row>
    <row r="542" spans="1:4">
      <c r="A542" s="247" t="s">
        <v>1381</v>
      </c>
      <c r="B542" s="248" t="s">
        <v>1382</v>
      </c>
      <c r="C542" s="209">
        <v>70</v>
      </c>
      <c r="D542" s="209">
        <v>139</v>
      </c>
    </row>
    <row r="543" spans="1:4">
      <c r="A543" s="247" t="s">
        <v>1383</v>
      </c>
      <c r="B543" s="257" t="s">
        <v>1384</v>
      </c>
      <c r="C543" s="209">
        <v>14</v>
      </c>
      <c r="D543" s="209">
        <v>40</v>
      </c>
    </row>
    <row r="544" spans="1:4">
      <c r="A544" s="247" t="s">
        <v>1385</v>
      </c>
      <c r="B544" s="249" t="s">
        <v>1386</v>
      </c>
      <c r="C544" s="209">
        <v>25</v>
      </c>
      <c r="D544" s="209">
        <v>56</v>
      </c>
    </row>
    <row r="545" spans="1:4">
      <c r="A545" s="247" t="s">
        <v>1387</v>
      </c>
      <c r="B545" s="248" t="s">
        <v>1388</v>
      </c>
      <c r="C545" s="209">
        <v>0</v>
      </c>
      <c r="D545" s="209">
        <v>0</v>
      </c>
    </row>
    <row r="546" spans="1:4">
      <c r="A546" s="247" t="s">
        <v>1389</v>
      </c>
      <c r="B546" s="248" t="s">
        <v>1390</v>
      </c>
      <c r="C546" s="209">
        <v>3</v>
      </c>
      <c r="D546" s="209">
        <v>14</v>
      </c>
    </row>
    <row r="547" spans="1:4" ht="18.75">
      <c r="A547" s="246">
        <v>13</v>
      </c>
      <c r="B547" s="253" t="s">
        <v>1391</v>
      </c>
      <c r="C547" s="245">
        <v>0</v>
      </c>
      <c r="D547" s="245">
        <v>0</v>
      </c>
    </row>
    <row r="548" spans="1:4">
      <c r="A548" s="247" t="s">
        <v>1392</v>
      </c>
      <c r="B548" s="248" t="s">
        <v>1393</v>
      </c>
      <c r="C548" s="209">
        <v>0</v>
      </c>
      <c r="D548" s="209">
        <v>0</v>
      </c>
    </row>
    <row r="549" spans="1:4">
      <c r="A549" s="247" t="s">
        <v>1394</v>
      </c>
      <c r="B549" s="248" t="s">
        <v>1395</v>
      </c>
      <c r="C549" s="209">
        <v>0</v>
      </c>
      <c r="D549" s="209">
        <v>6</v>
      </c>
    </row>
    <row r="550" spans="1:4">
      <c r="A550" s="247" t="s">
        <v>1396</v>
      </c>
      <c r="B550" s="248" t="s">
        <v>1397</v>
      </c>
      <c r="C550" s="209">
        <v>4</v>
      </c>
      <c r="D550" s="209">
        <v>60</v>
      </c>
    </row>
    <row r="551" spans="1:4" ht="25.5">
      <c r="A551" s="247" t="s">
        <v>1398</v>
      </c>
      <c r="B551" s="248" t="s">
        <v>1399</v>
      </c>
      <c r="C551" s="209">
        <v>0</v>
      </c>
      <c r="D551" s="209">
        <v>6</v>
      </c>
    </row>
    <row r="552" spans="1:4" ht="25.5">
      <c r="A552" s="247" t="s">
        <v>1400</v>
      </c>
      <c r="B552" s="248" t="s">
        <v>1401</v>
      </c>
      <c r="C552" s="209">
        <v>2</v>
      </c>
      <c r="D552" s="209">
        <v>30</v>
      </c>
    </row>
    <row r="553" spans="1:4" ht="25.5">
      <c r="A553" s="247" t="s">
        <v>1402</v>
      </c>
      <c r="B553" s="248" t="s">
        <v>1403</v>
      </c>
      <c r="C553" s="209">
        <v>5</v>
      </c>
      <c r="D553" s="209">
        <v>9</v>
      </c>
    </row>
    <row r="554" spans="1:4" ht="25.5">
      <c r="A554" s="247" t="s">
        <v>1404</v>
      </c>
      <c r="B554" s="248" t="s">
        <v>1405</v>
      </c>
      <c r="C554" s="209">
        <v>14</v>
      </c>
      <c r="D554" s="209">
        <v>66</v>
      </c>
    </row>
    <row r="555" spans="1:4">
      <c r="A555" s="247" t="s">
        <v>1406</v>
      </c>
      <c r="B555" s="248" t="s">
        <v>1407</v>
      </c>
      <c r="C555" s="209">
        <v>3</v>
      </c>
      <c r="D555" s="209">
        <v>14</v>
      </c>
    </row>
    <row r="556" spans="1:4">
      <c r="A556" s="247" t="s">
        <v>1408</v>
      </c>
      <c r="B556" s="248" t="s">
        <v>1409</v>
      </c>
      <c r="C556" s="209">
        <v>0</v>
      </c>
      <c r="D556" s="209">
        <v>0</v>
      </c>
    </row>
    <row r="557" spans="1:4">
      <c r="A557" s="247" t="s">
        <v>1410</v>
      </c>
      <c r="B557" s="248" t="s">
        <v>1411</v>
      </c>
      <c r="C557" s="209">
        <v>9</v>
      </c>
      <c r="D557" s="209">
        <v>360</v>
      </c>
    </row>
    <row r="558" spans="1:4">
      <c r="A558" s="247" t="s">
        <v>1412</v>
      </c>
      <c r="B558" s="248" t="s">
        <v>1413</v>
      </c>
      <c r="C558" s="209">
        <v>8</v>
      </c>
      <c r="D558" s="209">
        <v>216</v>
      </c>
    </row>
    <row r="559" spans="1:4">
      <c r="A559" s="247" t="s">
        <v>1414</v>
      </c>
      <c r="B559" s="248" t="s">
        <v>1415</v>
      </c>
      <c r="C559" s="209">
        <v>0</v>
      </c>
      <c r="D559" s="209">
        <v>26</v>
      </c>
    </row>
    <row r="560" spans="1:4">
      <c r="A560" s="252" t="s">
        <v>1416</v>
      </c>
      <c r="B560" s="257" t="s">
        <v>1417</v>
      </c>
      <c r="C560" s="209">
        <v>0</v>
      </c>
      <c r="D560" s="209">
        <v>0</v>
      </c>
    </row>
    <row r="561" spans="1:4">
      <c r="A561" s="252" t="s">
        <v>1418</v>
      </c>
      <c r="B561" s="257" t="s">
        <v>1419</v>
      </c>
      <c r="C561" s="209">
        <v>2</v>
      </c>
      <c r="D561" s="209">
        <v>48</v>
      </c>
    </row>
    <row r="562" spans="1:4">
      <c r="A562" s="247" t="s">
        <v>1420</v>
      </c>
      <c r="B562" s="248" t="s">
        <v>1421</v>
      </c>
      <c r="C562" s="209">
        <v>1</v>
      </c>
      <c r="D562" s="209">
        <v>48</v>
      </c>
    </row>
    <row r="563" spans="1:4">
      <c r="A563" s="247" t="s">
        <v>1422</v>
      </c>
      <c r="B563" s="248" t="s">
        <v>1423</v>
      </c>
      <c r="C563" s="209">
        <v>34</v>
      </c>
      <c r="D563" s="209">
        <v>1011</v>
      </c>
    </row>
    <row r="564" spans="1:4">
      <c r="A564" s="247" t="s">
        <v>1424</v>
      </c>
      <c r="B564" s="248" t="s">
        <v>1425</v>
      </c>
      <c r="C564" s="209">
        <v>11</v>
      </c>
      <c r="D564" s="209">
        <v>237</v>
      </c>
    </row>
    <row r="565" spans="1:4">
      <c r="A565" s="247" t="s">
        <v>1426</v>
      </c>
      <c r="B565" s="257" t="s">
        <v>1427</v>
      </c>
      <c r="C565" s="209">
        <v>111</v>
      </c>
      <c r="D565" s="209">
        <v>322</v>
      </c>
    </row>
    <row r="566" spans="1:4" ht="18.75">
      <c r="A566" s="246">
        <v>14</v>
      </c>
      <c r="B566" s="253" t="s">
        <v>1428</v>
      </c>
      <c r="C566" s="245">
        <v>0</v>
      </c>
      <c r="D566" s="245">
        <v>0</v>
      </c>
    </row>
    <row r="567" spans="1:4">
      <c r="A567" s="247" t="s">
        <v>1429</v>
      </c>
      <c r="B567" s="248" t="s">
        <v>1430</v>
      </c>
      <c r="C567" s="209">
        <v>21</v>
      </c>
      <c r="D567" s="209">
        <v>18</v>
      </c>
    </row>
    <row r="568" spans="1:4">
      <c r="A568" s="247" t="s">
        <v>1431</v>
      </c>
      <c r="B568" s="248" t="s">
        <v>1432</v>
      </c>
      <c r="C568" s="209">
        <v>65</v>
      </c>
      <c r="D568" s="209">
        <v>168</v>
      </c>
    </row>
    <row r="569" spans="1:4">
      <c r="A569" s="247" t="s">
        <v>1433</v>
      </c>
      <c r="B569" s="248" t="s">
        <v>1434</v>
      </c>
      <c r="C569" s="209">
        <v>0</v>
      </c>
      <c r="D569" s="209">
        <v>9</v>
      </c>
    </row>
    <row r="570" spans="1:4">
      <c r="A570" s="247" t="s">
        <v>1435</v>
      </c>
      <c r="B570" s="248" t="s">
        <v>1436</v>
      </c>
      <c r="C570" s="209">
        <v>1</v>
      </c>
      <c r="D570" s="209">
        <v>6</v>
      </c>
    </row>
    <row r="571" spans="1:4">
      <c r="A571" s="247" t="s">
        <v>1437</v>
      </c>
      <c r="B571" s="257" t="s">
        <v>1438</v>
      </c>
      <c r="C571" s="209">
        <v>1</v>
      </c>
      <c r="D571" s="209">
        <v>0</v>
      </c>
    </row>
    <row r="572" spans="1:4">
      <c r="A572" s="247" t="s">
        <v>1439</v>
      </c>
      <c r="B572" s="257" t="s">
        <v>1440</v>
      </c>
      <c r="C572" s="209">
        <v>0</v>
      </c>
      <c r="D572" s="209">
        <v>6</v>
      </c>
    </row>
    <row r="573" spans="1:4" ht="25.5">
      <c r="A573" s="247" t="s">
        <v>1441</v>
      </c>
      <c r="B573" s="257" t="s">
        <v>1442</v>
      </c>
      <c r="C573" s="209">
        <v>0</v>
      </c>
      <c r="D573" s="209">
        <v>0</v>
      </c>
    </row>
    <row r="574" spans="1:4" ht="25.5">
      <c r="A574" s="247" t="s">
        <v>1443</v>
      </c>
      <c r="B574" s="257" t="s">
        <v>1444</v>
      </c>
      <c r="C574" s="209">
        <v>0</v>
      </c>
      <c r="D574" s="209">
        <v>6</v>
      </c>
    </row>
    <row r="575" spans="1:4">
      <c r="A575" s="247" t="s">
        <v>1445</v>
      </c>
      <c r="B575" s="248" t="s">
        <v>1446</v>
      </c>
      <c r="C575" s="209">
        <v>0</v>
      </c>
      <c r="D575" s="209">
        <v>102</v>
      </c>
    </row>
    <row r="576" spans="1:4">
      <c r="A576" s="258" t="s">
        <v>1447</v>
      </c>
      <c r="B576" s="259" t="s">
        <v>1448</v>
      </c>
      <c r="C576" s="209">
        <v>95</v>
      </c>
      <c r="D576" s="209">
        <v>324</v>
      </c>
    </row>
    <row r="577" spans="1:4">
      <c r="A577" s="258" t="s">
        <v>1449</v>
      </c>
      <c r="B577" s="259" t="s">
        <v>1450</v>
      </c>
      <c r="C577" s="209">
        <v>2</v>
      </c>
      <c r="D577" s="209">
        <v>18</v>
      </c>
    </row>
    <row r="578" spans="1:4">
      <c r="A578" s="258" t="s">
        <v>1451</v>
      </c>
      <c r="B578" s="259" t="s">
        <v>1452</v>
      </c>
      <c r="C578" s="209">
        <v>29</v>
      </c>
      <c r="D578" s="209">
        <v>114</v>
      </c>
    </row>
    <row r="579" spans="1:4">
      <c r="A579" s="258" t="s">
        <v>1453</v>
      </c>
      <c r="B579" s="259" t="s">
        <v>1454</v>
      </c>
      <c r="C579" s="209">
        <v>4</v>
      </c>
      <c r="D579" s="209">
        <v>405</v>
      </c>
    </row>
    <row r="580" spans="1:4">
      <c r="A580" s="258" t="s">
        <v>1455</v>
      </c>
      <c r="B580" s="259" t="s">
        <v>1456</v>
      </c>
      <c r="C580" s="209">
        <v>89</v>
      </c>
      <c r="D580" s="209">
        <v>300</v>
      </c>
    </row>
    <row r="581" spans="1:4" ht="18.75">
      <c r="A581" s="246">
        <v>15</v>
      </c>
      <c r="B581" s="253" t="s">
        <v>1457</v>
      </c>
      <c r="C581" s="245">
        <v>0</v>
      </c>
      <c r="D581" s="245">
        <v>0</v>
      </c>
    </row>
    <row r="582" spans="1:4" ht="25.5">
      <c r="A582" s="247" t="s">
        <v>1458</v>
      </c>
      <c r="B582" s="248" t="s">
        <v>1459</v>
      </c>
      <c r="C582" s="209">
        <v>0</v>
      </c>
      <c r="D582" s="209">
        <v>0</v>
      </c>
    </row>
    <row r="583" spans="1:4">
      <c r="A583" s="247" t="s">
        <v>1460</v>
      </c>
      <c r="B583" s="248" t="s">
        <v>1461</v>
      </c>
      <c r="C583" s="209">
        <v>0</v>
      </c>
      <c r="D583" s="209">
        <v>0</v>
      </c>
    </row>
    <row r="584" spans="1:4">
      <c r="A584" s="247" t="s">
        <v>1462</v>
      </c>
      <c r="B584" s="248" t="s">
        <v>1463</v>
      </c>
      <c r="C584" s="209">
        <v>0</v>
      </c>
      <c r="D584" s="209">
        <v>0</v>
      </c>
    </row>
    <row r="585" spans="1:4">
      <c r="A585" s="247" t="s">
        <v>1464</v>
      </c>
      <c r="B585" s="248" t="s">
        <v>1465</v>
      </c>
      <c r="C585" s="209">
        <v>0</v>
      </c>
      <c r="D585" s="209">
        <v>0</v>
      </c>
    </row>
    <row r="586" spans="1:4">
      <c r="A586" s="247" t="s">
        <v>1466</v>
      </c>
      <c r="B586" s="248" t="s">
        <v>1467</v>
      </c>
      <c r="C586" s="209">
        <v>0</v>
      </c>
      <c r="D586" s="209">
        <v>0</v>
      </c>
    </row>
    <row r="587" spans="1:4" ht="25.5">
      <c r="A587" s="247" t="s">
        <v>1468</v>
      </c>
      <c r="B587" s="248" t="s">
        <v>1469</v>
      </c>
      <c r="C587" s="209">
        <v>0</v>
      </c>
      <c r="D587" s="209">
        <v>0</v>
      </c>
    </row>
    <row r="588" spans="1:4" ht="25.5">
      <c r="A588" s="247" t="s">
        <v>1470</v>
      </c>
      <c r="B588" s="248" t="s">
        <v>1471</v>
      </c>
      <c r="C588" s="209">
        <v>0</v>
      </c>
      <c r="D588" s="209">
        <v>6</v>
      </c>
    </row>
    <row r="589" spans="1:4" ht="25.5">
      <c r="A589" s="247" t="s">
        <v>1472</v>
      </c>
      <c r="B589" s="248" t="s">
        <v>1473</v>
      </c>
      <c r="C589" s="209">
        <v>0</v>
      </c>
      <c r="D589" s="209">
        <v>3</v>
      </c>
    </row>
    <row r="590" spans="1:4" ht="25.5">
      <c r="A590" s="247" t="s">
        <v>1474</v>
      </c>
      <c r="B590" s="248" t="s">
        <v>1475</v>
      </c>
      <c r="C590" s="209">
        <v>0</v>
      </c>
      <c r="D590" s="209">
        <v>2</v>
      </c>
    </row>
    <row r="591" spans="1:4">
      <c r="A591" s="247" t="s">
        <v>1476</v>
      </c>
      <c r="B591" s="248" t="s">
        <v>1477</v>
      </c>
      <c r="C591" s="209">
        <v>0</v>
      </c>
      <c r="D591" s="209">
        <v>0</v>
      </c>
    </row>
    <row r="592" spans="1:4">
      <c r="A592" s="247" t="s">
        <v>1478</v>
      </c>
      <c r="B592" s="248" t="s">
        <v>1479</v>
      </c>
      <c r="C592" s="209">
        <v>0</v>
      </c>
      <c r="D592" s="209">
        <v>0</v>
      </c>
    </row>
    <row r="593" spans="1:4">
      <c r="A593" s="247" t="s">
        <v>1480</v>
      </c>
      <c r="B593" s="248" t="s">
        <v>1481</v>
      </c>
      <c r="C593" s="209">
        <v>0</v>
      </c>
      <c r="D593" s="209">
        <v>0</v>
      </c>
    </row>
    <row r="594" spans="1:4">
      <c r="A594" s="247" t="s">
        <v>1482</v>
      </c>
      <c r="B594" s="248" t="s">
        <v>1483</v>
      </c>
      <c r="C594" s="209">
        <v>0</v>
      </c>
      <c r="D594" s="209">
        <v>0</v>
      </c>
    </row>
    <row r="595" spans="1:4" ht="25.5">
      <c r="A595" s="247" t="s">
        <v>1484</v>
      </c>
      <c r="B595" s="248" t="s">
        <v>1485</v>
      </c>
      <c r="C595" s="209">
        <v>0</v>
      </c>
      <c r="D595" s="209">
        <v>0</v>
      </c>
    </row>
    <row r="596" spans="1:4" ht="25.5">
      <c r="A596" s="247" t="s">
        <v>1486</v>
      </c>
      <c r="B596" s="248" t="s">
        <v>1487</v>
      </c>
      <c r="C596" s="209">
        <v>0</v>
      </c>
      <c r="D596" s="209">
        <v>0</v>
      </c>
    </row>
    <row r="597" spans="1:4" ht="25.5">
      <c r="A597" s="247" t="s">
        <v>1488</v>
      </c>
      <c r="B597" s="248" t="s">
        <v>1489</v>
      </c>
      <c r="C597" s="209">
        <v>0</v>
      </c>
      <c r="D597" s="209">
        <v>0</v>
      </c>
    </row>
    <row r="598" spans="1:4" ht="25.5">
      <c r="A598" s="247" t="s">
        <v>1490</v>
      </c>
      <c r="B598" s="248" t="s">
        <v>1491</v>
      </c>
      <c r="C598" s="209">
        <v>0</v>
      </c>
      <c r="D598" s="209">
        <v>0</v>
      </c>
    </row>
    <row r="599" spans="1:4" ht="25.5">
      <c r="A599" s="247" t="s">
        <v>1492</v>
      </c>
      <c r="B599" s="248" t="s">
        <v>1493</v>
      </c>
      <c r="C599" s="209">
        <v>0</v>
      </c>
      <c r="D599" s="209">
        <v>0</v>
      </c>
    </row>
    <row r="600" spans="1:4" ht="25.5">
      <c r="A600" s="247" t="s">
        <v>1494</v>
      </c>
      <c r="B600" s="248" t="s">
        <v>1495</v>
      </c>
      <c r="C600" s="209">
        <v>0</v>
      </c>
      <c r="D600" s="209">
        <v>0</v>
      </c>
    </row>
    <row r="601" spans="1:4" ht="25.5">
      <c r="A601" s="247" t="s">
        <v>1496</v>
      </c>
      <c r="B601" s="248" t="s">
        <v>1497</v>
      </c>
      <c r="C601" s="209">
        <v>0</v>
      </c>
      <c r="D601" s="209">
        <v>0</v>
      </c>
    </row>
    <row r="602" spans="1:4" ht="25.5">
      <c r="A602" s="247" t="s">
        <v>1498</v>
      </c>
      <c r="B602" s="248" t="s">
        <v>1499</v>
      </c>
      <c r="C602" s="209">
        <v>0</v>
      </c>
      <c r="D602" s="209">
        <v>8</v>
      </c>
    </row>
    <row r="603" spans="1:4" ht="25.5">
      <c r="A603" s="247" t="s">
        <v>1500</v>
      </c>
      <c r="B603" s="248" t="s">
        <v>1501</v>
      </c>
      <c r="C603" s="209">
        <v>0</v>
      </c>
      <c r="D603" s="209">
        <v>28</v>
      </c>
    </row>
    <row r="604" spans="1:4" ht="25.5">
      <c r="A604" s="247" t="s">
        <v>1502</v>
      </c>
      <c r="B604" s="248" t="s">
        <v>1503</v>
      </c>
      <c r="C604" s="209">
        <v>1</v>
      </c>
      <c r="D604" s="209">
        <v>42</v>
      </c>
    </row>
    <row r="605" spans="1:4" ht="25.5">
      <c r="A605" s="247" t="s">
        <v>1504</v>
      </c>
      <c r="B605" s="248" t="s">
        <v>1505</v>
      </c>
      <c r="C605" s="209">
        <v>3</v>
      </c>
      <c r="D605" s="209">
        <v>33</v>
      </c>
    </row>
    <row r="606" spans="1:4" ht="25.5">
      <c r="A606" s="247" t="s">
        <v>1506</v>
      </c>
      <c r="B606" s="248" t="s">
        <v>1507</v>
      </c>
      <c r="C606" s="209">
        <v>0</v>
      </c>
      <c r="D606" s="209">
        <v>9</v>
      </c>
    </row>
    <row r="607" spans="1:4" ht="37.5">
      <c r="A607" s="246">
        <v>16</v>
      </c>
      <c r="B607" s="253" t="s">
        <v>1508</v>
      </c>
      <c r="C607" s="245">
        <v>0</v>
      </c>
      <c r="D607" s="245">
        <v>0</v>
      </c>
    </row>
    <row r="608" spans="1:4">
      <c r="A608" s="247" t="s">
        <v>1509</v>
      </c>
      <c r="B608" s="248" t="s">
        <v>1510</v>
      </c>
      <c r="C608" s="209">
        <v>0</v>
      </c>
      <c r="D608" s="209">
        <v>0</v>
      </c>
    </row>
    <row r="609" spans="1:4" ht="25.5">
      <c r="A609" s="247" t="s">
        <v>1511</v>
      </c>
      <c r="B609" s="248" t="s">
        <v>1512</v>
      </c>
      <c r="C609" s="209">
        <v>0</v>
      </c>
      <c r="D609" s="209">
        <v>0</v>
      </c>
    </row>
    <row r="610" spans="1:4" ht="25.5">
      <c r="A610" s="247" t="s">
        <v>1513</v>
      </c>
      <c r="B610" s="248" t="s">
        <v>1514</v>
      </c>
      <c r="C610" s="209">
        <v>0</v>
      </c>
      <c r="D610" s="209">
        <v>0</v>
      </c>
    </row>
    <row r="611" spans="1:4">
      <c r="A611" s="247" t="s">
        <v>1515</v>
      </c>
      <c r="B611" s="248" t="s">
        <v>1516</v>
      </c>
      <c r="C611" s="209">
        <v>2</v>
      </c>
      <c r="D611" s="209">
        <v>1</v>
      </c>
    </row>
    <row r="612" spans="1:4" ht="25.5">
      <c r="A612" s="247" t="s">
        <v>1517</v>
      </c>
      <c r="B612" s="248" t="s">
        <v>1518</v>
      </c>
      <c r="C612" s="209">
        <v>0</v>
      </c>
      <c r="D612" s="209">
        <v>1</v>
      </c>
    </row>
    <row r="613" spans="1:4" ht="25.5">
      <c r="A613" s="247" t="s">
        <v>1519</v>
      </c>
      <c r="B613" s="248" t="s">
        <v>1520</v>
      </c>
      <c r="C613" s="209">
        <v>32</v>
      </c>
      <c r="D613" s="209">
        <v>70</v>
      </c>
    </row>
    <row r="614" spans="1:4">
      <c r="A614" s="247" t="s">
        <v>1521</v>
      </c>
      <c r="B614" s="248" t="s">
        <v>1522</v>
      </c>
      <c r="C614" s="209">
        <v>49</v>
      </c>
      <c r="D614" s="209">
        <v>13</v>
      </c>
    </row>
    <row r="615" spans="1:4">
      <c r="A615" s="247" t="s">
        <v>1523</v>
      </c>
      <c r="B615" s="248" t="s">
        <v>1524</v>
      </c>
      <c r="C615" s="209">
        <v>107</v>
      </c>
      <c r="D615" s="209">
        <v>97</v>
      </c>
    </row>
    <row r="616" spans="1:4">
      <c r="A616" s="247" t="s">
        <v>1525</v>
      </c>
      <c r="B616" s="248" t="s">
        <v>1526</v>
      </c>
      <c r="C616" s="209">
        <v>16</v>
      </c>
      <c r="D616" s="209">
        <v>27</v>
      </c>
    </row>
    <row r="617" spans="1:4" ht="23.25">
      <c r="A617" s="260">
        <v>17</v>
      </c>
      <c r="B617" s="253" t="s">
        <v>1527</v>
      </c>
      <c r="C617" s="245">
        <v>0</v>
      </c>
      <c r="D617" s="245">
        <v>0</v>
      </c>
    </row>
    <row r="618" spans="1:4">
      <c r="A618" s="247" t="s">
        <v>1528</v>
      </c>
      <c r="B618" s="249" t="s">
        <v>1529</v>
      </c>
      <c r="C618" s="209">
        <v>0</v>
      </c>
      <c r="D618" s="209">
        <v>0</v>
      </c>
    </row>
    <row r="619" spans="1:4">
      <c r="A619" s="247" t="s">
        <v>1530</v>
      </c>
      <c r="B619" s="248" t="s">
        <v>1531</v>
      </c>
      <c r="C619" s="209">
        <v>0</v>
      </c>
      <c r="D619" s="209">
        <v>0</v>
      </c>
    </row>
    <row r="620" spans="1:4">
      <c r="A620" s="247" t="s">
        <v>1532</v>
      </c>
      <c r="B620" s="248" t="s">
        <v>1533</v>
      </c>
      <c r="C620" s="209">
        <v>0</v>
      </c>
      <c r="D620" s="209">
        <v>1</v>
      </c>
    </row>
    <row r="621" spans="1:4" ht="25.5">
      <c r="A621" s="247" t="s">
        <v>1534</v>
      </c>
      <c r="B621" s="248" t="s">
        <v>1535</v>
      </c>
      <c r="C621" s="209">
        <v>0</v>
      </c>
      <c r="D621" s="209">
        <v>0</v>
      </c>
    </row>
    <row r="622" spans="1:4">
      <c r="A622" s="247" t="s">
        <v>1536</v>
      </c>
      <c r="B622" s="248" t="s">
        <v>1537</v>
      </c>
      <c r="C622" s="209">
        <v>0</v>
      </c>
      <c r="D622" s="209">
        <v>0</v>
      </c>
    </row>
    <row r="623" spans="1:4">
      <c r="A623" s="247" t="s">
        <v>1538</v>
      </c>
      <c r="B623" s="248" t="s">
        <v>1539</v>
      </c>
      <c r="C623" s="209">
        <v>0</v>
      </c>
      <c r="D623" s="209">
        <v>0</v>
      </c>
    </row>
    <row r="624" spans="1:4">
      <c r="A624" s="247" t="s">
        <v>1540</v>
      </c>
      <c r="B624" s="248" t="s">
        <v>1541</v>
      </c>
      <c r="C624" s="209">
        <v>0</v>
      </c>
      <c r="D624" s="209">
        <v>0</v>
      </c>
    </row>
    <row r="625" spans="1:4" ht="25.5">
      <c r="A625" s="247" t="s">
        <v>1542</v>
      </c>
      <c r="B625" s="248" t="s">
        <v>1543</v>
      </c>
      <c r="C625" s="209">
        <v>0</v>
      </c>
      <c r="D625" s="209">
        <v>1</v>
      </c>
    </row>
    <row r="626" spans="1:4" ht="25.5">
      <c r="A626" s="247" t="s">
        <v>1544</v>
      </c>
      <c r="B626" s="248" t="s">
        <v>1545</v>
      </c>
      <c r="C626" s="209">
        <v>0</v>
      </c>
      <c r="D626" s="209">
        <v>0</v>
      </c>
    </row>
    <row r="627" spans="1:4">
      <c r="A627" s="247" t="s">
        <v>1546</v>
      </c>
      <c r="B627" s="248" t="s">
        <v>1547</v>
      </c>
      <c r="C627" s="209">
        <v>0</v>
      </c>
      <c r="D627" s="209">
        <v>0</v>
      </c>
    </row>
    <row r="628" spans="1:4">
      <c r="A628" s="247" t="s">
        <v>1548</v>
      </c>
      <c r="B628" s="248" t="s">
        <v>1549</v>
      </c>
      <c r="C628" s="209">
        <v>1</v>
      </c>
      <c r="D628" s="209">
        <v>0</v>
      </c>
    </row>
    <row r="629" spans="1:4">
      <c r="A629" s="247" t="s">
        <v>1550</v>
      </c>
      <c r="B629" s="248" t="s">
        <v>1551</v>
      </c>
      <c r="C629" s="209">
        <v>2</v>
      </c>
      <c r="D629" s="209">
        <v>0</v>
      </c>
    </row>
    <row r="630" spans="1:4">
      <c r="A630" s="247" t="s">
        <v>1552</v>
      </c>
      <c r="B630" s="248" t="s">
        <v>1553</v>
      </c>
      <c r="C630" s="209">
        <v>11</v>
      </c>
      <c r="D630" s="209">
        <v>12</v>
      </c>
    </row>
    <row r="631" spans="1:4">
      <c r="A631" s="247" t="s">
        <v>1554</v>
      </c>
      <c r="B631" s="248" t="s">
        <v>1555</v>
      </c>
      <c r="C631" s="209">
        <v>3</v>
      </c>
      <c r="D631" s="209">
        <v>32</v>
      </c>
    </row>
    <row r="632" spans="1:4">
      <c r="A632" s="247" t="s">
        <v>1556</v>
      </c>
      <c r="B632" s="248" t="s">
        <v>1557</v>
      </c>
      <c r="C632" s="209">
        <v>1</v>
      </c>
      <c r="D632" s="209">
        <v>0</v>
      </c>
    </row>
    <row r="633" spans="1:4">
      <c r="A633" s="247" t="s">
        <v>1558</v>
      </c>
      <c r="B633" s="248" t="s">
        <v>1559</v>
      </c>
      <c r="C633" s="209">
        <v>4</v>
      </c>
      <c r="D633" s="209">
        <v>6</v>
      </c>
    </row>
    <row r="634" spans="1:4">
      <c r="A634" s="247" t="s">
        <v>1560</v>
      </c>
      <c r="B634" s="248" t="s">
        <v>1561</v>
      </c>
      <c r="C634" s="209">
        <v>164</v>
      </c>
      <c r="D634" s="209">
        <v>206</v>
      </c>
    </row>
    <row r="635" spans="1:4">
      <c r="A635" s="247" t="s">
        <v>1562</v>
      </c>
      <c r="B635" s="248" t="s">
        <v>1563</v>
      </c>
      <c r="C635" s="209">
        <v>0</v>
      </c>
      <c r="D635" s="209">
        <v>0</v>
      </c>
    </row>
    <row r="636" spans="1:4" ht="18.75">
      <c r="A636" s="246">
        <v>18</v>
      </c>
      <c r="B636" s="253" t="s">
        <v>1564</v>
      </c>
      <c r="C636" s="245">
        <v>0</v>
      </c>
      <c r="D636" s="245">
        <v>0</v>
      </c>
    </row>
    <row r="637" spans="1:4">
      <c r="A637" s="247" t="s">
        <v>1565</v>
      </c>
      <c r="B637" s="248" t="s">
        <v>1566</v>
      </c>
      <c r="C637" s="209">
        <v>0</v>
      </c>
      <c r="D637" s="209">
        <v>0</v>
      </c>
    </row>
    <row r="638" spans="1:4">
      <c r="A638" s="247" t="s">
        <v>1567</v>
      </c>
      <c r="B638" s="248" t="s">
        <v>1568</v>
      </c>
      <c r="C638" s="209">
        <v>0</v>
      </c>
      <c r="D638" s="209">
        <v>0</v>
      </c>
    </row>
    <row r="639" spans="1:4">
      <c r="A639" s="247" t="s">
        <v>1569</v>
      </c>
      <c r="B639" s="248" t="s">
        <v>1570</v>
      </c>
      <c r="C639" s="209">
        <v>0</v>
      </c>
      <c r="D639" s="209">
        <v>0</v>
      </c>
    </row>
    <row r="640" spans="1:4">
      <c r="A640" s="247" t="s">
        <v>1571</v>
      </c>
      <c r="B640" s="248" t="s">
        <v>1572</v>
      </c>
      <c r="C640" s="209">
        <v>0</v>
      </c>
      <c r="D640" s="209">
        <v>0</v>
      </c>
    </row>
    <row r="641" spans="1:4">
      <c r="A641" s="247" t="s">
        <v>1573</v>
      </c>
      <c r="B641" s="248" t="s">
        <v>1574</v>
      </c>
      <c r="C641" s="209">
        <v>0</v>
      </c>
      <c r="D641" s="209">
        <v>0</v>
      </c>
    </row>
    <row r="642" spans="1:4">
      <c r="A642" s="247" t="s">
        <v>1575</v>
      </c>
      <c r="B642" s="248" t="s">
        <v>1576</v>
      </c>
      <c r="C642" s="209">
        <v>2</v>
      </c>
      <c r="D642" s="209">
        <v>2</v>
      </c>
    </row>
    <row r="643" spans="1:4">
      <c r="A643" s="247" t="s">
        <v>1577</v>
      </c>
      <c r="B643" s="248" t="s">
        <v>1578</v>
      </c>
      <c r="C643" s="209">
        <v>2</v>
      </c>
      <c r="D643" s="209">
        <v>5</v>
      </c>
    </row>
    <row r="644" spans="1:4">
      <c r="A644" s="247" t="s">
        <v>1579</v>
      </c>
      <c r="B644" s="248" t="s">
        <v>1580</v>
      </c>
      <c r="C644" s="209">
        <v>0</v>
      </c>
      <c r="D644" s="209">
        <v>0</v>
      </c>
    </row>
    <row r="645" spans="1:4">
      <c r="A645" s="247" t="s">
        <v>1581</v>
      </c>
      <c r="B645" s="248" t="s">
        <v>1582</v>
      </c>
      <c r="C645" s="209">
        <v>1</v>
      </c>
      <c r="D645" s="209">
        <v>0</v>
      </c>
    </row>
    <row r="646" spans="1:4">
      <c r="A646" s="247" t="s">
        <v>1583</v>
      </c>
      <c r="B646" s="248" t="s">
        <v>1584</v>
      </c>
      <c r="C646" s="209">
        <v>7</v>
      </c>
      <c r="D646" s="209">
        <v>1</v>
      </c>
    </row>
    <row r="647" spans="1:4" ht="25.5">
      <c r="A647" s="247" t="s">
        <v>1585</v>
      </c>
      <c r="B647" s="248" t="s">
        <v>1586</v>
      </c>
      <c r="C647" s="209">
        <v>0</v>
      </c>
      <c r="D647" s="209">
        <v>1</v>
      </c>
    </row>
    <row r="648" spans="1:4" ht="25.5">
      <c r="A648" s="247" t="s">
        <v>1587</v>
      </c>
      <c r="B648" s="248" t="s">
        <v>1588</v>
      </c>
      <c r="C648" s="209">
        <v>0</v>
      </c>
      <c r="D648" s="209">
        <v>0</v>
      </c>
    </row>
    <row r="649" spans="1:4">
      <c r="A649" s="247" t="s">
        <v>1589</v>
      </c>
      <c r="B649" s="248" t="s">
        <v>1590</v>
      </c>
      <c r="C649" s="209">
        <v>4</v>
      </c>
      <c r="D649" s="209">
        <v>2</v>
      </c>
    </row>
    <row r="650" spans="1:4">
      <c r="A650" s="247" t="s">
        <v>1591</v>
      </c>
      <c r="B650" s="248" t="s">
        <v>1592</v>
      </c>
      <c r="C650" s="209">
        <v>16</v>
      </c>
      <c r="D650" s="209">
        <v>98</v>
      </c>
    </row>
    <row r="651" spans="1:4">
      <c r="A651" s="247" t="s">
        <v>1593</v>
      </c>
      <c r="B651" s="248" t="s">
        <v>1594</v>
      </c>
      <c r="C651" s="209">
        <v>22</v>
      </c>
      <c r="D651" s="209">
        <v>126</v>
      </c>
    </row>
    <row r="652" spans="1:4">
      <c r="A652" s="247" t="s">
        <v>1595</v>
      </c>
      <c r="B652" s="248" t="s">
        <v>1596</v>
      </c>
      <c r="C652" s="209">
        <v>2</v>
      </c>
      <c r="D652" s="209">
        <v>0</v>
      </c>
    </row>
    <row r="653" spans="1:4">
      <c r="A653" s="247" t="s">
        <v>1597</v>
      </c>
      <c r="B653" s="248" t="s">
        <v>1598</v>
      </c>
      <c r="C653" s="209">
        <v>0</v>
      </c>
      <c r="D653" s="209">
        <v>0</v>
      </c>
    </row>
    <row r="654" spans="1:4">
      <c r="A654" s="247" t="s">
        <v>1599</v>
      </c>
      <c r="B654" s="248" t="s">
        <v>1600</v>
      </c>
      <c r="C654" s="209">
        <v>4</v>
      </c>
      <c r="D654" s="209">
        <v>13</v>
      </c>
    </row>
    <row r="655" spans="1:4" ht="18.75">
      <c r="A655" s="246">
        <v>19</v>
      </c>
      <c r="B655" s="253" t="s">
        <v>1601</v>
      </c>
      <c r="C655" s="245">
        <v>0</v>
      </c>
      <c r="D655" s="245">
        <v>0</v>
      </c>
    </row>
    <row r="656" spans="1:4">
      <c r="A656" s="247" t="s">
        <v>1602</v>
      </c>
      <c r="B656" s="259" t="s">
        <v>1603</v>
      </c>
      <c r="C656" s="209">
        <v>0</v>
      </c>
      <c r="D656" s="209">
        <v>0</v>
      </c>
    </row>
    <row r="657" spans="1:4">
      <c r="A657" s="247" t="s">
        <v>1604</v>
      </c>
      <c r="B657" s="259" t="s">
        <v>1605</v>
      </c>
      <c r="C657" s="209">
        <v>1</v>
      </c>
      <c r="D657" s="209">
        <v>7</v>
      </c>
    </row>
    <row r="658" spans="1:4">
      <c r="A658" s="247" t="s">
        <v>1606</v>
      </c>
      <c r="B658" s="259" t="s">
        <v>1607</v>
      </c>
      <c r="C658" s="209">
        <v>0</v>
      </c>
      <c r="D658" s="209">
        <v>10</v>
      </c>
    </row>
    <row r="659" spans="1:4">
      <c r="A659" s="247" t="s">
        <v>1608</v>
      </c>
      <c r="B659" s="259" t="s">
        <v>1609</v>
      </c>
      <c r="C659" s="209">
        <v>0</v>
      </c>
      <c r="D659" s="209">
        <v>3</v>
      </c>
    </row>
    <row r="660" spans="1:4" ht="25.5">
      <c r="A660" s="247" t="s">
        <v>1610</v>
      </c>
      <c r="B660" s="259" t="s">
        <v>1611</v>
      </c>
      <c r="C660" s="209">
        <v>0</v>
      </c>
      <c r="D660" s="209">
        <v>15</v>
      </c>
    </row>
    <row r="661" spans="1:4">
      <c r="A661" s="247" t="s">
        <v>1612</v>
      </c>
      <c r="B661" s="259" t="s">
        <v>1613</v>
      </c>
      <c r="C661" s="209">
        <v>0</v>
      </c>
      <c r="D661" s="209">
        <v>0</v>
      </c>
    </row>
    <row r="662" spans="1:4">
      <c r="A662" s="247" t="s">
        <v>1614</v>
      </c>
      <c r="B662" s="259" t="s">
        <v>1615</v>
      </c>
      <c r="C662" s="209">
        <v>2</v>
      </c>
      <c r="D662" s="209">
        <v>2</v>
      </c>
    </row>
    <row r="663" spans="1:4">
      <c r="A663" s="247" t="s">
        <v>1616</v>
      </c>
      <c r="B663" s="259" t="s">
        <v>1617</v>
      </c>
      <c r="C663" s="209">
        <v>1</v>
      </c>
      <c r="D663" s="209">
        <v>13</v>
      </c>
    </row>
    <row r="664" spans="1:4">
      <c r="A664" s="247" t="s">
        <v>1618</v>
      </c>
      <c r="B664" s="259" t="s">
        <v>1619</v>
      </c>
      <c r="C664" s="209">
        <v>0</v>
      </c>
      <c r="D664" s="209">
        <v>0</v>
      </c>
    </row>
    <row r="665" spans="1:4">
      <c r="A665" s="247" t="s">
        <v>1620</v>
      </c>
      <c r="B665" s="259" t="s">
        <v>1621</v>
      </c>
      <c r="C665" s="209">
        <v>1</v>
      </c>
      <c r="D665" s="209">
        <v>10</v>
      </c>
    </row>
    <row r="666" spans="1:4">
      <c r="A666" s="247" t="s">
        <v>1622</v>
      </c>
      <c r="B666" s="259" t="s">
        <v>1623</v>
      </c>
      <c r="C666" s="209">
        <v>0</v>
      </c>
      <c r="D666" s="209">
        <v>9</v>
      </c>
    </row>
    <row r="667" spans="1:4" ht="37.5">
      <c r="A667" s="246">
        <v>20</v>
      </c>
      <c r="B667" s="253" t="s">
        <v>1624</v>
      </c>
      <c r="C667" s="245">
        <v>0</v>
      </c>
      <c r="D667" s="245">
        <v>0</v>
      </c>
    </row>
    <row r="668" spans="1:4">
      <c r="A668" s="247" t="s">
        <v>1625</v>
      </c>
      <c r="B668" s="248" t="s">
        <v>1626</v>
      </c>
      <c r="C668" s="209">
        <v>0</v>
      </c>
      <c r="D668" s="209">
        <v>31</v>
      </c>
    </row>
    <row r="669" spans="1:4">
      <c r="A669" s="247" t="s">
        <v>1627</v>
      </c>
      <c r="B669" s="248" t="s">
        <v>1628</v>
      </c>
      <c r="C669" s="209">
        <v>0</v>
      </c>
      <c r="D669" s="209">
        <v>5</v>
      </c>
    </row>
    <row r="670" spans="1:4">
      <c r="A670" s="247" t="s">
        <v>1629</v>
      </c>
      <c r="B670" s="248" t="s">
        <v>1630</v>
      </c>
      <c r="C670" s="209">
        <v>0</v>
      </c>
      <c r="D670" s="209">
        <v>0</v>
      </c>
    </row>
    <row r="671" spans="1:4">
      <c r="A671" s="247" t="s">
        <v>1631</v>
      </c>
      <c r="B671" s="248" t="s">
        <v>1632</v>
      </c>
      <c r="C671" s="209">
        <v>0</v>
      </c>
      <c r="D671" s="209">
        <v>10</v>
      </c>
    </row>
    <row r="672" spans="1:4">
      <c r="A672" s="247" t="s">
        <v>1633</v>
      </c>
      <c r="B672" s="248" t="s">
        <v>1634</v>
      </c>
      <c r="C672" s="209">
        <v>0</v>
      </c>
      <c r="D672" s="209">
        <v>0</v>
      </c>
    </row>
    <row r="673" spans="1:4">
      <c r="A673" s="247" t="s">
        <v>1635</v>
      </c>
      <c r="B673" s="248" t="s">
        <v>1636</v>
      </c>
      <c r="C673" s="209">
        <v>1</v>
      </c>
      <c r="D673" s="209">
        <v>0</v>
      </c>
    </row>
    <row r="674" spans="1:4" ht="18.75">
      <c r="A674" s="246">
        <v>21</v>
      </c>
      <c r="B674" s="253" t="s">
        <v>1637</v>
      </c>
      <c r="C674" s="245">
        <v>0</v>
      </c>
      <c r="D674" s="245">
        <v>0</v>
      </c>
    </row>
    <row r="675" spans="1:4">
      <c r="A675" s="247" t="s">
        <v>1638</v>
      </c>
      <c r="B675" s="248" t="s">
        <v>1639</v>
      </c>
      <c r="C675" s="209">
        <v>0</v>
      </c>
      <c r="D675" s="209">
        <v>0</v>
      </c>
    </row>
    <row r="676" spans="1:4" ht="25.5">
      <c r="A676" s="247" t="s">
        <v>1640</v>
      </c>
      <c r="B676" s="248" t="s">
        <v>1641</v>
      </c>
      <c r="C676" s="209">
        <v>0</v>
      </c>
      <c r="D676" s="209">
        <v>0</v>
      </c>
    </row>
    <row r="677" spans="1:4" ht="25.5">
      <c r="A677" s="247" t="s">
        <v>1642</v>
      </c>
      <c r="B677" s="248" t="s">
        <v>1643</v>
      </c>
      <c r="C677" s="209">
        <v>0</v>
      </c>
      <c r="D677" s="209">
        <v>0</v>
      </c>
    </row>
    <row r="678" spans="1:4">
      <c r="A678" s="247" t="s">
        <v>1644</v>
      </c>
      <c r="B678" s="248" t="s">
        <v>1645</v>
      </c>
      <c r="C678" s="209">
        <v>0</v>
      </c>
      <c r="D678" s="209">
        <v>0</v>
      </c>
    </row>
    <row r="679" spans="1:4">
      <c r="A679" s="247" t="s">
        <v>1646</v>
      </c>
      <c r="B679" s="257" t="s">
        <v>1647</v>
      </c>
      <c r="C679" s="209">
        <v>0</v>
      </c>
      <c r="D679" s="209">
        <v>0</v>
      </c>
    </row>
    <row r="680" spans="1:4">
      <c r="A680" s="247" t="s">
        <v>1648</v>
      </c>
      <c r="B680" s="257" t="s">
        <v>1649</v>
      </c>
      <c r="C680" s="209">
        <v>0</v>
      </c>
      <c r="D680" s="209">
        <v>0</v>
      </c>
    </row>
    <row r="681" spans="1:4">
      <c r="A681" s="247" t="s">
        <v>1650</v>
      </c>
      <c r="B681" s="248" t="s">
        <v>1651</v>
      </c>
      <c r="C681" s="209">
        <v>0</v>
      </c>
      <c r="D681" s="209">
        <v>0</v>
      </c>
    </row>
    <row r="682" spans="1:4">
      <c r="A682" s="247" t="s">
        <v>1652</v>
      </c>
      <c r="B682" s="257" t="s">
        <v>1653</v>
      </c>
      <c r="C682" s="209">
        <v>0</v>
      </c>
      <c r="D682" s="209">
        <v>1</v>
      </c>
    </row>
    <row r="683" spans="1:4">
      <c r="A683" s="247" t="s">
        <v>1654</v>
      </c>
      <c r="B683" s="257" t="s">
        <v>1655</v>
      </c>
      <c r="C683" s="209">
        <v>2</v>
      </c>
      <c r="D683" s="209">
        <v>2</v>
      </c>
    </row>
    <row r="684" spans="1:4" ht="25.5">
      <c r="A684" s="247" t="s">
        <v>1656</v>
      </c>
      <c r="B684" s="257" t="s">
        <v>1657</v>
      </c>
      <c r="C684" s="209">
        <v>0</v>
      </c>
      <c r="D684" s="209">
        <v>0</v>
      </c>
    </row>
    <row r="685" spans="1:4">
      <c r="A685" s="247" t="s">
        <v>1658</v>
      </c>
      <c r="B685" s="249" t="s">
        <v>1659</v>
      </c>
      <c r="C685" s="209">
        <v>0</v>
      </c>
      <c r="D685" s="209">
        <v>0</v>
      </c>
    </row>
    <row r="686" spans="1:4">
      <c r="A686" s="247" t="s">
        <v>1660</v>
      </c>
      <c r="B686" s="248" t="s">
        <v>1661</v>
      </c>
      <c r="C686" s="209">
        <v>0</v>
      </c>
      <c r="D686" s="209">
        <v>0</v>
      </c>
    </row>
    <row r="687" spans="1:4">
      <c r="A687" s="247" t="s">
        <v>1662</v>
      </c>
      <c r="B687" s="248" t="s">
        <v>1663</v>
      </c>
      <c r="C687" s="209">
        <v>0</v>
      </c>
      <c r="D687" s="209">
        <v>3</v>
      </c>
    </row>
    <row r="688" spans="1:4">
      <c r="A688" s="247" t="s">
        <v>1664</v>
      </c>
      <c r="B688" s="257" t="s">
        <v>1665</v>
      </c>
      <c r="C688" s="209">
        <v>0</v>
      </c>
      <c r="D688" s="209">
        <v>0</v>
      </c>
    </row>
    <row r="689" spans="1:4">
      <c r="A689" s="247" t="s">
        <v>1666</v>
      </c>
      <c r="B689" s="257" t="s">
        <v>1667</v>
      </c>
      <c r="C689" s="209">
        <v>1</v>
      </c>
      <c r="D689" s="209">
        <v>1</v>
      </c>
    </row>
    <row r="690" spans="1:4">
      <c r="A690" s="247" t="s">
        <v>1668</v>
      </c>
      <c r="B690" s="248" t="s">
        <v>1669</v>
      </c>
      <c r="C690" s="209">
        <v>0</v>
      </c>
      <c r="D690" s="209">
        <v>0</v>
      </c>
    </row>
    <row r="691" spans="1:4">
      <c r="A691" s="247" t="s">
        <v>1670</v>
      </c>
      <c r="B691" s="248" t="s">
        <v>1671</v>
      </c>
      <c r="C691" s="209">
        <v>1</v>
      </c>
      <c r="D691" s="209">
        <v>1</v>
      </c>
    </row>
    <row r="692" spans="1:4" ht="25.5">
      <c r="A692" s="247" t="s">
        <v>1672</v>
      </c>
      <c r="B692" s="248" t="s">
        <v>1673</v>
      </c>
      <c r="C692" s="209">
        <v>0</v>
      </c>
      <c r="D692" s="209">
        <v>0</v>
      </c>
    </row>
    <row r="693" spans="1:4" ht="25.5">
      <c r="A693" s="247" t="s">
        <v>1674</v>
      </c>
      <c r="B693" s="248" t="s">
        <v>1675</v>
      </c>
      <c r="C693" s="209">
        <v>0</v>
      </c>
      <c r="D693" s="209">
        <v>0</v>
      </c>
    </row>
    <row r="694" spans="1:4">
      <c r="A694" s="247" t="s">
        <v>1676</v>
      </c>
      <c r="B694" s="248" t="s">
        <v>1677</v>
      </c>
      <c r="C694" s="209">
        <v>0</v>
      </c>
      <c r="D694" s="209">
        <v>0</v>
      </c>
    </row>
    <row r="695" spans="1:4">
      <c r="A695" s="247" t="s">
        <v>1678</v>
      </c>
      <c r="B695" s="248" t="s">
        <v>1679</v>
      </c>
      <c r="C695" s="209">
        <v>1</v>
      </c>
      <c r="D695" s="209">
        <v>1</v>
      </c>
    </row>
    <row r="696" spans="1:4">
      <c r="A696" s="247" t="s">
        <v>1680</v>
      </c>
      <c r="B696" s="248" t="s">
        <v>1681</v>
      </c>
      <c r="C696" s="209">
        <v>17</v>
      </c>
      <c r="D696" s="209">
        <v>42</v>
      </c>
    </row>
    <row r="697" spans="1:4">
      <c r="A697" s="247" t="s">
        <v>1682</v>
      </c>
      <c r="B697" s="248" t="s">
        <v>1683</v>
      </c>
      <c r="C697" s="209">
        <v>2</v>
      </c>
      <c r="D697" s="209">
        <v>203</v>
      </c>
    </row>
    <row r="698" spans="1:4">
      <c r="A698" s="247" t="s">
        <v>1684</v>
      </c>
      <c r="B698" s="248" t="s">
        <v>1685</v>
      </c>
      <c r="C698" s="209">
        <v>2</v>
      </c>
      <c r="D698" s="209">
        <v>1</v>
      </c>
    </row>
    <row r="699" spans="1:4">
      <c r="A699" s="247" t="s">
        <v>1686</v>
      </c>
      <c r="B699" s="248" t="s">
        <v>1687</v>
      </c>
      <c r="C699" s="209">
        <v>12</v>
      </c>
      <c r="D699" s="209">
        <v>72</v>
      </c>
    </row>
    <row r="700" spans="1:4">
      <c r="A700" s="247" t="s">
        <v>1688</v>
      </c>
      <c r="B700" s="248" t="s">
        <v>1689</v>
      </c>
      <c r="C700" s="209">
        <v>0</v>
      </c>
      <c r="D700" s="209">
        <v>2</v>
      </c>
    </row>
    <row r="701" spans="1:4">
      <c r="A701" s="247" t="s">
        <v>1690</v>
      </c>
      <c r="B701" s="248" t="s">
        <v>1691</v>
      </c>
      <c r="C701" s="209">
        <v>0</v>
      </c>
      <c r="D701" s="209">
        <v>4</v>
      </c>
    </row>
    <row r="702" spans="1:4">
      <c r="A702" s="247" t="s">
        <v>1692</v>
      </c>
      <c r="B702" s="248" t="s">
        <v>1693</v>
      </c>
      <c r="C702" s="209">
        <v>1</v>
      </c>
      <c r="D702" s="209">
        <v>0</v>
      </c>
    </row>
    <row r="703" spans="1:4">
      <c r="A703" s="247" t="s">
        <v>1694</v>
      </c>
      <c r="B703" s="248" t="s">
        <v>1695</v>
      </c>
      <c r="C703" s="209">
        <v>1</v>
      </c>
      <c r="D703" s="209">
        <v>8</v>
      </c>
    </row>
    <row r="704" spans="1:4" ht="18.75">
      <c r="A704" s="246">
        <v>22</v>
      </c>
      <c r="B704" s="253" t="s">
        <v>1696</v>
      </c>
      <c r="C704" s="245">
        <v>0</v>
      </c>
      <c r="D704" s="245">
        <v>0</v>
      </c>
    </row>
    <row r="705" spans="1:4">
      <c r="A705" s="247" t="s">
        <v>1697</v>
      </c>
      <c r="B705" s="248" t="s">
        <v>1698</v>
      </c>
      <c r="C705" s="209">
        <v>0</v>
      </c>
      <c r="D705" s="209">
        <v>0</v>
      </c>
    </row>
    <row r="706" spans="1:4">
      <c r="A706" s="247" t="s">
        <v>1699</v>
      </c>
      <c r="B706" s="248" t="s">
        <v>1700</v>
      </c>
      <c r="C706" s="209">
        <v>0</v>
      </c>
      <c r="D706" s="209">
        <v>0</v>
      </c>
    </row>
    <row r="707" spans="1:4">
      <c r="A707" s="247" t="s">
        <v>1701</v>
      </c>
      <c r="B707" s="248" t="s">
        <v>1702</v>
      </c>
      <c r="C707" s="209">
        <v>0</v>
      </c>
      <c r="D707" s="209">
        <v>0</v>
      </c>
    </row>
    <row r="708" spans="1:4">
      <c r="A708" s="247" t="s">
        <v>1703</v>
      </c>
      <c r="B708" s="248" t="s">
        <v>1704</v>
      </c>
      <c r="C708" s="209">
        <v>0</v>
      </c>
      <c r="D708" s="209">
        <v>3</v>
      </c>
    </row>
    <row r="709" spans="1:4">
      <c r="A709" s="247" t="s">
        <v>1705</v>
      </c>
      <c r="B709" s="248" t="s">
        <v>1706</v>
      </c>
      <c r="C709" s="209">
        <v>0</v>
      </c>
      <c r="D709" s="209">
        <v>0</v>
      </c>
    </row>
    <row r="710" spans="1:4">
      <c r="A710" s="247" t="s">
        <v>1707</v>
      </c>
      <c r="B710" s="248" t="s">
        <v>1708</v>
      </c>
      <c r="C710" s="209">
        <v>0</v>
      </c>
      <c r="D710" s="209">
        <v>0</v>
      </c>
    </row>
    <row r="711" spans="1:4">
      <c r="A711" s="247" t="s">
        <v>1709</v>
      </c>
      <c r="B711" s="248" t="s">
        <v>1710</v>
      </c>
      <c r="C711" s="209">
        <v>0</v>
      </c>
      <c r="D711" s="209">
        <v>1</v>
      </c>
    </row>
    <row r="712" spans="1:4">
      <c r="A712" s="247" t="s">
        <v>1711</v>
      </c>
      <c r="B712" s="248" t="s">
        <v>1712</v>
      </c>
      <c r="C712" s="209">
        <v>6</v>
      </c>
      <c r="D712" s="209">
        <v>17</v>
      </c>
    </row>
    <row r="713" spans="1:4" ht="37.5">
      <c r="A713" s="246">
        <v>23</v>
      </c>
      <c r="B713" s="253" t="s">
        <v>1713</v>
      </c>
      <c r="C713" s="245">
        <v>0</v>
      </c>
      <c r="D713" s="245">
        <v>0</v>
      </c>
    </row>
    <row r="714" spans="1:4" ht="25.5">
      <c r="A714" s="247" t="s">
        <v>1714</v>
      </c>
      <c r="B714" s="248" t="s">
        <v>1715</v>
      </c>
      <c r="C714" s="209">
        <v>0</v>
      </c>
      <c r="D714" s="209">
        <v>2</v>
      </c>
    </row>
    <row r="715" spans="1:4" ht="25.5">
      <c r="A715" s="247" t="s">
        <v>1716</v>
      </c>
      <c r="B715" s="248" t="s">
        <v>1717</v>
      </c>
      <c r="C715" s="209">
        <v>6</v>
      </c>
      <c r="D715" s="209">
        <v>9</v>
      </c>
    </row>
    <row r="716" spans="1:4">
      <c r="A716" s="247" t="s">
        <v>1718</v>
      </c>
      <c r="B716" s="248" t="s">
        <v>1719</v>
      </c>
      <c r="C716" s="209">
        <v>0</v>
      </c>
      <c r="D716" s="209">
        <v>0</v>
      </c>
    </row>
    <row r="717" spans="1:4">
      <c r="A717" s="247" t="s">
        <v>1720</v>
      </c>
      <c r="B717" s="248" t="s">
        <v>1721</v>
      </c>
      <c r="C717" s="209">
        <v>0</v>
      </c>
      <c r="D717" s="209">
        <v>0</v>
      </c>
    </row>
    <row r="718" spans="1:4">
      <c r="A718" s="247" t="s">
        <v>1722</v>
      </c>
      <c r="B718" s="248" t="s">
        <v>1723</v>
      </c>
      <c r="C718" s="209">
        <v>0</v>
      </c>
      <c r="D718" s="209">
        <v>0</v>
      </c>
    </row>
    <row r="719" spans="1:4">
      <c r="A719" s="247" t="s">
        <v>1724</v>
      </c>
      <c r="B719" s="249" t="s">
        <v>1725</v>
      </c>
      <c r="C719" s="209">
        <v>0</v>
      </c>
      <c r="D719" s="209">
        <v>0</v>
      </c>
    </row>
    <row r="720" spans="1:4">
      <c r="A720" s="247" t="s">
        <v>1726</v>
      </c>
      <c r="B720" s="249" t="s">
        <v>1727</v>
      </c>
      <c r="C720" s="209">
        <v>13</v>
      </c>
      <c r="D720" s="209">
        <v>21</v>
      </c>
    </row>
    <row r="721" spans="1:4">
      <c r="A721" s="247" t="s">
        <v>1728</v>
      </c>
      <c r="B721" s="249" t="s">
        <v>1729</v>
      </c>
      <c r="C721" s="209">
        <v>1</v>
      </c>
      <c r="D721" s="209">
        <v>4</v>
      </c>
    </row>
    <row r="722" spans="1:4">
      <c r="A722" s="247" t="s">
        <v>1730</v>
      </c>
      <c r="B722" s="248" t="s">
        <v>1731</v>
      </c>
      <c r="C722" s="209">
        <v>1</v>
      </c>
      <c r="D722" s="209">
        <v>3</v>
      </c>
    </row>
    <row r="723" spans="1:4">
      <c r="A723" s="247" t="s">
        <v>1732</v>
      </c>
      <c r="B723" s="248" t="s">
        <v>1733</v>
      </c>
      <c r="C723" s="209">
        <v>36</v>
      </c>
      <c r="D723" s="209">
        <v>108</v>
      </c>
    </row>
    <row r="724" spans="1:4">
      <c r="A724" s="247" t="s">
        <v>1734</v>
      </c>
      <c r="B724" s="248" t="s">
        <v>1735</v>
      </c>
      <c r="C724" s="209">
        <v>244</v>
      </c>
      <c r="D724" s="209">
        <v>1020</v>
      </c>
    </row>
    <row r="725" spans="1:4">
      <c r="A725" s="247" t="s">
        <v>1736</v>
      </c>
      <c r="B725" s="248" t="s">
        <v>1737</v>
      </c>
      <c r="C725" s="209">
        <v>23</v>
      </c>
      <c r="D725" s="209">
        <v>34</v>
      </c>
    </row>
    <row r="726" spans="1:4">
      <c r="A726" s="247" t="s">
        <v>1738</v>
      </c>
      <c r="B726" s="248" t="s">
        <v>1739</v>
      </c>
      <c r="C726" s="209">
        <v>0</v>
      </c>
      <c r="D726" s="209">
        <v>1</v>
      </c>
    </row>
    <row r="727" spans="1:4" ht="23.25">
      <c r="A727" s="261"/>
      <c r="B727" s="262" t="s">
        <v>1740</v>
      </c>
      <c r="C727" s="262">
        <v>0</v>
      </c>
      <c r="D727" s="245">
        <v>0</v>
      </c>
    </row>
    <row r="728" spans="1:4">
      <c r="A728" s="247" t="s">
        <v>1741</v>
      </c>
      <c r="B728" s="263" t="s">
        <v>1742</v>
      </c>
      <c r="C728" s="209">
        <v>2</v>
      </c>
      <c r="D728" s="209">
        <v>8</v>
      </c>
    </row>
    <row r="729" spans="1:4" ht="25.5">
      <c r="A729" s="264" t="s">
        <v>1743</v>
      </c>
      <c r="B729" s="263" t="s">
        <v>1744</v>
      </c>
      <c r="C729" s="209">
        <v>3</v>
      </c>
      <c r="D729" s="209">
        <v>44</v>
      </c>
    </row>
    <row r="730" spans="1:4">
      <c r="A730" s="264" t="s">
        <v>1745</v>
      </c>
      <c r="B730" s="263" t="s">
        <v>1746</v>
      </c>
      <c r="C730" s="209">
        <v>11</v>
      </c>
      <c r="D730" s="209">
        <v>66</v>
      </c>
    </row>
    <row r="731" spans="1:4" ht="23.25">
      <c r="A731" s="265"/>
      <c r="B731" s="262" t="s">
        <v>1747</v>
      </c>
      <c r="C731" s="262">
        <v>0</v>
      </c>
      <c r="D731" s="245">
        <v>6</v>
      </c>
    </row>
    <row r="732" spans="1:4">
      <c r="A732" s="264" t="s">
        <v>1748</v>
      </c>
      <c r="B732" s="263" t="s">
        <v>1749</v>
      </c>
      <c r="C732" s="209">
        <v>4</v>
      </c>
      <c r="D732" s="209">
        <v>4</v>
      </c>
    </row>
    <row r="733" spans="1:4">
      <c r="A733" s="264" t="s">
        <v>1750</v>
      </c>
      <c r="B733" s="263" t="s">
        <v>1751</v>
      </c>
      <c r="C733" s="209">
        <v>59</v>
      </c>
      <c r="D733" s="209">
        <v>30</v>
      </c>
    </row>
    <row r="734" spans="1:4">
      <c r="A734" s="264" t="s">
        <v>1752</v>
      </c>
      <c r="B734" s="263" t="s">
        <v>1753</v>
      </c>
      <c r="C734" s="209">
        <v>0</v>
      </c>
      <c r="D734" s="209">
        <v>0</v>
      </c>
    </row>
  </sheetData>
  <conditionalFormatting sqref="A729:A730 A732:A734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zoomScaleNormal="100" zoomScaleSheetLayoutView="100" workbookViewId="0">
      <selection activeCell="B5" sqref="B5"/>
    </sheetView>
  </sheetViews>
  <sheetFormatPr defaultRowHeight="12.75"/>
  <cols>
    <col min="1" max="1" width="9.85546875" customWidth="1"/>
    <col min="2" max="2" width="27.28515625" customWidth="1"/>
    <col min="3" max="3" width="6.570312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30"/>
    </row>
    <row r="2" spans="1:20">
      <c r="A2" s="161"/>
      <c r="B2" s="162" t="s">
        <v>174</v>
      </c>
      <c r="C2" s="153">
        <f>Kadar.ode.!C2</f>
        <v>26001595</v>
      </c>
      <c r="D2" s="157"/>
      <c r="E2" s="157"/>
      <c r="F2" s="15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30"/>
    </row>
    <row r="3" spans="1:20">
      <c r="A3" s="161"/>
      <c r="B3" s="162"/>
      <c r="C3" s="153"/>
      <c r="D3" s="157"/>
      <c r="E3" s="157"/>
      <c r="F3" s="15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</row>
    <row r="4" spans="1:20" ht="14.25">
      <c r="A4" s="161"/>
      <c r="B4" s="162" t="s">
        <v>1874</v>
      </c>
      <c r="C4" s="154" t="s">
        <v>129</v>
      </c>
      <c r="D4" s="158"/>
      <c r="E4" s="158"/>
      <c r="F4" s="16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45"/>
      <c r="T4" s="114"/>
    </row>
    <row r="5" spans="1:20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14"/>
      <c r="T5" s="114"/>
    </row>
    <row r="6" spans="1:20" ht="12.75" customHeight="1">
      <c r="A6" s="920" t="s">
        <v>55</v>
      </c>
      <c r="B6" s="920" t="s">
        <v>310</v>
      </c>
      <c r="C6" s="935" t="s">
        <v>280</v>
      </c>
      <c r="D6" s="936"/>
      <c r="E6" s="936"/>
      <c r="F6" s="936"/>
      <c r="G6" s="936"/>
      <c r="H6" s="936"/>
      <c r="I6" s="936"/>
      <c r="J6" s="936"/>
      <c r="K6" s="935" t="s">
        <v>281</v>
      </c>
      <c r="L6" s="936"/>
      <c r="M6" s="936"/>
      <c r="N6" s="936"/>
      <c r="O6" s="936"/>
      <c r="P6" s="936"/>
      <c r="Q6" s="936"/>
      <c r="R6" s="936"/>
      <c r="S6" s="929" t="s">
        <v>282</v>
      </c>
      <c r="T6" s="929" t="s">
        <v>225</v>
      </c>
    </row>
    <row r="7" spans="1:20" ht="18.75" customHeight="1" thickBot="1">
      <c r="A7" s="921"/>
      <c r="B7" s="921"/>
      <c r="C7" s="932" t="s">
        <v>1853</v>
      </c>
      <c r="D7" s="933"/>
      <c r="E7" s="933"/>
      <c r="F7" s="934"/>
      <c r="G7" s="932" t="s">
        <v>1854</v>
      </c>
      <c r="H7" s="933"/>
      <c r="I7" s="933"/>
      <c r="J7" s="934"/>
      <c r="K7" s="932" t="s">
        <v>1853</v>
      </c>
      <c r="L7" s="933"/>
      <c r="M7" s="933"/>
      <c r="N7" s="934"/>
      <c r="O7" s="932" t="s">
        <v>1854</v>
      </c>
      <c r="P7" s="933"/>
      <c r="Q7" s="933"/>
      <c r="R7" s="933"/>
      <c r="S7" s="930"/>
      <c r="T7" s="930"/>
    </row>
    <row r="8" spans="1:20" ht="24" thickTop="1" thickBot="1">
      <c r="A8" s="214"/>
      <c r="B8" s="132"/>
      <c r="C8" s="170" t="s">
        <v>87</v>
      </c>
      <c r="D8" s="170" t="s">
        <v>101</v>
      </c>
      <c r="E8" s="170" t="s">
        <v>100</v>
      </c>
      <c r="F8" s="170" t="s">
        <v>99</v>
      </c>
      <c r="G8" s="170" t="s">
        <v>87</v>
      </c>
      <c r="H8" s="170" t="s">
        <v>101</v>
      </c>
      <c r="I8" s="170" t="s">
        <v>100</v>
      </c>
      <c r="J8" s="170" t="s">
        <v>99</v>
      </c>
      <c r="K8" s="170" t="s">
        <v>87</v>
      </c>
      <c r="L8" s="170" t="s">
        <v>101</v>
      </c>
      <c r="M8" s="170" t="s">
        <v>100</v>
      </c>
      <c r="N8" s="170" t="s">
        <v>99</v>
      </c>
      <c r="O8" s="170" t="s">
        <v>87</v>
      </c>
      <c r="P8" s="170" t="s">
        <v>101</v>
      </c>
      <c r="Q8" s="170" t="s">
        <v>100</v>
      </c>
      <c r="R8" s="170" t="s">
        <v>99</v>
      </c>
      <c r="S8" s="931"/>
      <c r="T8" s="931"/>
    </row>
    <row r="9" spans="1:20" ht="13.5" customHeight="1" thickTop="1">
      <c r="A9" s="206" t="s">
        <v>160</v>
      </c>
      <c r="B9" s="208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88"/>
      <c r="S9" s="99"/>
      <c r="T9" s="215"/>
    </row>
    <row r="10" spans="1:20">
      <c r="A10" s="136" t="s">
        <v>161</v>
      </c>
      <c r="B10" s="136" t="s">
        <v>162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115"/>
      <c r="S10" s="95"/>
      <c r="T10" s="216"/>
    </row>
    <row r="11" spans="1:20" ht="25.5">
      <c r="A11" s="136" t="s">
        <v>161</v>
      </c>
      <c r="B11" s="136" t="s">
        <v>163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8"/>
      <c r="S11" s="94"/>
      <c r="T11" s="216"/>
    </row>
    <row r="12" spans="1:20">
      <c r="A12" s="136" t="s">
        <v>164</v>
      </c>
      <c r="B12" s="136" t="s">
        <v>165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115"/>
      <c r="S12" s="95"/>
      <c r="T12" s="216"/>
    </row>
    <row r="13" spans="1:20">
      <c r="A13" s="134" t="s">
        <v>166</v>
      </c>
      <c r="B13" s="149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88"/>
      <c r="S13" s="99"/>
      <c r="T13" s="215"/>
    </row>
    <row r="14" spans="1:20" ht="38.25">
      <c r="A14" s="136" t="s">
        <v>167</v>
      </c>
      <c r="B14" s="13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15"/>
      <c r="S14" s="95"/>
      <c r="T14" s="216"/>
    </row>
    <row r="15" spans="1:20" ht="25.5">
      <c r="A15" s="136" t="s">
        <v>167</v>
      </c>
      <c r="B15" s="136" t="s">
        <v>277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115"/>
      <c r="S15" s="95"/>
      <c r="T15" s="216"/>
    </row>
    <row r="16" spans="1:20" ht="51">
      <c r="A16" s="136" t="s">
        <v>168</v>
      </c>
      <c r="B16" s="136" t="s">
        <v>278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88"/>
      <c r="S16" s="99"/>
      <c r="T16" s="215"/>
    </row>
    <row r="17" spans="1:20">
      <c r="A17" s="137" t="s">
        <v>279</v>
      </c>
      <c r="B17" s="138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40"/>
      <c r="S17" s="133"/>
      <c r="T17" s="217"/>
    </row>
    <row r="18" spans="1:20">
      <c r="A18" s="141" t="s">
        <v>169</v>
      </c>
      <c r="B18" s="133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  <c r="S18" s="144"/>
      <c r="T18" s="218"/>
    </row>
    <row r="19" spans="1:20">
      <c r="A19" s="927" t="s">
        <v>87</v>
      </c>
      <c r="B19" s="928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219"/>
      <c r="S19" s="220"/>
      <c r="T19" s="221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zoomScaleNormal="100" zoomScaleSheetLayoutView="100" workbookViewId="0">
      <selection activeCell="G47" sqref="G47:G73"/>
    </sheetView>
  </sheetViews>
  <sheetFormatPr defaultRowHeight="12.75"/>
  <cols>
    <col min="1" max="1" width="9" style="6" bestFit="1" customWidth="1"/>
    <col min="2" max="2" width="43.140625" style="6" customWidth="1"/>
    <col min="3" max="3" width="14.140625" style="6" customWidth="1"/>
    <col min="4" max="4" width="11.28515625" style="6" bestFit="1" customWidth="1"/>
    <col min="5" max="5" width="8.140625" style="6" customWidth="1"/>
    <col min="6" max="11" width="8" style="6" bestFit="1" customWidth="1"/>
    <col min="12" max="13" width="8" style="7" bestFit="1" customWidth="1"/>
    <col min="14" max="15" width="8" style="6" bestFit="1" customWidth="1"/>
    <col min="16" max="17" width="8" style="7" bestFit="1" customWidth="1"/>
    <col min="18" max="16384" width="9.140625" style="7"/>
  </cols>
  <sheetData>
    <row r="1" spans="1:18" s="26" customFormat="1" ht="15.75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7"/>
      <c r="G1" s="157"/>
      <c r="H1" s="159"/>
      <c r="P1" s="10"/>
      <c r="Q1" s="10"/>
      <c r="R1" s="28"/>
    </row>
    <row r="2" spans="1:18" s="26" customFormat="1" ht="15.75">
      <c r="A2" s="161"/>
      <c r="B2" s="162" t="s">
        <v>174</v>
      </c>
      <c r="C2" s="153">
        <f>Kadar.ode.!C2</f>
        <v>26001595</v>
      </c>
      <c r="D2" s="157"/>
      <c r="E2" s="157"/>
      <c r="F2" s="157"/>
      <c r="G2" s="157"/>
      <c r="H2" s="159"/>
      <c r="P2" s="10"/>
      <c r="Q2" s="10"/>
      <c r="R2" s="28"/>
    </row>
    <row r="3" spans="1:18" s="26" customFormat="1" ht="15.75">
      <c r="A3" s="161"/>
      <c r="B3" s="162"/>
      <c r="C3" s="153"/>
      <c r="D3" s="157"/>
      <c r="E3" s="157"/>
      <c r="F3" s="157"/>
      <c r="G3" s="157"/>
      <c r="H3" s="159"/>
      <c r="P3" s="10"/>
      <c r="Q3" s="10"/>
      <c r="R3" s="28"/>
    </row>
    <row r="4" spans="1:18" s="26" customFormat="1" ht="15.75">
      <c r="A4" s="161"/>
      <c r="B4" s="162" t="s">
        <v>1875</v>
      </c>
      <c r="C4" s="154" t="s">
        <v>275</v>
      </c>
      <c r="D4" s="158"/>
      <c r="E4" s="158"/>
      <c r="F4" s="158"/>
      <c r="G4" s="158"/>
      <c r="H4" s="160"/>
      <c r="P4" s="10"/>
      <c r="Q4" s="10"/>
    </row>
    <row r="5" spans="1:18" s="26" customFormat="1" ht="15.75">
      <c r="A5" s="29"/>
      <c r="B5" s="29"/>
      <c r="C5" s="29"/>
      <c r="D5" s="29"/>
      <c r="E5" s="29"/>
      <c r="F5" s="29"/>
      <c r="G5" s="29"/>
      <c r="H5" s="25"/>
      <c r="I5" s="25"/>
      <c r="J5" s="25"/>
      <c r="K5" s="25"/>
      <c r="N5" s="25"/>
      <c r="O5" s="25"/>
      <c r="P5" s="10"/>
      <c r="Q5" s="10"/>
    </row>
    <row r="6" spans="1:18" s="26" customFormat="1" ht="12.75" customHeight="1">
      <c r="A6" s="941" t="s">
        <v>55</v>
      </c>
      <c r="B6" s="942" t="s">
        <v>220</v>
      </c>
      <c r="C6" s="942" t="s">
        <v>311</v>
      </c>
      <c r="D6" s="940" t="s">
        <v>1828</v>
      </c>
      <c r="E6" s="943" t="s">
        <v>87</v>
      </c>
      <c r="F6" s="943"/>
      <c r="G6" s="943"/>
      <c r="H6" s="943"/>
    </row>
    <row r="7" spans="1:18" s="30" customFormat="1" ht="12.75" customHeight="1">
      <c r="A7" s="941"/>
      <c r="B7" s="942"/>
      <c r="C7" s="942"/>
      <c r="D7" s="940"/>
      <c r="E7" s="941" t="s">
        <v>1853</v>
      </c>
      <c r="F7" s="941"/>
      <c r="G7" s="941" t="s">
        <v>1854</v>
      </c>
      <c r="H7" s="941"/>
    </row>
    <row r="8" spans="1:18" s="30" customFormat="1" ht="22.5">
      <c r="A8" s="941"/>
      <c r="B8" s="942"/>
      <c r="C8" s="942"/>
      <c r="D8" s="940"/>
      <c r="E8" s="123" t="s">
        <v>15</v>
      </c>
      <c r="F8" s="123" t="s">
        <v>52</v>
      </c>
      <c r="G8" s="123" t="s">
        <v>15</v>
      </c>
      <c r="H8" s="123" t="s">
        <v>52</v>
      </c>
    </row>
    <row r="9" spans="1:18" s="30" customFormat="1" ht="51" customHeight="1">
      <c r="A9" s="224"/>
      <c r="B9" s="937" t="s">
        <v>1830</v>
      </c>
      <c r="C9" s="938"/>
      <c r="D9" s="938"/>
      <c r="E9" s="938"/>
      <c r="F9" s="938"/>
      <c r="G9" s="938"/>
      <c r="H9" s="939"/>
    </row>
    <row r="10" spans="1:18" s="30" customFormat="1">
      <c r="A10" s="124" t="s">
        <v>1814</v>
      </c>
      <c r="B10" s="302" t="s">
        <v>241</v>
      </c>
      <c r="C10" s="124" t="s">
        <v>1829</v>
      </c>
      <c r="D10" s="125">
        <v>5889.37</v>
      </c>
      <c r="E10" s="301">
        <v>0</v>
      </c>
      <c r="F10" s="117">
        <f t="shared" ref="F10:F16" si="0">D10*E10</f>
        <v>0</v>
      </c>
      <c r="G10" s="301"/>
      <c r="H10" s="117">
        <f t="shared" ref="H10:H16" si="1">D10*G10</f>
        <v>0</v>
      </c>
    </row>
    <row r="11" spans="1:18" s="30" customFormat="1">
      <c r="A11" s="124" t="s">
        <v>1815</v>
      </c>
      <c r="B11" s="302" t="s">
        <v>1816</v>
      </c>
      <c r="C11" s="124" t="s">
        <v>1829</v>
      </c>
      <c r="D11" s="125">
        <v>5889.37</v>
      </c>
      <c r="E11" s="301">
        <v>0</v>
      </c>
      <c r="F11" s="117">
        <f t="shared" si="0"/>
        <v>0</v>
      </c>
      <c r="G11" s="301"/>
      <c r="H11" s="117">
        <f t="shared" si="1"/>
        <v>0</v>
      </c>
    </row>
    <row r="12" spans="1:18" s="30" customFormat="1">
      <c r="A12" s="124" t="s">
        <v>1817</v>
      </c>
      <c r="B12" s="302" t="s">
        <v>1818</v>
      </c>
      <c r="C12" s="124" t="s">
        <v>1829</v>
      </c>
      <c r="D12" s="125">
        <v>7067.24</v>
      </c>
      <c r="E12" s="301">
        <v>1145</v>
      </c>
      <c r="F12" s="117">
        <f t="shared" si="0"/>
        <v>8091989.7999999998</v>
      </c>
      <c r="G12" s="301">
        <v>1200</v>
      </c>
      <c r="H12" s="117">
        <f t="shared" si="1"/>
        <v>8480688</v>
      </c>
    </row>
    <row r="13" spans="1:18" s="30" customFormat="1">
      <c r="A13" s="124" t="s">
        <v>1819</v>
      </c>
      <c r="B13" s="302" t="s">
        <v>1820</v>
      </c>
      <c r="C13" s="124" t="s">
        <v>1829</v>
      </c>
      <c r="D13" s="125">
        <v>3121.37</v>
      </c>
      <c r="E13" s="301">
        <v>21</v>
      </c>
      <c r="F13" s="117">
        <f t="shared" si="0"/>
        <v>65548.77</v>
      </c>
      <c r="G13" s="301">
        <v>60</v>
      </c>
      <c r="H13" s="117">
        <f t="shared" si="1"/>
        <v>187282.19999999998</v>
      </c>
    </row>
    <row r="14" spans="1:18" s="30" customFormat="1">
      <c r="A14" s="124" t="s">
        <v>1821</v>
      </c>
      <c r="B14" s="302" t="s">
        <v>1822</v>
      </c>
      <c r="C14" s="124" t="s">
        <v>1829</v>
      </c>
      <c r="D14" s="125">
        <v>3710.3</v>
      </c>
      <c r="E14" s="301">
        <v>130</v>
      </c>
      <c r="F14" s="117">
        <f t="shared" si="0"/>
        <v>482339</v>
      </c>
      <c r="G14" s="301">
        <v>150</v>
      </c>
      <c r="H14" s="117">
        <f t="shared" si="1"/>
        <v>556545</v>
      </c>
    </row>
    <row r="15" spans="1:18" s="30" customFormat="1">
      <c r="A15" s="124" t="s">
        <v>1823</v>
      </c>
      <c r="B15" s="302" t="s">
        <v>267</v>
      </c>
      <c r="C15" s="124" t="s">
        <v>1829</v>
      </c>
      <c r="D15" s="125">
        <v>2179.0700000000002</v>
      </c>
      <c r="E15" s="301">
        <v>0</v>
      </c>
      <c r="F15" s="117">
        <f t="shared" si="0"/>
        <v>0</v>
      </c>
      <c r="G15" s="301">
        <v>0</v>
      </c>
      <c r="H15" s="117">
        <f t="shared" si="1"/>
        <v>0</v>
      </c>
    </row>
    <row r="16" spans="1:18" s="30" customFormat="1">
      <c r="A16" s="124" t="s">
        <v>1824</v>
      </c>
      <c r="B16" s="302" t="s">
        <v>1825</v>
      </c>
      <c r="C16" s="124" t="s">
        <v>1829</v>
      </c>
      <c r="D16" s="125">
        <v>1177.8699999999999</v>
      </c>
      <c r="E16" s="301">
        <v>0</v>
      </c>
      <c r="F16" s="117">
        <f t="shared" si="0"/>
        <v>0</v>
      </c>
      <c r="G16" s="301">
        <v>0</v>
      </c>
      <c r="H16" s="117">
        <f t="shared" si="1"/>
        <v>0</v>
      </c>
    </row>
    <row r="17" spans="1:8" s="30" customFormat="1">
      <c r="A17" s="124" t="s">
        <v>1826</v>
      </c>
      <c r="B17" s="302" t="s">
        <v>1827</v>
      </c>
      <c r="C17" s="124" t="s">
        <v>1829</v>
      </c>
      <c r="D17" s="125">
        <v>1177.8699999999999</v>
      </c>
      <c r="E17" s="301">
        <v>0</v>
      </c>
      <c r="F17" s="117">
        <f t="shared" ref="F17:F45" si="2">D17*E17</f>
        <v>0</v>
      </c>
      <c r="G17" s="301">
        <v>0</v>
      </c>
      <c r="H17" s="117">
        <f t="shared" ref="H17:H45" si="3">D17*G17</f>
        <v>0</v>
      </c>
    </row>
    <row r="18" spans="1:8" s="30" customFormat="1" ht="51.75" customHeight="1">
      <c r="A18" s="224"/>
      <c r="B18" s="937" t="s">
        <v>1831</v>
      </c>
      <c r="C18" s="938"/>
      <c r="D18" s="938"/>
      <c r="E18" s="938"/>
      <c r="F18" s="938"/>
      <c r="G18" s="938"/>
      <c r="H18" s="939"/>
    </row>
    <row r="19" spans="1:8" s="8" customFormat="1">
      <c r="A19" s="124">
        <v>540100</v>
      </c>
      <c r="B19" s="171" t="s">
        <v>241</v>
      </c>
      <c r="C19" s="124" t="s">
        <v>242</v>
      </c>
      <c r="D19" s="125">
        <v>11.2</v>
      </c>
      <c r="E19" s="117">
        <v>0</v>
      </c>
      <c r="F19" s="117">
        <f t="shared" si="2"/>
        <v>0</v>
      </c>
      <c r="G19" s="117">
        <v>0</v>
      </c>
      <c r="H19" s="117">
        <f t="shared" si="3"/>
        <v>0</v>
      </c>
    </row>
    <row r="20" spans="1:8" s="8" customFormat="1">
      <c r="A20" s="124">
        <v>540101</v>
      </c>
      <c r="B20" s="171" t="s">
        <v>243</v>
      </c>
      <c r="C20" s="124" t="s">
        <v>242</v>
      </c>
      <c r="D20" s="125">
        <v>13.72</v>
      </c>
      <c r="E20" s="117">
        <v>0</v>
      </c>
      <c r="F20" s="117">
        <f t="shared" si="2"/>
        <v>0</v>
      </c>
      <c r="G20" s="117">
        <v>0</v>
      </c>
      <c r="H20" s="117">
        <f t="shared" si="3"/>
        <v>0</v>
      </c>
    </row>
    <row r="21" spans="1:8" s="8" customFormat="1">
      <c r="A21" s="124">
        <v>540102</v>
      </c>
      <c r="B21" s="171" t="s">
        <v>244</v>
      </c>
      <c r="C21" s="124" t="s">
        <v>242</v>
      </c>
      <c r="D21" s="125">
        <v>17.190000000000001</v>
      </c>
      <c r="E21" s="117">
        <v>0</v>
      </c>
      <c r="F21" s="117">
        <f t="shared" si="2"/>
        <v>0</v>
      </c>
      <c r="G21" s="117">
        <v>0</v>
      </c>
      <c r="H21" s="117">
        <f t="shared" si="3"/>
        <v>0</v>
      </c>
    </row>
    <row r="22" spans="1:8" s="8" customFormat="1">
      <c r="A22" s="124">
        <v>540103</v>
      </c>
      <c r="B22" s="171" t="s">
        <v>245</v>
      </c>
      <c r="C22" s="124" t="s">
        <v>242</v>
      </c>
      <c r="D22" s="125">
        <v>14.17</v>
      </c>
      <c r="E22" s="117">
        <v>0</v>
      </c>
      <c r="F22" s="117">
        <f t="shared" si="2"/>
        <v>0</v>
      </c>
      <c r="G22" s="117">
        <v>0</v>
      </c>
      <c r="H22" s="117">
        <f t="shared" si="3"/>
        <v>0</v>
      </c>
    </row>
    <row r="23" spans="1:8" s="8" customFormat="1">
      <c r="A23" s="124">
        <v>540104</v>
      </c>
      <c r="B23" s="171" t="s">
        <v>246</v>
      </c>
      <c r="C23" s="124" t="s">
        <v>242</v>
      </c>
      <c r="D23" s="125">
        <v>11.46</v>
      </c>
      <c r="E23" s="117">
        <v>0</v>
      </c>
      <c r="F23" s="117">
        <f t="shared" si="2"/>
        <v>0</v>
      </c>
      <c r="G23" s="117">
        <v>0</v>
      </c>
      <c r="H23" s="117">
        <f t="shared" si="3"/>
        <v>0</v>
      </c>
    </row>
    <row r="24" spans="1:8" s="8" customFormat="1" ht="22.5">
      <c r="A24" s="124">
        <v>540105</v>
      </c>
      <c r="B24" s="171" t="s">
        <v>247</v>
      </c>
      <c r="C24" s="124" t="s">
        <v>242</v>
      </c>
      <c r="D24" s="125">
        <v>12.08</v>
      </c>
      <c r="E24" s="117">
        <v>0</v>
      </c>
      <c r="F24" s="117">
        <f t="shared" si="2"/>
        <v>0</v>
      </c>
      <c r="G24" s="117">
        <v>0</v>
      </c>
      <c r="H24" s="117">
        <f t="shared" si="3"/>
        <v>0</v>
      </c>
    </row>
    <row r="25" spans="1:8" s="8" customFormat="1">
      <c r="A25" s="124">
        <v>560100</v>
      </c>
      <c r="B25" s="171" t="s">
        <v>248</v>
      </c>
      <c r="C25" s="124" t="s">
        <v>242</v>
      </c>
      <c r="D25" s="125">
        <v>11.2</v>
      </c>
      <c r="E25" s="117">
        <v>0</v>
      </c>
      <c r="F25" s="117">
        <f t="shared" si="2"/>
        <v>0</v>
      </c>
      <c r="G25" s="117">
        <v>0</v>
      </c>
      <c r="H25" s="117">
        <f t="shared" si="3"/>
        <v>0</v>
      </c>
    </row>
    <row r="26" spans="1:8" s="8" customFormat="1" ht="22.5">
      <c r="A26" s="124">
        <v>560101</v>
      </c>
      <c r="B26" s="171" t="s">
        <v>249</v>
      </c>
      <c r="C26" s="124" t="s">
        <v>242</v>
      </c>
      <c r="D26" s="125" t="s">
        <v>250</v>
      </c>
      <c r="E26" s="117">
        <v>0</v>
      </c>
      <c r="F26" s="117" t="e">
        <f t="shared" si="2"/>
        <v>#VALUE!</v>
      </c>
      <c r="G26" s="117">
        <v>0</v>
      </c>
      <c r="H26" s="117" t="e">
        <f t="shared" si="3"/>
        <v>#VALUE!</v>
      </c>
    </row>
    <row r="27" spans="1:8" s="8" customFormat="1">
      <c r="A27" s="124">
        <v>560200</v>
      </c>
      <c r="B27" s="171" t="s">
        <v>251</v>
      </c>
      <c r="C27" s="124" t="s">
        <v>242</v>
      </c>
      <c r="D27" s="125">
        <v>17.27</v>
      </c>
      <c r="E27" s="117">
        <v>0</v>
      </c>
      <c r="F27" s="117">
        <f t="shared" si="2"/>
        <v>0</v>
      </c>
      <c r="G27" s="117">
        <v>66000</v>
      </c>
      <c r="H27" s="117">
        <f t="shared" si="3"/>
        <v>1139820</v>
      </c>
    </row>
    <row r="28" spans="1:8" s="8" customFormat="1">
      <c r="A28" s="124">
        <v>560800</v>
      </c>
      <c r="B28" s="171" t="s">
        <v>252</v>
      </c>
      <c r="C28" s="124" t="s">
        <v>242</v>
      </c>
      <c r="D28" s="125">
        <v>18.78</v>
      </c>
      <c r="E28" s="117">
        <v>0</v>
      </c>
      <c r="F28" s="117">
        <f t="shared" si="2"/>
        <v>0</v>
      </c>
      <c r="G28" s="117">
        <v>0</v>
      </c>
      <c r="H28" s="117">
        <f t="shared" si="3"/>
        <v>0</v>
      </c>
    </row>
    <row r="29" spans="1:8" s="8" customFormat="1">
      <c r="A29" s="124">
        <v>560300</v>
      </c>
      <c r="B29" s="171" t="s">
        <v>253</v>
      </c>
      <c r="C29" s="124" t="s">
        <v>242</v>
      </c>
      <c r="D29" s="125">
        <v>12.08</v>
      </c>
      <c r="E29" s="117">
        <v>400750</v>
      </c>
      <c r="F29" s="117">
        <f t="shared" si="2"/>
        <v>4841060</v>
      </c>
      <c r="G29" s="117">
        <v>330000</v>
      </c>
      <c r="H29" s="117">
        <f t="shared" si="3"/>
        <v>3986400</v>
      </c>
    </row>
    <row r="30" spans="1:8" s="8" customFormat="1">
      <c r="A30" s="124">
        <v>560102</v>
      </c>
      <c r="B30" s="171" t="s">
        <v>254</v>
      </c>
      <c r="C30" s="124" t="s">
        <v>242</v>
      </c>
      <c r="D30" s="125">
        <v>19.89</v>
      </c>
      <c r="E30" s="117">
        <v>0</v>
      </c>
      <c r="F30" s="117">
        <f t="shared" si="2"/>
        <v>0</v>
      </c>
      <c r="G30" s="117">
        <v>0</v>
      </c>
      <c r="H30" s="117">
        <f t="shared" si="3"/>
        <v>0</v>
      </c>
    </row>
    <row r="31" spans="1:8" s="8" customFormat="1" ht="22.5">
      <c r="A31" s="124">
        <v>560301</v>
      </c>
      <c r="B31" s="171" t="s">
        <v>255</v>
      </c>
      <c r="C31" s="124" t="s">
        <v>242</v>
      </c>
      <c r="D31" s="125">
        <v>13.31</v>
      </c>
      <c r="E31" s="117">
        <v>0</v>
      </c>
      <c r="F31" s="117">
        <f t="shared" si="2"/>
        <v>0</v>
      </c>
      <c r="G31" s="117">
        <v>0</v>
      </c>
      <c r="H31" s="117">
        <f t="shared" si="3"/>
        <v>0</v>
      </c>
    </row>
    <row r="32" spans="1:8" s="8" customFormat="1" ht="22.5">
      <c r="A32" s="124">
        <v>510110</v>
      </c>
      <c r="B32" s="171" t="s">
        <v>256</v>
      </c>
      <c r="C32" s="124" t="s">
        <v>54</v>
      </c>
      <c r="D32" s="125" t="s">
        <v>257</v>
      </c>
      <c r="E32" s="117"/>
      <c r="F32" s="117" t="e">
        <f t="shared" si="2"/>
        <v>#VALUE!</v>
      </c>
      <c r="G32" s="117"/>
      <c r="H32" s="117" t="e">
        <f t="shared" si="3"/>
        <v>#VALUE!</v>
      </c>
    </row>
    <row r="33" spans="1:8" s="8" customFormat="1" ht="22.5">
      <c r="A33" s="124">
        <v>510200</v>
      </c>
      <c r="B33" s="171" t="s">
        <v>258</v>
      </c>
      <c r="C33" s="124" t="s">
        <v>242</v>
      </c>
      <c r="D33" s="125" t="s">
        <v>259</v>
      </c>
      <c r="E33" s="117">
        <v>1260</v>
      </c>
      <c r="F33" s="117" t="e">
        <f t="shared" si="2"/>
        <v>#VALUE!</v>
      </c>
      <c r="G33" s="117">
        <v>3000</v>
      </c>
      <c r="H33" s="117" t="e">
        <f t="shared" si="3"/>
        <v>#VALUE!</v>
      </c>
    </row>
    <row r="34" spans="1:8" s="8" customFormat="1" ht="22.5">
      <c r="A34" s="124">
        <v>510299</v>
      </c>
      <c r="B34" s="171" t="s">
        <v>260</v>
      </c>
      <c r="C34" s="124" t="s">
        <v>242</v>
      </c>
      <c r="D34" s="125" t="s">
        <v>261</v>
      </c>
      <c r="E34" s="117">
        <v>0</v>
      </c>
      <c r="F34" s="117" t="e">
        <f t="shared" si="2"/>
        <v>#VALUE!</v>
      </c>
      <c r="G34" s="117">
        <v>0</v>
      </c>
      <c r="H34" s="117" t="e">
        <f t="shared" si="3"/>
        <v>#VALUE!</v>
      </c>
    </row>
    <row r="35" spans="1:8" s="8" customFormat="1" ht="22.5">
      <c r="A35" s="124">
        <v>510500</v>
      </c>
      <c r="B35" s="171" t="s">
        <v>262</v>
      </c>
      <c r="C35" s="124" t="s">
        <v>54</v>
      </c>
      <c r="D35" s="125" t="s">
        <v>263</v>
      </c>
      <c r="E35" s="117">
        <v>0</v>
      </c>
      <c r="F35" s="117" t="e">
        <f t="shared" si="2"/>
        <v>#VALUE!</v>
      </c>
      <c r="G35" s="117">
        <v>0</v>
      </c>
      <c r="H35" s="117" t="e">
        <f t="shared" si="3"/>
        <v>#VALUE!</v>
      </c>
    </row>
    <row r="36" spans="1:8" s="8" customFormat="1">
      <c r="A36" s="124">
        <v>520100</v>
      </c>
      <c r="B36" s="171" t="s">
        <v>264</v>
      </c>
      <c r="C36" s="124" t="s">
        <v>242</v>
      </c>
      <c r="D36" s="125">
        <v>10.66</v>
      </c>
      <c r="E36" s="117">
        <v>28600</v>
      </c>
      <c r="F36" s="117">
        <f t="shared" si="2"/>
        <v>304876</v>
      </c>
      <c r="G36" s="117">
        <v>33000</v>
      </c>
      <c r="H36" s="117">
        <f t="shared" si="3"/>
        <v>351780</v>
      </c>
    </row>
    <row r="37" spans="1:8" s="8" customFormat="1">
      <c r="A37" s="124">
        <v>520101</v>
      </c>
      <c r="B37" s="171" t="s">
        <v>265</v>
      </c>
      <c r="C37" s="124" t="s">
        <v>242</v>
      </c>
      <c r="D37" s="125">
        <v>20.02</v>
      </c>
      <c r="E37" s="117">
        <v>0</v>
      </c>
      <c r="F37" s="117">
        <f t="shared" si="2"/>
        <v>0</v>
      </c>
      <c r="G37" s="117">
        <v>0</v>
      </c>
      <c r="H37" s="117">
        <f t="shared" si="3"/>
        <v>0</v>
      </c>
    </row>
    <row r="38" spans="1:8" s="8" customFormat="1">
      <c r="A38" s="124">
        <v>520102</v>
      </c>
      <c r="B38" s="171" t="s">
        <v>266</v>
      </c>
      <c r="C38" s="124" t="s">
        <v>242</v>
      </c>
      <c r="D38" s="125">
        <v>17.690000000000001</v>
      </c>
      <c r="E38" s="117">
        <v>0</v>
      </c>
      <c r="F38" s="117">
        <f t="shared" si="2"/>
        <v>0</v>
      </c>
      <c r="G38" s="117">
        <v>0</v>
      </c>
      <c r="H38" s="117">
        <f t="shared" si="3"/>
        <v>0</v>
      </c>
    </row>
    <row r="39" spans="1:8" s="8" customFormat="1">
      <c r="A39" s="124">
        <v>521000</v>
      </c>
      <c r="B39" s="171" t="s">
        <v>267</v>
      </c>
      <c r="C39" s="124" t="s">
        <v>54</v>
      </c>
      <c r="D39" s="126">
        <v>2950.57</v>
      </c>
      <c r="E39" s="117">
        <v>0</v>
      </c>
      <c r="F39" s="117">
        <f t="shared" si="2"/>
        <v>0</v>
      </c>
      <c r="G39" s="117">
        <v>0</v>
      </c>
      <c r="H39" s="117">
        <f t="shared" si="3"/>
        <v>0</v>
      </c>
    </row>
    <row r="40" spans="1:8" s="8" customFormat="1">
      <c r="A40" s="124">
        <v>510000</v>
      </c>
      <c r="B40" s="171" t="s">
        <v>268</v>
      </c>
      <c r="C40" s="124" t="s">
        <v>54</v>
      </c>
      <c r="D40" s="126">
        <v>7928.48</v>
      </c>
      <c r="E40" s="117">
        <v>0</v>
      </c>
      <c r="F40" s="117">
        <f t="shared" si="2"/>
        <v>0</v>
      </c>
      <c r="G40" s="117">
        <v>0</v>
      </c>
      <c r="H40" s="117">
        <f t="shared" si="3"/>
        <v>0</v>
      </c>
    </row>
    <row r="41" spans="1:8" s="8" customFormat="1" ht="22.5">
      <c r="A41" s="124">
        <v>570100</v>
      </c>
      <c r="B41" s="171" t="s">
        <v>269</v>
      </c>
      <c r="C41" s="124" t="s">
        <v>54</v>
      </c>
      <c r="D41" s="125" t="s">
        <v>270</v>
      </c>
      <c r="E41" s="117">
        <v>0</v>
      </c>
      <c r="F41" s="117" t="e">
        <f t="shared" si="2"/>
        <v>#VALUE!</v>
      </c>
      <c r="G41" s="117">
        <v>0</v>
      </c>
      <c r="H41" s="117" t="e">
        <f t="shared" si="3"/>
        <v>#VALUE!</v>
      </c>
    </row>
    <row r="42" spans="1:8" s="8" customFormat="1">
      <c r="A42" s="124">
        <v>580100</v>
      </c>
      <c r="B42" s="171" t="s">
        <v>271</v>
      </c>
      <c r="C42" s="124" t="s">
        <v>242</v>
      </c>
      <c r="D42" s="125">
        <v>13.31</v>
      </c>
      <c r="E42" s="117">
        <v>0</v>
      </c>
      <c r="F42" s="117">
        <f t="shared" si="2"/>
        <v>0</v>
      </c>
      <c r="G42" s="117">
        <v>0</v>
      </c>
      <c r="H42" s="117">
        <f t="shared" si="3"/>
        <v>0</v>
      </c>
    </row>
    <row r="43" spans="1:8" s="8" customFormat="1">
      <c r="A43" s="124">
        <v>580101</v>
      </c>
      <c r="B43" s="171" t="s">
        <v>272</v>
      </c>
      <c r="C43" s="124" t="s">
        <v>242</v>
      </c>
      <c r="D43" s="125">
        <v>10.23</v>
      </c>
      <c r="E43" s="117">
        <v>0</v>
      </c>
      <c r="F43" s="117">
        <f t="shared" si="2"/>
        <v>0</v>
      </c>
      <c r="G43" s="117">
        <v>0</v>
      </c>
      <c r="H43" s="117">
        <f t="shared" si="3"/>
        <v>0</v>
      </c>
    </row>
    <row r="44" spans="1:8" s="8" customFormat="1">
      <c r="A44" s="124">
        <v>580102</v>
      </c>
      <c r="B44" s="171" t="s">
        <v>273</v>
      </c>
      <c r="C44" s="124" t="s">
        <v>242</v>
      </c>
      <c r="D44" s="125">
        <v>12.99</v>
      </c>
      <c r="E44" s="117">
        <v>0</v>
      </c>
      <c r="F44" s="117">
        <f t="shared" si="2"/>
        <v>0</v>
      </c>
      <c r="G44" s="117">
        <v>0</v>
      </c>
      <c r="H44" s="117">
        <f t="shared" si="3"/>
        <v>0</v>
      </c>
    </row>
    <row r="45" spans="1:8" s="8" customFormat="1" ht="22.5">
      <c r="A45" s="124">
        <v>590100</v>
      </c>
      <c r="B45" s="171" t="s">
        <v>274</v>
      </c>
      <c r="C45" s="124" t="s">
        <v>242</v>
      </c>
      <c r="D45" s="125">
        <v>26.6</v>
      </c>
      <c r="E45" s="117">
        <v>0</v>
      </c>
      <c r="F45" s="117">
        <f t="shared" si="2"/>
        <v>0</v>
      </c>
      <c r="G45" s="117"/>
      <c r="H45" s="117">
        <f t="shared" si="3"/>
        <v>0</v>
      </c>
    </row>
    <row r="46" spans="1:8" ht="48.75" customHeight="1">
      <c r="A46" s="224"/>
      <c r="B46" s="937" t="s">
        <v>1832</v>
      </c>
      <c r="C46" s="938"/>
      <c r="D46" s="938"/>
      <c r="E46" s="938"/>
      <c r="F46" s="938"/>
      <c r="G46" s="938"/>
      <c r="H46" s="939"/>
    </row>
    <row r="47" spans="1:8">
      <c r="A47" s="124">
        <v>590101</v>
      </c>
      <c r="B47" s="171" t="s">
        <v>241</v>
      </c>
      <c r="C47" s="124" t="s">
        <v>242</v>
      </c>
      <c r="D47" s="125">
        <v>6.38</v>
      </c>
      <c r="E47" s="279">
        <v>0</v>
      </c>
      <c r="F47" s="117">
        <f t="shared" ref="F47:F73" si="4">D47*E47</f>
        <v>0</v>
      </c>
      <c r="G47" s="279">
        <v>0</v>
      </c>
      <c r="H47" s="117">
        <f t="shared" ref="H47:H73" si="5">D47*G47</f>
        <v>0</v>
      </c>
    </row>
    <row r="48" spans="1:8">
      <c r="A48" s="124">
        <v>590102</v>
      </c>
      <c r="B48" s="171" t="s">
        <v>243</v>
      </c>
      <c r="C48" s="124" t="s">
        <v>242</v>
      </c>
      <c r="D48" s="125">
        <v>7.82</v>
      </c>
      <c r="E48" s="279">
        <v>0</v>
      </c>
      <c r="F48" s="117">
        <f t="shared" si="4"/>
        <v>0</v>
      </c>
      <c r="G48" s="279">
        <v>0</v>
      </c>
      <c r="H48" s="117">
        <f t="shared" si="5"/>
        <v>0</v>
      </c>
    </row>
    <row r="49" spans="1:8">
      <c r="A49" s="124">
        <v>590103</v>
      </c>
      <c r="B49" s="171" t="s">
        <v>244</v>
      </c>
      <c r="C49" s="124" t="s">
        <v>242</v>
      </c>
      <c r="D49" s="125">
        <v>9.8000000000000007</v>
      </c>
      <c r="E49" s="279">
        <v>0</v>
      </c>
      <c r="F49" s="117">
        <f t="shared" si="4"/>
        <v>0</v>
      </c>
      <c r="G49" s="279">
        <v>0</v>
      </c>
      <c r="H49" s="117">
        <f t="shared" si="5"/>
        <v>0</v>
      </c>
    </row>
    <row r="50" spans="1:8">
      <c r="A50" s="124">
        <v>590104</v>
      </c>
      <c r="B50" s="171" t="s">
        <v>245</v>
      </c>
      <c r="C50" s="124" t="s">
        <v>242</v>
      </c>
      <c r="D50" s="125">
        <v>8.08</v>
      </c>
      <c r="E50" s="280">
        <v>0</v>
      </c>
      <c r="F50" s="117">
        <f t="shared" si="4"/>
        <v>0</v>
      </c>
      <c r="G50" s="280">
        <v>0</v>
      </c>
      <c r="H50" s="117">
        <f t="shared" si="5"/>
        <v>0</v>
      </c>
    </row>
    <row r="51" spans="1:8">
      <c r="A51" s="124">
        <v>590105</v>
      </c>
      <c r="B51" s="171" t="s">
        <v>246</v>
      </c>
      <c r="C51" s="124" t="s">
        <v>242</v>
      </c>
      <c r="D51" s="125">
        <v>6.53</v>
      </c>
      <c r="E51" s="280">
        <v>0</v>
      </c>
      <c r="F51" s="117">
        <f t="shared" si="4"/>
        <v>0</v>
      </c>
      <c r="G51" s="280">
        <v>0</v>
      </c>
      <c r="H51" s="117">
        <f t="shared" si="5"/>
        <v>0</v>
      </c>
    </row>
    <row r="52" spans="1:8" ht="22.5">
      <c r="A52" s="124">
        <v>590106</v>
      </c>
      <c r="B52" s="171" t="s">
        <v>247</v>
      </c>
      <c r="C52" s="124" t="s">
        <v>242</v>
      </c>
      <c r="D52" s="125">
        <v>6.88</v>
      </c>
      <c r="E52" s="280">
        <v>0</v>
      </c>
      <c r="F52" s="117">
        <f t="shared" si="4"/>
        <v>0</v>
      </c>
      <c r="G52" s="280">
        <v>0</v>
      </c>
      <c r="H52" s="117">
        <f t="shared" si="5"/>
        <v>0</v>
      </c>
    </row>
    <row r="53" spans="1:8">
      <c r="A53" s="124">
        <v>590107</v>
      </c>
      <c r="B53" s="171" t="s">
        <v>248</v>
      </c>
      <c r="C53" s="124" t="s">
        <v>242</v>
      </c>
      <c r="D53" s="125">
        <v>6.38</v>
      </c>
      <c r="E53" s="280">
        <v>0</v>
      </c>
      <c r="F53" s="117">
        <f t="shared" si="4"/>
        <v>0</v>
      </c>
      <c r="G53" s="280">
        <v>0</v>
      </c>
      <c r="H53" s="117">
        <f t="shared" si="5"/>
        <v>0</v>
      </c>
    </row>
    <row r="54" spans="1:8" ht="22.5">
      <c r="A54" s="124">
        <v>590108</v>
      </c>
      <c r="B54" s="171" t="s">
        <v>249</v>
      </c>
      <c r="C54" s="124" t="s">
        <v>242</v>
      </c>
      <c r="D54" s="125" t="s">
        <v>1769</v>
      </c>
      <c r="E54" s="280">
        <v>0</v>
      </c>
      <c r="F54" s="117" t="e">
        <f t="shared" si="4"/>
        <v>#VALUE!</v>
      </c>
      <c r="G54" s="280">
        <v>0</v>
      </c>
      <c r="H54" s="117" t="e">
        <f t="shared" si="5"/>
        <v>#VALUE!</v>
      </c>
    </row>
    <row r="55" spans="1:8">
      <c r="A55" s="124">
        <v>590109</v>
      </c>
      <c r="B55" s="171" t="s">
        <v>251</v>
      </c>
      <c r="C55" s="124" t="s">
        <v>242</v>
      </c>
      <c r="D55" s="125">
        <v>9.84</v>
      </c>
      <c r="E55" s="280">
        <v>0</v>
      </c>
      <c r="F55" s="117">
        <f t="shared" si="4"/>
        <v>0</v>
      </c>
      <c r="G55" s="280">
        <v>0</v>
      </c>
      <c r="H55" s="117">
        <f t="shared" si="5"/>
        <v>0</v>
      </c>
    </row>
    <row r="56" spans="1:8">
      <c r="A56" s="124">
        <v>590110</v>
      </c>
      <c r="B56" s="171" t="s">
        <v>252</v>
      </c>
      <c r="C56" s="124" t="s">
        <v>242</v>
      </c>
      <c r="D56" s="125">
        <v>10.7</v>
      </c>
      <c r="E56" s="280">
        <v>0</v>
      </c>
      <c r="F56" s="117">
        <f t="shared" si="4"/>
        <v>0</v>
      </c>
      <c r="G56" s="280">
        <v>0</v>
      </c>
      <c r="H56" s="117">
        <f t="shared" si="5"/>
        <v>0</v>
      </c>
    </row>
    <row r="57" spans="1:8">
      <c r="A57" s="124">
        <v>590111</v>
      </c>
      <c r="B57" s="171" t="s">
        <v>253</v>
      </c>
      <c r="C57" s="124" t="s">
        <v>242</v>
      </c>
      <c r="D57" s="125">
        <v>6.88</v>
      </c>
      <c r="E57" s="280">
        <v>0</v>
      </c>
      <c r="F57" s="117">
        <f t="shared" si="4"/>
        <v>0</v>
      </c>
      <c r="G57" s="280">
        <v>0</v>
      </c>
      <c r="H57" s="117">
        <f t="shared" si="5"/>
        <v>0</v>
      </c>
    </row>
    <row r="58" spans="1:8">
      <c r="A58" s="124">
        <v>590112</v>
      </c>
      <c r="B58" s="171" t="s">
        <v>254</v>
      </c>
      <c r="C58" s="124" t="s">
        <v>242</v>
      </c>
      <c r="D58" s="125">
        <v>11.34</v>
      </c>
      <c r="E58" s="280">
        <v>0</v>
      </c>
      <c r="F58" s="117">
        <f t="shared" si="4"/>
        <v>0</v>
      </c>
      <c r="G58" s="280">
        <v>0</v>
      </c>
      <c r="H58" s="117">
        <f t="shared" si="5"/>
        <v>0</v>
      </c>
    </row>
    <row r="59" spans="1:8" ht="22.5">
      <c r="A59" s="124">
        <v>590113</v>
      </c>
      <c r="B59" s="171" t="s">
        <v>255</v>
      </c>
      <c r="C59" s="124" t="s">
        <v>242</v>
      </c>
      <c r="D59" s="125">
        <v>7.59</v>
      </c>
      <c r="E59" s="280">
        <v>0</v>
      </c>
      <c r="F59" s="117">
        <f t="shared" si="4"/>
        <v>0</v>
      </c>
      <c r="G59" s="280">
        <v>0</v>
      </c>
      <c r="H59" s="117">
        <f t="shared" si="5"/>
        <v>0</v>
      </c>
    </row>
    <row r="60" spans="1:8" ht="22.5">
      <c r="A60" s="124">
        <v>590114</v>
      </c>
      <c r="B60" s="171" t="s">
        <v>256</v>
      </c>
      <c r="C60" s="124" t="s">
        <v>54</v>
      </c>
      <c r="D60" s="125" t="s">
        <v>1770</v>
      </c>
      <c r="E60" s="280">
        <v>0</v>
      </c>
      <c r="F60" s="117" t="e">
        <f t="shared" si="4"/>
        <v>#VALUE!</v>
      </c>
      <c r="G60" s="280">
        <v>0</v>
      </c>
      <c r="H60" s="117" t="e">
        <f t="shared" si="5"/>
        <v>#VALUE!</v>
      </c>
    </row>
    <row r="61" spans="1:8" ht="22.5">
      <c r="A61" s="124">
        <v>590115</v>
      </c>
      <c r="B61" s="171" t="s">
        <v>258</v>
      </c>
      <c r="C61" s="124" t="s">
        <v>242</v>
      </c>
      <c r="D61" s="125" t="s">
        <v>1771</v>
      </c>
      <c r="E61" s="280">
        <v>0</v>
      </c>
      <c r="F61" s="117" t="e">
        <f t="shared" si="4"/>
        <v>#VALUE!</v>
      </c>
      <c r="G61" s="280">
        <v>0</v>
      </c>
      <c r="H61" s="117" t="e">
        <f t="shared" si="5"/>
        <v>#VALUE!</v>
      </c>
    </row>
    <row r="62" spans="1:8" ht="22.5">
      <c r="A62" s="124">
        <v>590116</v>
      </c>
      <c r="B62" s="171" t="s">
        <v>260</v>
      </c>
      <c r="C62" s="124" t="s">
        <v>242</v>
      </c>
      <c r="D62" s="125" t="s">
        <v>1772</v>
      </c>
      <c r="E62" s="280">
        <v>0</v>
      </c>
      <c r="F62" s="117" t="e">
        <f t="shared" si="4"/>
        <v>#VALUE!</v>
      </c>
      <c r="G62" s="280">
        <v>0</v>
      </c>
      <c r="H62" s="117" t="e">
        <f t="shared" si="5"/>
        <v>#VALUE!</v>
      </c>
    </row>
    <row r="63" spans="1:8" ht="22.5">
      <c r="A63" s="124">
        <v>590117</v>
      </c>
      <c r="B63" s="171" t="s">
        <v>262</v>
      </c>
      <c r="C63" s="124" t="s">
        <v>54</v>
      </c>
      <c r="D63" s="125" t="s">
        <v>1773</v>
      </c>
      <c r="E63" s="280">
        <v>0</v>
      </c>
      <c r="F63" s="117" t="e">
        <f t="shared" si="4"/>
        <v>#VALUE!</v>
      </c>
      <c r="G63" s="280">
        <v>0</v>
      </c>
      <c r="H63" s="117" t="e">
        <f t="shared" si="5"/>
        <v>#VALUE!</v>
      </c>
    </row>
    <row r="64" spans="1:8">
      <c r="A64" s="124">
        <v>590118</v>
      </c>
      <c r="B64" s="171" t="s">
        <v>264</v>
      </c>
      <c r="C64" s="124" t="s">
        <v>242</v>
      </c>
      <c r="D64" s="125">
        <v>6.07</v>
      </c>
      <c r="E64" s="280">
        <v>0</v>
      </c>
      <c r="F64" s="117">
        <f t="shared" si="4"/>
        <v>0</v>
      </c>
      <c r="G64" s="280">
        <v>0</v>
      </c>
      <c r="H64" s="117">
        <f t="shared" si="5"/>
        <v>0</v>
      </c>
    </row>
    <row r="65" spans="1:8">
      <c r="A65" s="124">
        <v>590119</v>
      </c>
      <c r="B65" s="171" t="s">
        <v>265</v>
      </c>
      <c r="C65" s="124" t="s">
        <v>242</v>
      </c>
      <c r="D65" s="125">
        <v>11.41</v>
      </c>
      <c r="E65" s="280">
        <v>0</v>
      </c>
      <c r="F65" s="117">
        <f t="shared" si="4"/>
        <v>0</v>
      </c>
      <c r="G65" s="280">
        <v>0</v>
      </c>
      <c r="H65" s="117">
        <f t="shared" si="5"/>
        <v>0</v>
      </c>
    </row>
    <row r="66" spans="1:8">
      <c r="A66" s="124">
        <v>590120</v>
      </c>
      <c r="B66" s="171" t="s">
        <v>266</v>
      </c>
      <c r="C66" s="124" t="s">
        <v>242</v>
      </c>
      <c r="D66" s="125">
        <v>10.08</v>
      </c>
      <c r="E66" s="280">
        <v>0</v>
      </c>
      <c r="F66" s="117">
        <f t="shared" si="4"/>
        <v>0</v>
      </c>
      <c r="G66" s="280">
        <v>0</v>
      </c>
      <c r="H66" s="117">
        <f t="shared" si="5"/>
        <v>0</v>
      </c>
    </row>
    <row r="67" spans="1:8">
      <c r="A67" s="124">
        <v>590121</v>
      </c>
      <c r="B67" s="171" t="s">
        <v>267</v>
      </c>
      <c r="C67" s="124" t="s">
        <v>54</v>
      </c>
      <c r="D67" s="125">
        <v>1681.83</v>
      </c>
      <c r="E67" s="280">
        <v>0</v>
      </c>
      <c r="F67" s="117">
        <f t="shared" si="4"/>
        <v>0</v>
      </c>
      <c r="G67" s="280">
        <v>0</v>
      </c>
      <c r="H67" s="117">
        <f t="shared" si="5"/>
        <v>0</v>
      </c>
    </row>
    <row r="68" spans="1:8">
      <c r="A68" s="124">
        <v>590122</v>
      </c>
      <c r="B68" s="171" t="s">
        <v>268</v>
      </c>
      <c r="C68" s="124" t="s">
        <v>54</v>
      </c>
      <c r="D68" s="125">
        <v>4519.2299999999996</v>
      </c>
      <c r="E68" s="280">
        <v>0</v>
      </c>
      <c r="F68" s="117">
        <f t="shared" si="4"/>
        <v>0</v>
      </c>
      <c r="G68" s="280">
        <v>0</v>
      </c>
      <c r="H68" s="117">
        <f t="shared" si="5"/>
        <v>0</v>
      </c>
    </row>
    <row r="69" spans="1:8" ht="22.5">
      <c r="A69" s="124">
        <v>590123</v>
      </c>
      <c r="B69" s="171" t="s">
        <v>269</v>
      </c>
      <c r="C69" s="124" t="s">
        <v>54</v>
      </c>
      <c r="D69" s="125" t="s">
        <v>1774</v>
      </c>
      <c r="E69" s="280">
        <v>0</v>
      </c>
      <c r="F69" s="117" t="e">
        <f t="shared" si="4"/>
        <v>#VALUE!</v>
      </c>
      <c r="G69" s="280">
        <v>0</v>
      </c>
      <c r="H69" s="117" t="e">
        <f t="shared" si="5"/>
        <v>#VALUE!</v>
      </c>
    </row>
    <row r="70" spans="1:8">
      <c r="A70" s="124">
        <v>590124</v>
      </c>
      <c r="B70" s="171" t="s">
        <v>271</v>
      </c>
      <c r="C70" s="124" t="s">
        <v>242</v>
      </c>
      <c r="D70" s="125">
        <v>7.59</v>
      </c>
      <c r="E70" s="280">
        <v>0</v>
      </c>
      <c r="F70" s="117">
        <f t="shared" si="4"/>
        <v>0</v>
      </c>
      <c r="G70" s="280">
        <v>0</v>
      </c>
      <c r="H70" s="117">
        <f t="shared" si="5"/>
        <v>0</v>
      </c>
    </row>
    <row r="71" spans="1:8">
      <c r="A71" s="124">
        <v>590125</v>
      </c>
      <c r="B71" s="171" t="s">
        <v>272</v>
      </c>
      <c r="C71" s="124" t="s">
        <v>242</v>
      </c>
      <c r="D71" s="125">
        <v>5.83</v>
      </c>
      <c r="E71" s="280">
        <v>0</v>
      </c>
      <c r="F71" s="117">
        <f t="shared" si="4"/>
        <v>0</v>
      </c>
      <c r="G71" s="280">
        <v>0</v>
      </c>
      <c r="H71" s="117">
        <f t="shared" si="5"/>
        <v>0</v>
      </c>
    </row>
    <row r="72" spans="1:8">
      <c r="A72" s="124">
        <v>590126</v>
      </c>
      <c r="B72" s="171" t="s">
        <v>273</v>
      </c>
      <c r="C72" s="124" t="s">
        <v>242</v>
      </c>
      <c r="D72" s="125">
        <v>7.4</v>
      </c>
      <c r="E72" s="280">
        <v>0</v>
      </c>
      <c r="F72" s="117">
        <f t="shared" si="4"/>
        <v>0</v>
      </c>
      <c r="G72" s="280">
        <v>0</v>
      </c>
      <c r="H72" s="117">
        <f t="shared" si="5"/>
        <v>0</v>
      </c>
    </row>
    <row r="73" spans="1:8" ht="22.5">
      <c r="A73" s="124">
        <v>590127</v>
      </c>
      <c r="B73" s="171" t="s">
        <v>274</v>
      </c>
      <c r="C73" s="124" t="s">
        <v>242</v>
      </c>
      <c r="D73" s="125">
        <v>15.16</v>
      </c>
      <c r="E73" s="280">
        <v>0</v>
      </c>
      <c r="F73" s="117">
        <f t="shared" si="4"/>
        <v>0</v>
      </c>
      <c r="G73" s="280">
        <v>0</v>
      </c>
      <c r="H73" s="117">
        <f t="shared" si="5"/>
        <v>0</v>
      </c>
    </row>
  </sheetData>
  <mergeCells count="10">
    <mergeCell ref="B46:H46"/>
    <mergeCell ref="B9:H9"/>
    <mergeCell ref="B18:H18"/>
    <mergeCell ref="D6:D8"/>
    <mergeCell ref="A6:A8"/>
    <mergeCell ref="B6:B8"/>
    <mergeCell ref="C6:C8"/>
    <mergeCell ref="E6:H6"/>
    <mergeCell ref="E7:F7"/>
    <mergeCell ref="G7:H7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48" zoomScale="85" zoomScaleNormal="85" zoomScaleSheetLayoutView="55" workbookViewId="0">
      <selection activeCell="I20" sqref="I20"/>
    </sheetView>
  </sheetViews>
  <sheetFormatPr defaultRowHeight="15.75"/>
  <cols>
    <col min="1" max="1" width="8.28515625" style="603" customWidth="1"/>
    <col min="2" max="2" width="16.140625" style="587" customWidth="1"/>
    <col min="3" max="3" width="25.140625" style="604" customWidth="1"/>
    <col min="4" max="4" width="19.140625" style="587" bestFit="1" customWidth="1"/>
    <col min="5" max="5" width="12.7109375" style="604" customWidth="1"/>
    <col min="6" max="6" width="15.140625" style="587" bestFit="1" customWidth="1"/>
    <col min="7" max="7" width="11.7109375" style="587" customWidth="1"/>
    <col min="8" max="8" width="16" style="587" customWidth="1"/>
    <col min="9" max="9" width="8.85546875" style="587" customWidth="1"/>
    <col min="10" max="10" width="14.140625" style="603" customWidth="1"/>
    <col min="11" max="11" width="18.140625" style="587" customWidth="1"/>
    <col min="12" max="12" width="19.42578125" style="484" customWidth="1"/>
    <col min="13" max="256" width="9.140625" style="587"/>
    <col min="257" max="257" width="12.140625" style="587" customWidth="1"/>
    <col min="258" max="258" width="16.85546875" style="587" bestFit="1" customWidth="1"/>
    <col min="259" max="259" width="25.140625" style="587" customWidth="1"/>
    <col min="260" max="260" width="19.140625" style="587" bestFit="1" customWidth="1"/>
    <col min="261" max="261" width="12.7109375" style="587" customWidth="1"/>
    <col min="262" max="262" width="15.140625" style="587" bestFit="1" customWidth="1"/>
    <col min="263" max="263" width="11.7109375" style="587" customWidth="1"/>
    <col min="264" max="264" width="16" style="587" customWidth="1"/>
    <col min="265" max="265" width="8.85546875" style="587" customWidth="1"/>
    <col min="266" max="266" width="10.140625" style="587" customWidth="1"/>
    <col min="267" max="267" width="15.140625" style="587" customWidth="1"/>
    <col min="268" max="268" width="19.42578125" style="587" customWidth="1"/>
    <col min="269" max="512" width="9.140625" style="587"/>
    <col min="513" max="513" width="12.140625" style="587" customWidth="1"/>
    <col min="514" max="514" width="16.85546875" style="587" bestFit="1" customWidth="1"/>
    <col min="515" max="515" width="25.140625" style="587" customWidth="1"/>
    <col min="516" max="516" width="19.140625" style="587" bestFit="1" customWidth="1"/>
    <col min="517" max="517" width="12.7109375" style="587" customWidth="1"/>
    <col min="518" max="518" width="15.140625" style="587" bestFit="1" customWidth="1"/>
    <col min="519" max="519" width="11.7109375" style="587" customWidth="1"/>
    <col min="520" max="520" width="16" style="587" customWidth="1"/>
    <col min="521" max="521" width="8.85546875" style="587" customWidth="1"/>
    <col min="522" max="522" width="10.140625" style="587" customWidth="1"/>
    <col min="523" max="523" width="15.140625" style="587" customWidth="1"/>
    <col min="524" max="524" width="19.42578125" style="587" customWidth="1"/>
    <col min="525" max="768" width="9.140625" style="587"/>
    <col min="769" max="769" width="12.140625" style="587" customWidth="1"/>
    <col min="770" max="770" width="16.85546875" style="587" bestFit="1" customWidth="1"/>
    <col min="771" max="771" width="25.140625" style="587" customWidth="1"/>
    <col min="772" max="772" width="19.140625" style="587" bestFit="1" customWidth="1"/>
    <col min="773" max="773" width="12.7109375" style="587" customWidth="1"/>
    <col min="774" max="774" width="15.140625" style="587" bestFit="1" customWidth="1"/>
    <col min="775" max="775" width="11.7109375" style="587" customWidth="1"/>
    <col min="776" max="776" width="16" style="587" customWidth="1"/>
    <col min="777" max="777" width="8.85546875" style="587" customWidth="1"/>
    <col min="778" max="778" width="10.140625" style="587" customWidth="1"/>
    <col min="779" max="779" width="15.140625" style="587" customWidth="1"/>
    <col min="780" max="780" width="19.42578125" style="587" customWidth="1"/>
    <col min="781" max="1024" width="9.140625" style="587"/>
    <col min="1025" max="1025" width="12.140625" style="587" customWidth="1"/>
    <col min="1026" max="1026" width="16.85546875" style="587" bestFit="1" customWidth="1"/>
    <col min="1027" max="1027" width="25.140625" style="587" customWidth="1"/>
    <col min="1028" max="1028" width="19.140625" style="587" bestFit="1" customWidth="1"/>
    <col min="1029" max="1029" width="12.7109375" style="587" customWidth="1"/>
    <col min="1030" max="1030" width="15.140625" style="587" bestFit="1" customWidth="1"/>
    <col min="1031" max="1031" width="11.7109375" style="587" customWidth="1"/>
    <col min="1032" max="1032" width="16" style="587" customWidth="1"/>
    <col min="1033" max="1033" width="8.85546875" style="587" customWidth="1"/>
    <col min="1034" max="1034" width="10.140625" style="587" customWidth="1"/>
    <col min="1035" max="1035" width="15.140625" style="587" customWidth="1"/>
    <col min="1036" max="1036" width="19.42578125" style="587" customWidth="1"/>
    <col min="1037" max="1280" width="9.140625" style="587"/>
    <col min="1281" max="1281" width="12.140625" style="587" customWidth="1"/>
    <col min="1282" max="1282" width="16.85546875" style="587" bestFit="1" customWidth="1"/>
    <col min="1283" max="1283" width="25.140625" style="587" customWidth="1"/>
    <col min="1284" max="1284" width="19.140625" style="587" bestFit="1" customWidth="1"/>
    <col min="1285" max="1285" width="12.7109375" style="587" customWidth="1"/>
    <col min="1286" max="1286" width="15.140625" style="587" bestFit="1" customWidth="1"/>
    <col min="1287" max="1287" width="11.7109375" style="587" customWidth="1"/>
    <col min="1288" max="1288" width="16" style="587" customWidth="1"/>
    <col min="1289" max="1289" width="8.85546875" style="587" customWidth="1"/>
    <col min="1290" max="1290" width="10.140625" style="587" customWidth="1"/>
    <col min="1291" max="1291" width="15.140625" style="587" customWidth="1"/>
    <col min="1292" max="1292" width="19.42578125" style="587" customWidth="1"/>
    <col min="1293" max="1536" width="9.140625" style="587"/>
    <col min="1537" max="1537" width="12.140625" style="587" customWidth="1"/>
    <col min="1538" max="1538" width="16.85546875" style="587" bestFit="1" customWidth="1"/>
    <col min="1539" max="1539" width="25.140625" style="587" customWidth="1"/>
    <col min="1540" max="1540" width="19.140625" style="587" bestFit="1" customWidth="1"/>
    <col min="1541" max="1541" width="12.7109375" style="587" customWidth="1"/>
    <col min="1542" max="1542" width="15.140625" style="587" bestFit="1" customWidth="1"/>
    <col min="1543" max="1543" width="11.7109375" style="587" customWidth="1"/>
    <col min="1544" max="1544" width="16" style="587" customWidth="1"/>
    <col min="1545" max="1545" width="8.85546875" style="587" customWidth="1"/>
    <col min="1546" max="1546" width="10.140625" style="587" customWidth="1"/>
    <col min="1547" max="1547" width="15.140625" style="587" customWidth="1"/>
    <col min="1548" max="1548" width="19.42578125" style="587" customWidth="1"/>
    <col min="1549" max="1792" width="9.140625" style="587"/>
    <col min="1793" max="1793" width="12.140625" style="587" customWidth="1"/>
    <col min="1794" max="1794" width="16.85546875" style="587" bestFit="1" customWidth="1"/>
    <col min="1795" max="1795" width="25.140625" style="587" customWidth="1"/>
    <col min="1796" max="1796" width="19.140625" style="587" bestFit="1" customWidth="1"/>
    <col min="1797" max="1797" width="12.7109375" style="587" customWidth="1"/>
    <col min="1798" max="1798" width="15.140625" style="587" bestFit="1" customWidth="1"/>
    <col min="1799" max="1799" width="11.7109375" style="587" customWidth="1"/>
    <col min="1800" max="1800" width="16" style="587" customWidth="1"/>
    <col min="1801" max="1801" width="8.85546875" style="587" customWidth="1"/>
    <col min="1802" max="1802" width="10.140625" style="587" customWidth="1"/>
    <col min="1803" max="1803" width="15.140625" style="587" customWidth="1"/>
    <col min="1804" max="1804" width="19.42578125" style="587" customWidth="1"/>
    <col min="1805" max="2048" width="9.140625" style="587"/>
    <col min="2049" max="2049" width="12.140625" style="587" customWidth="1"/>
    <col min="2050" max="2050" width="16.85546875" style="587" bestFit="1" customWidth="1"/>
    <col min="2051" max="2051" width="25.140625" style="587" customWidth="1"/>
    <col min="2052" max="2052" width="19.140625" style="587" bestFit="1" customWidth="1"/>
    <col min="2053" max="2053" width="12.7109375" style="587" customWidth="1"/>
    <col min="2054" max="2054" width="15.140625" style="587" bestFit="1" customWidth="1"/>
    <col min="2055" max="2055" width="11.7109375" style="587" customWidth="1"/>
    <col min="2056" max="2056" width="16" style="587" customWidth="1"/>
    <col min="2057" max="2057" width="8.85546875" style="587" customWidth="1"/>
    <col min="2058" max="2058" width="10.140625" style="587" customWidth="1"/>
    <col min="2059" max="2059" width="15.140625" style="587" customWidth="1"/>
    <col min="2060" max="2060" width="19.42578125" style="587" customWidth="1"/>
    <col min="2061" max="2304" width="9.140625" style="587"/>
    <col min="2305" max="2305" width="12.140625" style="587" customWidth="1"/>
    <col min="2306" max="2306" width="16.85546875" style="587" bestFit="1" customWidth="1"/>
    <col min="2307" max="2307" width="25.140625" style="587" customWidth="1"/>
    <col min="2308" max="2308" width="19.140625" style="587" bestFit="1" customWidth="1"/>
    <col min="2309" max="2309" width="12.7109375" style="587" customWidth="1"/>
    <col min="2310" max="2310" width="15.140625" style="587" bestFit="1" customWidth="1"/>
    <col min="2311" max="2311" width="11.7109375" style="587" customWidth="1"/>
    <col min="2312" max="2312" width="16" style="587" customWidth="1"/>
    <col min="2313" max="2313" width="8.85546875" style="587" customWidth="1"/>
    <col min="2314" max="2314" width="10.140625" style="587" customWidth="1"/>
    <col min="2315" max="2315" width="15.140625" style="587" customWidth="1"/>
    <col min="2316" max="2316" width="19.42578125" style="587" customWidth="1"/>
    <col min="2317" max="2560" width="9.140625" style="587"/>
    <col min="2561" max="2561" width="12.140625" style="587" customWidth="1"/>
    <col min="2562" max="2562" width="16.85546875" style="587" bestFit="1" customWidth="1"/>
    <col min="2563" max="2563" width="25.140625" style="587" customWidth="1"/>
    <col min="2564" max="2564" width="19.140625" style="587" bestFit="1" customWidth="1"/>
    <col min="2565" max="2565" width="12.7109375" style="587" customWidth="1"/>
    <col min="2566" max="2566" width="15.140625" style="587" bestFit="1" customWidth="1"/>
    <col min="2567" max="2567" width="11.7109375" style="587" customWidth="1"/>
    <col min="2568" max="2568" width="16" style="587" customWidth="1"/>
    <col min="2569" max="2569" width="8.85546875" style="587" customWidth="1"/>
    <col min="2570" max="2570" width="10.140625" style="587" customWidth="1"/>
    <col min="2571" max="2571" width="15.140625" style="587" customWidth="1"/>
    <col min="2572" max="2572" width="19.42578125" style="587" customWidth="1"/>
    <col min="2573" max="2816" width="9.140625" style="587"/>
    <col min="2817" max="2817" width="12.140625" style="587" customWidth="1"/>
    <col min="2818" max="2818" width="16.85546875" style="587" bestFit="1" customWidth="1"/>
    <col min="2819" max="2819" width="25.140625" style="587" customWidth="1"/>
    <col min="2820" max="2820" width="19.140625" style="587" bestFit="1" customWidth="1"/>
    <col min="2821" max="2821" width="12.7109375" style="587" customWidth="1"/>
    <col min="2822" max="2822" width="15.140625" style="587" bestFit="1" customWidth="1"/>
    <col min="2823" max="2823" width="11.7109375" style="587" customWidth="1"/>
    <col min="2824" max="2824" width="16" style="587" customWidth="1"/>
    <col min="2825" max="2825" width="8.85546875" style="587" customWidth="1"/>
    <col min="2826" max="2826" width="10.140625" style="587" customWidth="1"/>
    <col min="2827" max="2827" width="15.140625" style="587" customWidth="1"/>
    <col min="2828" max="2828" width="19.42578125" style="587" customWidth="1"/>
    <col min="2829" max="3072" width="9.140625" style="587"/>
    <col min="3073" max="3073" width="12.140625" style="587" customWidth="1"/>
    <col min="3074" max="3074" width="16.85546875" style="587" bestFit="1" customWidth="1"/>
    <col min="3075" max="3075" width="25.140625" style="587" customWidth="1"/>
    <col min="3076" max="3076" width="19.140625" style="587" bestFit="1" customWidth="1"/>
    <col min="3077" max="3077" width="12.7109375" style="587" customWidth="1"/>
    <col min="3078" max="3078" width="15.140625" style="587" bestFit="1" customWidth="1"/>
    <col min="3079" max="3079" width="11.7109375" style="587" customWidth="1"/>
    <col min="3080" max="3080" width="16" style="587" customWidth="1"/>
    <col min="3081" max="3081" width="8.85546875" style="587" customWidth="1"/>
    <col min="3082" max="3082" width="10.140625" style="587" customWidth="1"/>
    <col min="3083" max="3083" width="15.140625" style="587" customWidth="1"/>
    <col min="3084" max="3084" width="19.42578125" style="587" customWidth="1"/>
    <col min="3085" max="3328" width="9.140625" style="587"/>
    <col min="3329" max="3329" width="12.140625" style="587" customWidth="1"/>
    <col min="3330" max="3330" width="16.85546875" style="587" bestFit="1" customWidth="1"/>
    <col min="3331" max="3331" width="25.140625" style="587" customWidth="1"/>
    <col min="3332" max="3332" width="19.140625" style="587" bestFit="1" customWidth="1"/>
    <col min="3333" max="3333" width="12.7109375" style="587" customWidth="1"/>
    <col min="3334" max="3334" width="15.140625" style="587" bestFit="1" customWidth="1"/>
    <col min="3335" max="3335" width="11.7109375" style="587" customWidth="1"/>
    <col min="3336" max="3336" width="16" style="587" customWidth="1"/>
    <col min="3337" max="3337" width="8.85546875" style="587" customWidth="1"/>
    <col min="3338" max="3338" width="10.140625" style="587" customWidth="1"/>
    <col min="3339" max="3339" width="15.140625" style="587" customWidth="1"/>
    <col min="3340" max="3340" width="19.42578125" style="587" customWidth="1"/>
    <col min="3341" max="3584" width="9.140625" style="587"/>
    <col min="3585" max="3585" width="12.140625" style="587" customWidth="1"/>
    <col min="3586" max="3586" width="16.85546875" style="587" bestFit="1" customWidth="1"/>
    <col min="3587" max="3587" width="25.140625" style="587" customWidth="1"/>
    <col min="3588" max="3588" width="19.140625" style="587" bestFit="1" customWidth="1"/>
    <col min="3589" max="3589" width="12.7109375" style="587" customWidth="1"/>
    <col min="3590" max="3590" width="15.140625" style="587" bestFit="1" customWidth="1"/>
    <col min="3591" max="3591" width="11.7109375" style="587" customWidth="1"/>
    <col min="3592" max="3592" width="16" style="587" customWidth="1"/>
    <col min="3593" max="3593" width="8.85546875" style="587" customWidth="1"/>
    <col min="3594" max="3594" width="10.140625" style="587" customWidth="1"/>
    <col min="3595" max="3595" width="15.140625" style="587" customWidth="1"/>
    <col min="3596" max="3596" width="19.42578125" style="587" customWidth="1"/>
    <col min="3597" max="3840" width="9.140625" style="587"/>
    <col min="3841" max="3841" width="12.140625" style="587" customWidth="1"/>
    <col min="3842" max="3842" width="16.85546875" style="587" bestFit="1" customWidth="1"/>
    <col min="3843" max="3843" width="25.140625" style="587" customWidth="1"/>
    <col min="3844" max="3844" width="19.140625" style="587" bestFit="1" customWidth="1"/>
    <col min="3845" max="3845" width="12.7109375" style="587" customWidth="1"/>
    <col min="3846" max="3846" width="15.140625" style="587" bestFit="1" customWidth="1"/>
    <col min="3847" max="3847" width="11.7109375" style="587" customWidth="1"/>
    <col min="3848" max="3848" width="16" style="587" customWidth="1"/>
    <col min="3849" max="3849" width="8.85546875" style="587" customWidth="1"/>
    <col min="3850" max="3850" width="10.140625" style="587" customWidth="1"/>
    <col min="3851" max="3851" width="15.140625" style="587" customWidth="1"/>
    <col min="3852" max="3852" width="19.42578125" style="587" customWidth="1"/>
    <col min="3853" max="4096" width="9.140625" style="587"/>
    <col min="4097" max="4097" width="12.140625" style="587" customWidth="1"/>
    <col min="4098" max="4098" width="16.85546875" style="587" bestFit="1" customWidth="1"/>
    <col min="4099" max="4099" width="25.140625" style="587" customWidth="1"/>
    <col min="4100" max="4100" width="19.140625" style="587" bestFit="1" customWidth="1"/>
    <col min="4101" max="4101" width="12.7109375" style="587" customWidth="1"/>
    <col min="4102" max="4102" width="15.140625" style="587" bestFit="1" customWidth="1"/>
    <col min="4103" max="4103" width="11.7109375" style="587" customWidth="1"/>
    <col min="4104" max="4104" width="16" style="587" customWidth="1"/>
    <col min="4105" max="4105" width="8.85546875" style="587" customWidth="1"/>
    <col min="4106" max="4106" width="10.140625" style="587" customWidth="1"/>
    <col min="4107" max="4107" width="15.140625" style="587" customWidth="1"/>
    <col min="4108" max="4108" width="19.42578125" style="587" customWidth="1"/>
    <col min="4109" max="4352" width="9.140625" style="587"/>
    <col min="4353" max="4353" width="12.140625" style="587" customWidth="1"/>
    <col min="4354" max="4354" width="16.85546875" style="587" bestFit="1" customWidth="1"/>
    <col min="4355" max="4355" width="25.140625" style="587" customWidth="1"/>
    <col min="4356" max="4356" width="19.140625" style="587" bestFit="1" customWidth="1"/>
    <col min="4357" max="4357" width="12.7109375" style="587" customWidth="1"/>
    <col min="4358" max="4358" width="15.140625" style="587" bestFit="1" customWidth="1"/>
    <col min="4359" max="4359" width="11.7109375" style="587" customWidth="1"/>
    <col min="4360" max="4360" width="16" style="587" customWidth="1"/>
    <col min="4361" max="4361" width="8.85546875" style="587" customWidth="1"/>
    <col min="4362" max="4362" width="10.140625" style="587" customWidth="1"/>
    <col min="4363" max="4363" width="15.140625" style="587" customWidth="1"/>
    <col min="4364" max="4364" width="19.42578125" style="587" customWidth="1"/>
    <col min="4365" max="4608" width="9.140625" style="587"/>
    <col min="4609" max="4609" width="12.140625" style="587" customWidth="1"/>
    <col min="4610" max="4610" width="16.85546875" style="587" bestFit="1" customWidth="1"/>
    <col min="4611" max="4611" width="25.140625" style="587" customWidth="1"/>
    <col min="4612" max="4612" width="19.140625" style="587" bestFit="1" customWidth="1"/>
    <col min="4613" max="4613" width="12.7109375" style="587" customWidth="1"/>
    <col min="4614" max="4614" width="15.140625" style="587" bestFit="1" customWidth="1"/>
    <col min="4615" max="4615" width="11.7109375" style="587" customWidth="1"/>
    <col min="4616" max="4616" width="16" style="587" customWidth="1"/>
    <col min="4617" max="4617" width="8.85546875" style="587" customWidth="1"/>
    <col min="4618" max="4618" width="10.140625" style="587" customWidth="1"/>
    <col min="4619" max="4619" width="15.140625" style="587" customWidth="1"/>
    <col min="4620" max="4620" width="19.42578125" style="587" customWidth="1"/>
    <col min="4621" max="4864" width="9.140625" style="587"/>
    <col min="4865" max="4865" width="12.140625" style="587" customWidth="1"/>
    <col min="4866" max="4866" width="16.85546875" style="587" bestFit="1" customWidth="1"/>
    <col min="4867" max="4867" width="25.140625" style="587" customWidth="1"/>
    <col min="4868" max="4868" width="19.140625" style="587" bestFit="1" customWidth="1"/>
    <col min="4869" max="4869" width="12.7109375" style="587" customWidth="1"/>
    <col min="4870" max="4870" width="15.140625" style="587" bestFit="1" customWidth="1"/>
    <col min="4871" max="4871" width="11.7109375" style="587" customWidth="1"/>
    <col min="4872" max="4872" width="16" style="587" customWidth="1"/>
    <col min="4873" max="4873" width="8.85546875" style="587" customWidth="1"/>
    <col min="4874" max="4874" width="10.140625" style="587" customWidth="1"/>
    <col min="4875" max="4875" width="15.140625" style="587" customWidth="1"/>
    <col min="4876" max="4876" width="19.42578125" style="587" customWidth="1"/>
    <col min="4877" max="5120" width="9.140625" style="587"/>
    <col min="5121" max="5121" width="12.140625" style="587" customWidth="1"/>
    <col min="5122" max="5122" width="16.85546875" style="587" bestFit="1" customWidth="1"/>
    <col min="5123" max="5123" width="25.140625" style="587" customWidth="1"/>
    <col min="5124" max="5124" width="19.140625" style="587" bestFit="1" customWidth="1"/>
    <col min="5125" max="5125" width="12.7109375" style="587" customWidth="1"/>
    <col min="5126" max="5126" width="15.140625" style="587" bestFit="1" customWidth="1"/>
    <col min="5127" max="5127" width="11.7109375" style="587" customWidth="1"/>
    <col min="5128" max="5128" width="16" style="587" customWidth="1"/>
    <col min="5129" max="5129" width="8.85546875" style="587" customWidth="1"/>
    <col min="5130" max="5130" width="10.140625" style="587" customWidth="1"/>
    <col min="5131" max="5131" width="15.140625" style="587" customWidth="1"/>
    <col min="5132" max="5132" width="19.42578125" style="587" customWidth="1"/>
    <col min="5133" max="5376" width="9.140625" style="587"/>
    <col min="5377" max="5377" width="12.140625" style="587" customWidth="1"/>
    <col min="5378" max="5378" width="16.85546875" style="587" bestFit="1" customWidth="1"/>
    <col min="5379" max="5379" width="25.140625" style="587" customWidth="1"/>
    <col min="5380" max="5380" width="19.140625" style="587" bestFit="1" customWidth="1"/>
    <col min="5381" max="5381" width="12.7109375" style="587" customWidth="1"/>
    <col min="5382" max="5382" width="15.140625" style="587" bestFit="1" customWidth="1"/>
    <col min="5383" max="5383" width="11.7109375" style="587" customWidth="1"/>
    <col min="5384" max="5384" width="16" style="587" customWidth="1"/>
    <col min="5385" max="5385" width="8.85546875" style="587" customWidth="1"/>
    <col min="5386" max="5386" width="10.140625" style="587" customWidth="1"/>
    <col min="5387" max="5387" width="15.140625" style="587" customWidth="1"/>
    <col min="5388" max="5388" width="19.42578125" style="587" customWidth="1"/>
    <col min="5389" max="5632" width="9.140625" style="587"/>
    <col min="5633" max="5633" width="12.140625" style="587" customWidth="1"/>
    <col min="5634" max="5634" width="16.85546875" style="587" bestFit="1" customWidth="1"/>
    <col min="5635" max="5635" width="25.140625" style="587" customWidth="1"/>
    <col min="5636" max="5636" width="19.140625" style="587" bestFit="1" customWidth="1"/>
    <col min="5637" max="5637" width="12.7109375" style="587" customWidth="1"/>
    <col min="5638" max="5638" width="15.140625" style="587" bestFit="1" customWidth="1"/>
    <col min="5639" max="5639" width="11.7109375" style="587" customWidth="1"/>
    <col min="5640" max="5640" width="16" style="587" customWidth="1"/>
    <col min="5641" max="5641" width="8.85546875" style="587" customWidth="1"/>
    <col min="5642" max="5642" width="10.140625" style="587" customWidth="1"/>
    <col min="5643" max="5643" width="15.140625" style="587" customWidth="1"/>
    <col min="5644" max="5644" width="19.42578125" style="587" customWidth="1"/>
    <col min="5645" max="5888" width="9.140625" style="587"/>
    <col min="5889" max="5889" width="12.140625" style="587" customWidth="1"/>
    <col min="5890" max="5890" width="16.85546875" style="587" bestFit="1" customWidth="1"/>
    <col min="5891" max="5891" width="25.140625" style="587" customWidth="1"/>
    <col min="5892" max="5892" width="19.140625" style="587" bestFit="1" customWidth="1"/>
    <col min="5893" max="5893" width="12.7109375" style="587" customWidth="1"/>
    <col min="5894" max="5894" width="15.140625" style="587" bestFit="1" customWidth="1"/>
    <col min="5895" max="5895" width="11.7109375" style="587" customWidth="1"/>
    <col min="5896" max="5896" width="16" style="587" customWidth="1"/>
    <col min="5897" max="5897" width="8.85546875" style="587" customWidth="1"/>
    <col min="5898" max="5898" width="10.140625" style="587" customWidth="1"/>
    <col min="5899" max="5899" width="15.140625" style="587" customWidth="1"/>
    <col min="5900" max="5900" width="19.42578125" style="587" customWidth="1"/>
    <col min="5901" max="6144" width="9.140625" style="587"/>
    <col min="6145" max="6145" width="12.140625" style="587" customWidth="1"/>
    <col min="6146" max="6146" width="16.85546875" style="587" bestFit="1" customWidth="1"/>
    <col min="6147" max="6147" width="25.140625" style="587" customWidth="1"/>
    <col min="6148" max="6148" width="19.140625" style="587" bestFit="1" customWidth="1"/>
    <col min="6149" max="6149" width="12.7109375" style="587" customWidth="1"/>
    <col min="6150" max="6150" width="15.140625" style="587" bestFit="1" customWidth="1"/>
    <col min="6151" max="6151" width="11.7109375" style="587" customWidth="1"/>
    <col min="6152" max="6152" width="16" style="587" customWidth="1"/>
    <col min="6153" max="6153" width="8.85546875" style="587" customWidth="1"/>
    <col min="6154" max="6154" width="10.140625" style="587" customWidth="1"/>
    <col min="6155" max="6155" width="15.140625" style="587" customWidth="1"/>
    <col min="6156" max="6156" width="19.42578125" style="587" customWidth="1"/>
    <col min="6157" max="6400" width="9.140625" style="587"/>
    <col min="6401" max="6401" width="12.140625" style="587" customWidth="1"/>
    <col min="6402" max="6402" width="16.85546875" style="587" bestFit="1" customWidth="1"/>
    <col min="6403" max="6403" width="25.140625" style="587" customWidth="1"/>
    <col min="6404" max="6404" width="19.140625" style="587" bestFit="1" customWidth="1"/>
    <col min="6405" max="6405" width="12.7109375" style="587" customWidth="1"/>
    <col min="6406" max="6406" width="15.140625" style="587" bestFit="1" customWidth="1"/>
    <col min="6407" max="6407" width="11.7109375" style="587" customWidth="1"/>
    <col min="6408" max="6408" width="16" style="587" customWidth="1"/>
    <col min="6409" max="6409" width="8.85546875" style="587" customWidth="1"/>
    <col min="6410" max="6410" width="10.140625" style="587" customWidth="1"/>
    <col min="6411" max="6411" width="15.140625" style="587" customWidth="1"/>
    <col min="6412" max="6412" width="19.42578125" style="587" customWidth="1"/>
    <col min="6413" max="6656" width="9.140625" style="587"/>
    <col min="6657" max="6657" width="12.140625" style="587" customWidth="1"/>
    <col min="6658" max="6658" width="16.85546875" style="587" bestFit="1" customWidth="1"/>
    <col min="6659" max="6659" width="25.140625" style="587" customWidth="1"/>
    <col min="6660" max="6660" width="19.140625" style="587" bestFit="1" customWidth="1"/>
    <col min="6661" max="6661" width="12.7109375" style="587" customWidth="1"/>
    <col min="6662" max="6662" width="15.140625" style="587" bestFit="1" customWidth="1"/>
    <col min="6663" max="6663" width="11.7109375" style="587" customWidth="1"/>
    <col min="6664" max="6664" width="16" style="587" customWidth="1"/>
    <col min="6665" max="6665" width="8.85546875" style="587" customWidth="1"/>
    <col min="6666" max="6666" width="10.140625" style="587" customWidth="1"/>
    <col min="6667" max="6667" width="15.140625" style="587" customWidth="1"/>
    <col min="6668" max="6668" width="19.42578125" style="587" customWidth="1"/>
    <col min="6669" max="6912" width="9.140625" style="587"/>
    <col min="6913" max="6913" width="12.140625" style="587" customWidth="1"/>
    <col min="6914" max="6914" width="16.85546875" style="587" bestFit="1" customWidth="1"/>
    <col min="6915" max="6915" width="25.140625" style="587" customWidth="1"/>
    <col min="6916" max="6916" width="19.140625" style="587" bestFit="1" customWidth="1"/>
    <col min="6917" max="6917" width="12.7109375" style="587" customWidth="1"/>
    <col min="6918" max="6918" width="15.140625" style="587" bestFit="1" customWidth="1"/>
    <col min="6919" max="6919" width="11.7109375" style="587" customWidth="1"/>
    <col min="6920" max="6920" width="16" style="587" customWidth="1"/>
    <col min="6921" max="6921" width="8.85546875" style="587" customWidth="1"/>
    <col min="6922" max="6922" width="10.140625" style="587" customWidth="1"/>
    <col min="6923" max="6923" width="15.140625" style="587" customWidth="1"/>
    <col min="6924" max="6924" width="19.42578125" style="587" customWidth="1"/>
    <col min="6925" max="7168" width="9.140625" style="587"/>
    <col min="7169" max="7169" width="12.140625" style="587" customWidth="1"/>
    <col min="7170" max="7170" width="16.85546875" style="587" bestFit="1" customWidth="1"/>
    <col min="7171" max="7171" width="25.140625" style="587" customWidth="1"/>
    <col min="7172" max="7172" width="19.140625" style="587" bestFit="1" customWidth="1"/>
    <col min="7173" max="7173" width="12.7109375" style="587" customWidth="1"/>
    <col min="7174" max="7174" width="15.140625" style="587" bestFit="1" customWidth="1"/>
    <col min="7175" max="7175" width="11.7109375" style="587" customWidth="1"/>
    <col min="7176" max="7176" width="16" style="587" customWidth="1"/>
    <col min="7177" max="7177" width="8.85546875" style="587" customWidth="1"/>
    <col min="7178" max="7178" width="10.140625" style="587" customWidth="1"/>
    <col min="7179" max="7179" width="15.140625" style="587" customWidth="1"/>
    <col min="7180" max="7180" width="19.42578125" style="587" customWidth="1"/>
    <col min="7181" max="7424" width="9.140625" style="587"/>
    <col min="7425" max="7425" width="12.140625" style="587" customWidth="1"/>
    <col min="7426" max="7426" width="16.85546875" style="587" bestFit="1" customWidth="1"/>
    <col min="7427" max="7427" width="25.140625" style="587" customWidth="1"/>
    <col min="7428" max="7428" width="19.140625" style="587" bestFit="1" customWidth="1"/>
    <col min="7429" max="7429" width="12.7109375" style="587" customWidth="1"/>
    <col min="7430" max="7430" width="15.140625" style="587" bestFit="1" customWidth="1"/>
    <col min="7431" max="7431" width="11.7109375" style="587" customWidth="1"/>
    <col min="7432" max="7432" width="16" style="587" customWidth="1"/>
    <col min="7433" max="7433" width="8.85546875" style="587" customWidth="1"/>
    <col min="7434" max="7434" width="10.140625" style="587" customWidth="1"/>
    <col min="7435" max="7435" width="15.140625" style="587" customWidth="1"/>
    <col min="7436" max="7436" width="19.42578125" style="587" customWidth="1"/>
    <col min="7437" max="7680" width="9.140625" style="587"/>
    <col min="7681" max="7681" width="12.140625" style="587" customWidth="1"/>
    <col min="7682" max="7682" width="16.85546875" style="587" bestFit="1" customWidth="1"/>
    <col min="7683" max="7683" width="25.140625" style="587" customWidth="1"/>
    <col min="7684" max="7684" width="19.140625" style="587" bestFit="1" customWidth="1"/>
    <col min="7685" max="7685" width="12.7109375" style="587" customWidth="1"/>
    <col min="7686" max="7686" width="15.140625" style="587" bestFit="1" customWidth="1"/>
    <col min="7687" max="7687" width="11.7109375" style="587" customWidth="1"/>
    <col min="7688" max="7688" width="16" style="587" customWidth="1"/>
    <col min="7689" max="7689" width="8.85546875" style="587" customWidth="1"/>
    <col min="7690" max="7690" width="10.140625" style="587" customWidth="1"/>
    <col min="7691" max="7691" width="15.140625" style="587" customWidth="1"/>
    <col min="7692" max="7692" width="19.42578125" style="587" customWidth="1"/>
    <col min="7693" max="7936" width="9.140625" style="587"/>
    <col min="7937" max="7937" width="12.140625" style="587" customWidth="1"/>
    <col min="7938" max="7938" width="16.85546875" style="587" bestFit="1" customWidth="1"/>
    <col min="7939" max="7939" width="25.140625" style="587" customWidth="1"/>
    <col min="7940" max="7940" width="19.140625" style="587" bestFit="1" customWidth="1"/>
    <col min="7941" max="7941" width="12.7109375" style="587" customWidth="1"/>
    <col min="7942" max="7942" width="15.140625" style="587" bestFit="1" customWidth="1"/>
    <col min="7943" max="7943" width="11.7109375" style="587" customWidth="1"/>
    <col min="7944" max="7944" width="16" style="587" customWidth="1"/>
    <col min="7945" max="7945" width="8.85546875" style="587" customWidth="1"/>
    <col min="7946" max="7946" width="10.140625" style="587" customWidth="1"/>
    <col min="7947" max="7947" width="15.140625" style="587" customWidth="1"/>
    <col min="7948" max="7948" width="19.42578125" style="587" customWidth="1"/>
    <col min="7949" max="8192" width="9.140625" style="587"/>
    <col min="8193" max="8193" width="12.140625" style="587" customWidth="1"/>
    <col min="8194" max="8194" width="16.85546875" style="587" bestFit="1" customWidth="1"/>
    <col min="8195" max="8195" width="25.140625" style="587" customWidth="1"/>
    <col min="8196" max="8196" width="19.140625" style="587" bestFit="1" customWidth="1"/>
    <col min="8197" max="8197" width="12.7109375" style="587" customWidth="1"/>
    <col min="8198" max="8198" width="15.140625" style="587" bestFit="1" customWidth="1"/>
    <col min="8199" max="8199" width="11.7109375" style="587" customWidth="1"/>
    <col min="8200" max="8200" width="16" style="587" customWidth="1"/>
    <col min="8201" max="8201" width="8.85546875" style="587" customWidth="1"/>
    <col min="8202" max="8202" width="10.140625" style="587" customWidth="1"/>
    <col min="8203" max="8203" width="15.140625" style="587" customWidth="1"/>
    <col min="8204" max="8204" width="19.42578125" style="587" customWidth="1"/>
    <col min="8205" max="8448" width="9.140625" style="587"/>
    <col min="8449" max="8449" width="12.140625" style="587" customWidth="1"/>
    <col min="8450" max="8450" width="16.85546875" style="587" bestFit="1" customWidth="1"/>
    <col min="8451" max="8451" width="25.140625" style="587" customWidth="1"/>
    <col min="8452" max="8452" width="19.140625" style="587" bestFit="1" customWidth="1"/>
    <col min="8453" max="8453" width="12.7109375" style="587" customWidth="1"/>
    <col min="8454" max="8454" width="15.140625" style="587" bestFit="1" customWidth="1"/>
    <col min="8455" max="8455" width="11.7109375" style="587" customWidth="1"/>
    <col min="8456" max="8456" width="16" style="587" customWidth="1"/>
    <col min="8457" max="8457" width="8.85546875" style="587" customWidth="1"/>
    <col min="8458" max="8458" width="10.140625" style="587" customWidth="1"/>
    <col min="8459" max="8459" width="15.140625" style="587" customWidth="1"/>
    <col min="8460" max="8460" width="19.42578125" style="587" customWidth="1"/>
    <col min="8461" max="8704" width="9.140625" style="587"/>
    <col min="8705" max="8705" width="12.140625" style="587" customWidth="1"/>
    <col min="8706" max="8706" width="16.85546875" style="587" bestFit="1" customWidth="1"/>
    <col min="8707" max="8707" width="25.140625" style="587" customWidth="1"/>
    <col min="8708" max="8708" width="19.140625" style="587" bestFit="1" customWidth="1"/>
    <col min="8709" max="8709" width="12.7109375" style="587" customWidth="1"/>
    <col min="8710" max="8710" width="15.140625" style="587" bestFit="1" customWidth="1"/>
    <col min="8711" max="8711" width="11.7109375" style="587" customWidth="1"/>
    <col min="8712" max="8712" width="16" style="587" customWidth="1"/>
    <col min="8713" max="8713" width="8.85546875" style="587" customWidth="1"/>
    <col min="8714" max="8714" width="10.140625" style="587" customWidth="1"/>
    <col min="8715" max="8715" width="15.140625" style="587" customWidth="1"/>
    <col min="8716" max="8716" width="19.42578125" style="587" customWidth="1"/>
    <col min="8717" max="8960" width="9.140625" style="587"/>
    <col min="8961" max="8961" width="12.140625" style="587" customWidth="1"/>
    <col min="8962" max="8962" width="16.85546875" style="587" bestFit="1" customWidth="1"/>
    <col min="8963" max="8963" width="25.140625" style="587" customWidth="1"/>
    <col min="8964" max="8964" width="19.140625" style="587" bestFit="1" customWidth="1"/>
    <col min="8965" max="8965" width="12.7109375" style="587" customWidth="1"/>
    <col min="8966" max="8966" width="15.140625" style="587" bestFit="1" customWidth="1"/>
    <col min="8967" max="8967" width="11.7109375" style="587" customWidth="1"/>
    <col min="8968" max="8968" width="16" style="587" customWidth="1"/>
    <col min="8969" max="8969" width="8.85546875" style="587" customWidth="1"/>
    <col min="8970" max="8970" width="10.140625" style="587" customWidth="1"/>
    <col min="8971" max="8971" width="15.140625" style="587" customWidth="1"/>
    <col min="8972" max="8972" width="19.42578125" style="587" customWidth="1"/>
    <col min="8973" max="9216" width="9.140625" style="587"/>
    <col min="9217" max="9217" width="12.140625" style="587" customWidth="1"/>
    <col min="9218" max="9218" width="16.85546875" style="587" bestFit="1" customWidth="1"/>
    <col min="9219" max="9219" width="25.140625" style="587" customWidth="1"/>
    <col min="9220" max="9220" width="19.140625" style="587" bestFit="1" customWidth="1"/>
    <col min="9221" max="9221" width="12.7109375" style="587" customWidth="1"/>
    <col min="9222" max="9222" width="15.140625" style="587" bestFit="1" customWidth="1"/>
    <col min="9223" max="9223" width="11.7109375" style="587" customWidth="1"/>
    <col min="9224" max="9224" width="16" style="587" customWidth="1"/>
    <col min="9225" max="9225" width="8.85546875" style="587" customWidth="1"/>
    <col min="9226" max="9226" width="10.140625" style="587" customWidth="1"/>
    <col min="9227" max="9227" width="15.140625" style="587" customWidth="1"/>
    <col min="9228" max="9228" width="19.42578125" style="587" customWidth="1"/>
    <col min="9229" max="9472" width="9.140625" style="587"/>
    <col min="9473" max="9473" width="12.140625" style="587" customWidth="1"/>
    <col min="9474" max="9474" width="16.85546875" style="587" bestFit="1" customWidth="1"/>
    <col min="9475" max="9475" width="25.140625" style="587" customWidth="1"/>
    <col min="9476" max="9476" width="19.140625" style="587" bestFit="1" customWidth="1"/>
    <col min="9477" max="9477" width="12.7109375" style="587" customWidth="1"/>
    <col min="9478" max="9478" width="15.140625" style="587" bestFit="1" customWidth="1"/>
    <col min="9479" max="9479" width="11.7109375" style="587" customWidth="1"/>
    <col min="9480" max="9480" width="16" style="587" customWidth="1"/>
    <col min="9481" max="9481" width="8.85546875" style="587" customWidth="1"/>
    <col min="9482" max="9482" width="10.140625" style="587" customWidth="1"/>
    <col min="9483" max="9483" width="15.140625" style="587" customWidth="1"/>
    <col min="9484" max="9484" width="19.42578125" style="587" customWidth="1"/>
    <col min="9485" max="9728" width="9.140625" style="587"/>
    <col min="9729" max="9729" width="12.140625" style="587" customWidth="1"/>
    <col min="9730" max="9730" width="16.85546875" style="587" bestFit="1" customWidth="1"/>
    <col min="9731" max="9731" width="25.140625" style="587" customWidth="1"/>
    <col min="9732" max="9732" width="19.140625" style="587" bestFit="1" customWidth="1"/>
    <col min="9733" max="9733" width="12.7109375" style="587" customWidth="1"/>
    <col min="9734" max="9734" width="15.140625" style="587" bestFit="1" customWidth="1"/>
    <col min="9735" max="9735" width="11.7109375" style="587" customWidth="1"/>
    <col min="9736" max="9736" width="16" style="587" customWidth="1"/>
    <col min="9737" max="9737" width="8.85546875" style="587" customWidth="1"/>
    <col min="9738" max="9738" width="10.140625" style="587" customWidth="1"/>
    <col min="9739" max="9739" width="15.140625" style="587" customWidth="1"/>
    <col min="9740" max="9740" width="19.42578125" style="587" customWidth="1"/>
    <col min="9741" max="9984" width="9.140625" style="587"/>
    <col min="9985" max="9985" width="12.140625" style="587" customWidth="1"/>
    <col min="9986" max="9986" width="16.85546875" style="587" bestFit="1" customWidth="1"/>
    <col min="9987" max="9987" width="25.140625" style="587" customWidth="1"/>
    <col min="9988" max="9988" width="19.140625" style="587" bestFit="1" customWidth="1"/>
    <col min="9989" max="9989" width="12.7109375" style="587" customWidth="1"/>
    <col min="9990" max="9990" width="15.140625" style="587" bestFit="1" customWidth="1"/>
    <col min="9991" max="9991" width="11.7109375" style="587" customWidth="1"/>
    <col min="9992" max="9992" width="16" style="587" customWidth="1"/>
    <col min="9993" max="9993" width="8.85546875" style="587" customWidth="1"/>
    <col min="9994" max="9994" width="10.140625" style="587" customWidth="1"/>
    <col min="9995" max="9995" width="15.140625" style="587" customWidth="1"/>
    <col min="9996" max="9996" width="19.42578125" style="587" customWidth="1"/>
    <col min="9997" max="10240" width="9.140625" style="587"/>
    <col min="10241" max="10241" width="12.140625" style="587" customWidth="1"/>
    <col min="10242" max="10242" width="16.85546875" style="587" bestFit="1" customWidth="1"/>
    <col min="10243" max="10243" width="25.140625" style="587" customWidth="1"/>
    <col min="10244" max="10244" width="19.140625" style="587" bestFit="1" customWidth="1"/>
    <col min="10245" max="10245" width="12.7109375" style="587" customWidth="1"/>
    <col min="10246" max="10246" width="15.140625" style="587" bestFit="1" customWidth="1"/>
    <col min="10247" max="10247" width="11.7109375" style="587" customWidth="1"/>
    <col min="10248" max="10248" width="16" style="587" customWidth="1"/>
    <col min="10249" max="10249" width="8.85546875" style="587" customWidth="1"/>
    <col min="10250" max="10250" width="10.140625" style="587" customWidth="1"/>
    <col min="10251" max="10251" width="15.140625" style="587" customWidth="1"/>
    <col min="10252" max="10252" width="19.42578125" style="587" customWidth="1"/>
    <col min="10253" max="10496" width="9.140625" style="587"/>
    <col min="10497" max="10497" width="12.140625" style="587" customWidth="1"/>
    <col min="10498" max="10498" width="16.85546875" style="587" bestFit="1" customWidth="1"/>
    <col min="10499" max="10499" width="25.140625" style="587" customWidth="1"/>
    <col min="10500" max="10500" width="19.140625" style="587" bestFit="1" customWidth="1"/>
    <col min="10501" max="10501" width="12.7109375" style="587" customWidth="1"/>
    <col min="10502" max="10502" width="15.140625" style="587" bestFit="1" customWidth="1"/>
    <col min="10503" max="10503" width="11.7109375" style="587" customWidth="1"/>
    <col min="10504" max="10504" width="16" style="587" customWidth="1"/>
    <col min="10505" max="10505" width="8.85546875" style="587" customWidth="1"/>
    <col min="10506" max="10506" width="10.140625" style="587" customWidth="1"/>
    <col min="10507" max="10507" width="15.140625" style="587" customWidth="1"/>
    <col min="10508" max="10508" width="19.42578125" style="587" customWidth="1"/>
    <col min="10509" max="10752" width="9.140625" style="587"/>
    <col min="10753" max="10753" width="12.140625" style="587" customWidth="1"/>
    <col min="10754" max="10754" width="16.85546875" style="587" bestFit="1" customWidth="1"/>
    <col min="10755" max="10755" width="25.140625" style="587" customWidth="1"/>
    <col min="10756" max="10756" width="19.140625" style="587" bestFit="1" customWidth="1"/>
    <col min="10757" max="10757" width="12.7109375" style="587" customWidth="1"/>
    <col min="10758" max="10758" width="15.140625" style="587" bestFit="1" customWidth="1"/>
    <col min="10759" max="10759" width="11.7109375" style="587" customWidth="1"/>
    <col min="10760" max="10760" width="16" style="587" customWidth="1"/>
    <col min="10761" max="10761" width="8.85546875" style="587" customWidth="1"/>
    <col min="10762" max="10762" width="10.140625" style="587" customWidth="1"/>
    <col min="10763" max="10763" width="15.140625" style="587" customWidth="1"/>
    <col min="10764" max="10764" width="19.42578125" style="587" customWidth="1"/>
    <col min="10765" max="11008" width="9.140625" style="587"/>
    <col min="11009" max="11009" width="12.140625" style="587" customWidth="1"/>
    <col min="11010" max="11010" width="16.85546875" style="587" bestFit="1" customWidth="1"/>
    <col min="11011" max="11011" width="25.140625" style="587" customWidth="1"/>
    <col min="11012" max="11012" width="19.140625" style="587" bestFit="1" customWidth="1"/>
    <col min="11013" max="11013" width="12.7109375" style="587" customWidth="1"/>
    <col min="11014" max="11014" width="15.140625" style="587" bestFit="1" customWidth="1"/>
    <col min="11015" max="11015" width="11.7109375" style="587" customWidth="1"/>
    <col min="11016" max="11016" width="16" style="587" customWidth="1"/>
    <col min="11017" max="11017" width="8.85546875" style="587" customWidth="1"/>
    <col min="11018" max="11018" width="10.140625" style="587" customWidth="1"/>
    <col min="11019" max="11019" width="15.140625" style="587" customWidth="1"/>
    <col min="11020" max="11020" width="19.42578125" style="587" customWidth="1"/>
    <col min="11021" max="11264" width="9.140625" style="587"/>
    <col min="11265" max="11265" width="12.140625" style="587" customWidth="1"/>
    <col min="11266" max="11266" width="16.85546875" style="587" bestFit="1" customWidth="1"/>
    <col min="11267" max="11267" width="25.140625" style="587" customWidth="1"/>
    <col min="11268" max="11268" width="19.140625" style="587" bestFit="1" customWidth="1"/>
    <col min="11269" max="11269" width="12.7109375" style="587" customWidth="1"/>
    <col min="11270" max="11270" width="15.140625" style="587" bestFit="1" customWidth="1"/>
    <col min="11271" max="11271" width="11.7109375" style="587" customWidth="1"/>
    <col min="11272" max="11272" width="16" style="587" customWidth="1"/>
    <col min="11273" max="11273" width="8.85546875" style="587" customWidth="1"/>
    <col min="11274" max="11274" width="10.140625" style="587" customWidth="1"/>
    <col min="11275" max="11275" width="15.140625" style="587" customWidth="1"/>
    <col min="11276" max="11276" width="19.42578125" style="587" customWidth="1"/>
    <col min="11277" max="11520" width="9.140625" style="587"/>
    <col min="11521" max="11521" width="12.140625" style="587" customWidth="1"/>
    <col min="11522" max="11522" width="16.85546875" style="587" bestFit="1" customWidth="1"/>
    <col min="11523" max="11523" width="25.140625" style="587" customWidth="1"/>
    <col min="11524" max="11524" width="19.140625" style="587" bestFit="1" customWidth="1"/>
    <col min="11525" max="11525" width="12.7109375" style="587" customWidth="1"/>
    <col min="11526" max="11526" width="15.140625" style="587" bestFit="1" customWidth="1"/>
    <col min="11527" max="11527" width="11.7109375" style="587" customWidth="1"/>
    <col min="11528" max="11528" width="16" style="587" customWidth="1"/>
    <col min="11529" max="11529" width="8.85546875" style="587" customWidth="1"/>
    <col min="11530" max="11530" width="10.140625" style="587" customWidth="1"/>
    <col min="11531" max="11531" width="15.140625" style="587" customWidth="1"/>
    <col min="11532" max="11532" width="19.42578125" style="587" customWidth="1"/>
    <col min="11533" max="11776" width="9.140625" style="587"/>
    <col min="11777" max="11777" width="12.140625" style="587" customWidth="1"/>
    <col min="11778" max="11778" width="16.85546875" style="587" bestFit="1" customWidth="1"/>
    <col min="11779" max="11779" width="25.140625" style="587" customWidth="1"/>
    <col min="11780" max="11780" width="19.140625" style="587" bestFit="1" customWidth="1"/>
    <col min="11781" max="11781" width="12.7109375" style="587" customWidth="1"/>
    <col min="11782" max="11782" width="15.140625" style="587" bestFit="1" customWidth="1"/>
    <col min="11783" max="11783" width="11.7109375" style="587" customWidth="1"/>
    <col min="11784" max="11784" width="16" style="587" customWidth="1"/>
    <col min="11785" max="11785" width="8.85546875" style="587" customWidth="1"/>
    <col min="11786" max="11786" width="10.140625" style="587" customWidth="1"/>
    <col min="11787" max="11787" width="15.140625" style="587" customWidth="1"/>
    <col min="11788" max="11788" width="19.42578125" style="587" customWidth="1"/>
    <col min="11789" max="12032" width="9.140625" style="587"/>
    <col min="12033" max="12033" width="12.140625" style="587" customWidth="1"/>
    <col min="12034" max="12034" width="16.85546875" style="587" bestFit="1" customWidth="1"/>
    <col min="12035" max="12035" width="25.140625" style="587" customWidth="1"/>
    <col min="12036" max="12036" width="19.140625" style="587" bestFit="1" customWidth="1"/>
    <col min="12037" max="12037" width="12.7109375" style="587" customWidth="1"/>
    <col min="12038" max="12038" width="15.140625" style="587" bestFit="1" customWidth="1"/>
    <col min="12039" max="12039" width="11.7109375" style="587" customWidth="1"/>
    <col min="12040" max="12040" width="16" style="587" customWidth="1"/>
    <col min="12041" max="12041" width="8.85546875" style="587" customWidth="1"/>
    <col min="12042" max="12042" width="10.140625" style="587" customWidth="1"/>
    <col min="12043" max="12043" width="15.140625" style="587" customWidth="1"/>
    <col min="12044" max="12044" width="19.42578125" style="587" customWidth="1"/>
    <col min="12045" max="12288" width="9.140625" style="587"/>
    <col min="12289" max="12289" width="12.140625" style="587" customWidth="1"/>
    <col min="12290" max="12290" width="16.85546875" style="587" bestFit="1" customWidth="1"/>
    <col min="12291" max="12291" width="25.140625" style="587" customWidth="1"/>
    <col min="12292" max="12292" width="19.140625" style="587" bestFit="1" customWidth="1"/>
    <col min="12293" max="12293" width="12.7109375" style="587" customWidth="1"/>
    <col min="12294" max="12294" width="15.140625" style="587" bestFit="1" customWidth="1"/>
    <col min="12295" max="12295" width="11.7109375" style="587" customWidth="1"/>
    <col min="12296" max="12296" width="16" style="587" customWidth="1"/>
    <col min="12297" max="12297" width="8.85546875" style="587" customWidth="1"/>
    <col min="12298" max="12298" width="10.140625" style="587" customWidth="1"/>
    <col min="12299" max="12299" width="15.140625" style="587" customWidth="1"/>
    <col min="12300" max="12300" width="19.42578125" style="587" customWidth="1"/>
    <col min="12301" max="12544" width="9.140625" style="587"/>
    <col min="12545" max="12545" width="12.140625" style="587" customWidth="1"/>
    <col min="12546" max="12546" width="16.85546875" style="587" bestFit="1" customWidth="1"/>
    <col min="12547" max="12547" width="25.140625" style="587" customWidth="1"/>
    <col min="12548" max="12548" width="19.140625" style="587" bestFit="1" customWidth="1"/>
    <col min="12549" max="12549" width="12.7109375" style="587" customWidth="1"/>
    <col min="12550" max="12550" width="15.140625" style="587" bestFit="1" customWidth="1"/>
    <col min="12551" max="12551" width="11.7109375" style="587" customWidth="1"/>
    <col min="12552" max="12552" width="16" style="587" customWidth="1"/>
    <col min="12553" max="12553" width="8.85546875" style="587" customWidth="1"/>
    <col min="12554" max="12554" width="10.140625" style="587" customWidth="1"/>
    <col min="12555" max="12555" width="15.140625" style="587" customWidth="1"/>
    <col min="12556" max="12556" width="19.42578125" style="587" customWidth="1"/>
    <col min="12557" max="12800" width="9.140625" style="587"/>
    <col min="12801" max="12801" width="12.140625" style="587" customWidth="1"/>
    <col min="12802" max="12802" width="16.85546875" style="587" bestFit="1" customWidth="1"/>
    <col min="12803" max="12803" width="25.140625" style="587" customWidth="1"/>
    <col min="12804" max="12804" width="19.140625" style="587" bestFit="1" customWidth="1"/>
    <col min="12805" max="12805" width="12.7109375" style="587" customWidth="1"/>
    <col min="12806" max="12806" width="15.140625" style="587" bestFit="1" customWidth="1"/>
    <col min="12807" max="12807" width="11.7109375" style="587" customWidth="1"/>
    <col min="12808" max="12808" width="16" style="587" customWidth="1"/>
    <col min="12809" max="12809" width="8.85546875" style="587" customWidth="1"/>
    <col min="12810" max="12810" width="10.140625" style="587" customWidth="1"/>
    <col min="12811" max="12811" width="15.140625" style="587" customWidth="1"/>
    <col min="12812" max="12812" width="19.42578125" style="587" customWidth="1"/>
    <col min="12813" max="13056" width="9.140625" style="587"/>
    <col min="13057" max="13057" width="12.140625" style="587" customWidth="1"/>
    <col min="13058" max="13058" width="16.85546875" style="587" bestFit="1" customWidth="1"/>
    <col min="13059" max="13059" width="25.140625" style="587" customWidth="1"/>
    <col min="13060" max="13060" width="19.140625" style="587" bestFit="1" customWidth="1"/>
    <col min="13061" max="13061" width="12.7109375" style="587" customWidth="1"/>
    <col min="13062" max="13062" width="15.140625" style="587" bestFit="1" customWidth="1"/>
    <col min="13063" max="13063" width="11.7109375" style="587" customWidth="1"/>
    <col min="13064" max="13064" width="16" style="587" customWidth="1"/>
    <col min="13065" max="13065" width="8.85546875" style="587" customWidth="1"/>
    <col min="13066" max="13066" width="10.140625" style="587" customWidth="1"/>
    <col min="13067" max="13067" width="15.140625" style="587" customWidth="1"/>
    <col min="13068" max="13068" width="19.42578125" style="587" customWidth="1"/>
    <col min="13069" max="13312" width="9.140625" style="587"/>
    <col min="13313" max="13313" width="12.140625" style="587" customWidth="1"/>
    <col min="13314" max="13314" width="16.85546875" style="587" bestFit="1" customWidth="1"/>
    <col min="13315" max="13315" width="25.140625" style="587" customWidth="1"/>
    <col min="13316" max="13316" width="19.140625" style="587" bestFit="1" customWidth="1"/>
    <col min="13317" max="13317" width="12.7109375" style="587" customWidth="1"/>
    <col min="13318" max="13318" width="15.140625" style="587" bestFit="1" customWidth="1"/>
    <col min="13319" max="13319" width="11.7109375" style="587" customWidth="1"/>
    <col min="13320" max="13320" width="16" style="587" customWidth="1"/>
    <col min="13321" max="13321" width="8.85546875" style="587" customWidth="1"/>
    <col min="13322" max="13322" width="10.140625" style="587" customWidth="1"/>
    <col min="13323" max="13323" width="15.140625" style="587" customWidth="1"/>
    <col min="13324" max="13324" width="19.42578125" style="587" customWidth="1"/>
    <col min="13325" max="13568" width="9.140625" style="587"/>
    <col min="13569" max="13569" width="12.140625" style="587" customWidth="1"/>
    <col min="13570" max="13570" width="16.85546875" style="587" bestFit="1" customWidth="1"/>
    <col min="13571" max="13571" width="25.140625" style="587" customWidth="1"/>
    <col min="13572" max="13572" width="19.140625" style="587" bestFit="1" customWidth="1"/>
    <col min="13573" max="13573" width="12.7109375" style="587" customWidth="1"/>
    <col min="13574" max="13574" width="15.140625" style="587" bestFit="1" customWidth="1"/>
    <col min="13575" max="13575" width="11.7109375" style="587" customWidth="1"/>
    <col min="13576" max="13576" width="16" style="587" customWidth="1"/>
    <col min="13577" max="13577" width="8.85546875" style="587" customWidth="1"/>
    <col min="13578" max="13578" width="10.140625" style="587" customWidth="1"/>
    <col min="13579" max="13579" width="15.140625" style="587" customWidth="1"/>
    <col min="13580" max="13580" width="19.42578125" style="587" customWidth="1"/>
    <col min="13581" max="13824" width="9.140625" style="587"/>
    <col min="13825" max="13825" width="12.140625" style="587" customWidth="1"/>
    <col min="13826" max="13826" width="16.85546875" style="587" bestFit="1" customWidth="1"/>
    <col min="13827" max="13827" width="25.140625" style="587" customWidth="1"/>
    <col min="13828" max="13828" width="19.140625" style="587" bestFit="1" customWidth="1"/>
    <col min="13829" max="13829" width="12.7109375" style="587" customWidth="1"/>
    <col min="13830" max="13830" width="15.140625" style="587" bestFit="1" customWidth="1"/>
    <col min="13831" max="13831" width="11.7109375" style="587" customWidth="1"/>
    <col min="13832" max="13832" width="16" style="587" customWidth="1"/>
    <col min="13833" max="13833" width="8.85546875" style="587" customWidth="1"/>
    <col min="13834" max="13834" width="10.140625" style="587" customWidth="1"/>
    <col min="13835" max="13835" width="15.140625" style="587" customWidth="1"/>
    <col min="13836" max="13836" width="19.42578125" style="587" customWidth="1"/>
    <col min="13837" max="14080" width="9.140625" style="587"/>
    <col min="14081" max="14081" width="12.140625" style="587" customWidth="1"/>
    <col min="14082" max="14082" width="16.85546875" style="587" bestFit="1" customWidth="1"/>
    <col min="14083" max="14083" width="25.140625" style="587" customWidth="1"/>
    <col min="14084" max="14084" width="19.140625" style="587" bestFit="1" customWidth="1"/>
    <col min="14085" max="14085" width="12.7109375" style="587" customWidth="1"/>
    <col min="14086" max="14086" width="15.140625" style="587" bestFit="1" customWidth="1"/>
    <col min="14087" max="14087" width="11.7109375" style="587" customWidth="1"/>
    <col min="14088" max="14088" width="16" style="587" customWidth="1"/>
    <col min="14089" max="14089" width="8.85546875" style="587" customWidth="1"/>
    <col min="14090" max="14090" width="10.140625" style="587" customWidth="1"/>
    <col min="14091" max="14091" width="15.140625" style="587" customWidth="1"/>
    <col min="14092" max="14092" width="19.42578125" style="587" customWidth="1"/>
    <col min="14093" max="14336" width="9.140625" style="587"/>
    <col min="14337" max="14337" width="12.140625" style="587" customWidth="1"/>
    <col min="14338" max="14338" width="16.85546875" style="587" bestFit="1" customWidth="1"/>
    <col min="14339" max="14339" width="25.140625" style="587" customWidth="1"/>
    <col min="14340" max="14340" width="19.140625" style="587" bestFit="1" customWidth="1"/>
    <col min="14341" max="14341" width="12.7109375" style="587" customWidth="1"/>
    <col min="14342" max="14342" width="15.140625" style="587" bestFit="1" customWidth="1"/>
    <col min="14343" max="14343" width="11.7109375" style="587" customWidth="1"/>
    <col min="14344" max="14344" width="16" style="587" customWidth="1"/>
    <col min="14345" max="14345" width="8.85546875" style="587" customWidth="1"/>
    <col min="14346" max="14346" width="10.140625" style="587" customWidth="1"/>
    <col min="14347" max="14347" width="15.140625" style="587" customWidth="1"/>
    <col min="14348" max="14348" width="19.42578125" style="587" customWidth="1"/>
    <col min="14349" max="14592" width="9.140625" style="587"/>
    <col min="14593" max="14593" width="12.140625" style="587" customWidth="1"/>
    <col min="14594" max="14594" width="16.85546875" style="587" bestFit="1" customWidth="1"/>
    <col min="14595" max="14595" width="25.140625" style="587" customWidth="1"/>
    <col min="14596" max="14596" width="19.140625" style="587" bestFit="1" customWidth="1"/>
    <col min="14597" max="14597" width="12.7109375" style="587" customWidth="1"/>
    <col min="14598" max="14598" width="15.140625" style="587" bestFit="1" customWidth="1"/>
    <col min="14599" max="14599" width="11.7109375" style="587" customWidth="1"/>
    <col min="14600" max="14600" width="16" style="587" customWidth="1"/>
    <col min="14601" max="14601" width="8.85546875" style="587" customWidth="1"/>
    <col min="14602" max="14602" width="10.140625" style="587" customWidth="1"/>
    <col min="14603" max="14603" width="15.140625" style="587" customWidth="1"/>
    <col min="14604" max="14604" width="19.42578125" style="587" customWidth="1"/>
    <col min="14605" max="14848" width="9.140625" style="587"/>
    <col min="14849" max="14849" width="12.140625" style="587" customWidth="1"/>
    <col min="14850" max="14850" width="16.85546875" style="587" bestFit="1" customWidth="1"/>
    <col min="14851" max="14851" width="25.140625" style="587" customWidth="1"/>
    <col min="14852" max="14852" width="19.140625" style="587" bestFit="1" customWidth="1"/>
    <col min="14853" max="14853" width="12.7109375" style="587" customWidth="1"/>
    <col min="14854" max="14854" width="15.140625" style="587" bestFit="1" customWidth="1"/>
    <col min="14855" max="14855" width="11.7109375" style="587" customWidth="1"/>
    <col min="14856" max="14856" width="16" style="587" customWidth="1"/>
    <col min="14857" max="14857" width="8.85546875" style="587" customWidth="1"/>
    <col min="14858" max="14858" width="10.140625" style="587" customWidth="1"/>
    <col min="14859" max="14859" width="15.140625" style="587" customWidth="1"/>
    <col min="14860" max="14860" width="19.42578125" style="587" customWidth="1"/>
    <col min="14861" max="15104" width="9.140625" style="587"/>
    <col min="15105" max="15105" width="12.140625" style="587" customWidth="1"/>
    <col min="15106" max="15106" width="16.85546875" style="587" bestFit="1" customWidth="1"/>
    <col min="15107" max="15107" width="25.140625" style="587" customWidth="1"/>
    <col min="15108" max="15108" width="19.140625" style="587" bestFit="1" customWidth="1"/>
    <col min="15109" max="15109" width="12.7109375" style="587" customWidth="1"/>
    <col min="15110" max="15110" width="15.140625" style="587" bestFit="1" customWidth="1"/>
    <col min="15111" max="15111" width="11.7109375" style="587" customWidth="1"/>
    <col min="15112" max="15112" width="16" style="587" customWidth="1"/>
    <col min="15113" max="15113" width="8.85546875" style="587" customWidth="1"/>
    <col min="15114" max="15114" width="10.140625" style="587" customWidth="1"/>
    <col min="15115" max="15115" width="15.140625" style="587" customWidth="1"/>
    <col min="15116" max="15116" width="19.42578125" style="587" customWidth="1"/>
    <col min="15117" max="15360" width="9.140625" style="587"/>
    <col min="15361" max="15361" width="12.140625" style="587" customWidth="1"/>
    <col min="15362" max="15362" width="16.85546875" style="587" bestFit="1" customWidth="1"/>
    <col min="15363" max="15363" width="25.140625" style="587" customWidth="1"/>
    <col min="15364" max="15364" width="19.140625" style="587" bestFit="1" customWidth="1"/>
    <col min="15365" max="15365" width="12.7109375" style="587" customWidth="1"/>
    <col min="15366" max="15366" width="15.140625" style="587" bestFit="1" customWidth="1"/>
    <col min="15367" max="15367" width="11.7109375" style="587" customWidth="1"/>
    <col min="15368" max="15368" width="16" style="587" customWidth="1"/>
    <col min="15369" max="15369" width="8.85546875" style="587" customWidth="1"/>
    <col min="15370" max="15370" width="10.140625" style="587" customWidth="1"/>
    <col min="15371" max="15371" width="15.140625" style="587" customWidth="1"/>
    <col min="15372" max="15372" width="19.42578125" style="587" customWidth="1"/>
    <col min="15373" max="15616" width="9.140625" style="587"/>
    <col min="15617" max="15617" width="12.140625" style="587" customWidth="1"/>
    <col min="15618" max="15618" width="16.85546875" style="587" bestFit="1" customWidth="1"/>
    <col min="15619" max="15619" width="25.140625" style="587" customWidth="1"/>
    <col min="15620" max="15620" width="19.140625" style="587" bestFit="1" customWidth="1"/>
    <col min="15621" max="15621" width="12.7109375" style="587" customWidth="1"/>
    <col min="15622" max="15622" width="15.140625" style="587" bestFit="1" customWidth="1"/>
    <col min="15623" max="15623" width="11.7109375" style="587" customWidth="1"/>
    <col min="15624" max="15624" width="16" style="587" customWidth="1"/>
    <col min="15625" max="15625" width="8.85546875" style="587" customWidth="1"/>
    <col min="15626" max="15626" width="10.140625" style="587" customWidth="1"/>
    <col min="15627" max="15627" width="15.140625" style="587" customWidth="1"/>
    <col min="15628" max="15628" width="19.42578125" style="587" customWidth="1"/>
    <col min="15629" max="15872" width="9.140625" style="587"/>
    <col min="15873" max="15873" width="12.140625" style="587" customWidth="1"/>
    <col min="15874" max="15874" width="16.85546875" style="587" bestFit="1" customWidth="1"/>
    <col min="15875" max="15875" width="25.140625" style="587" customWidth="1"/>
    <col min="15876" max="15876" width="19.140625" style="587" bestFit="1" customWidth="1"/>
    <col min="15877" max="15877" width="12.7109375" style="587" customWidth="1"/>
    <col min="15878" max="15878" width="15.140625" style="587" bestFit="1" customWidth="1"/>
    <col min="15879" max="15879" width="11.7109375" style="587" customWidth="1"/>
    <col min="15880" max="15880" width="16" style="587" customWidth="1"/>
    <col min="15881" max="15881" width="8.85546875" style="587" customWidth="1"/>
    <col min="15882" max="15882" width="10.140625" style="587" customWidth="1"/>
    <col min="15883" max="15883" width="15.140625" style="587" customWidth="1"/>
    <col min="15884" max="15884" width="19.42578125" style="587" customWidth="1"/>
    <col min="15885" max="16128" width="9.140625" style="587"/>
    <col min="16129" max="16129" width="12.140625" style="587" customWidth="1"/>
    <col min="16130" max="16130" width="16.85546875" style="587" bestFit="1" customWidth="1"/>
    <col min="16131" max="16131" width="25.140625" style="587" customWidth="1"/>
    <col min="16132" max="16132" width="19.140625" style="587" bestFit="1" customWidth="1"/>
    <col min="16133" max="16133" width="12.7109375" style="587" customWidth="1"/>
    <col min="16134" max="16134" width="15.140625" style="587" bestFit="1" customWidth="1"/>
    <col min="16135" max="16135" width="11.7109375" style="587" customWidth="1"/>
    <col min="16136" max="16136" width="16" style="587" customWidth="1"/>
    <col min="16137" max="16137" width="8.85546875" style="587" customWidth="1"/>
    <col min="16138" max="16138" width="10.140625" style="587" customWidth="1"/>
    <col min="16139" max="16139" width="15.140625" style="587" customWidth="1"/>
    <col min="16140" max="16140" width="19.42578125" style="587" customWidth="1"/>
    <col min="16141" max="16384" width="9.140625" style="587"/>
  </cols>
  <sheetData>
    <row r="1" spans="1:11" ht="15.75" customHeight="1">
      <c r="A1" s="968" t="s">
        <v>173</v>
      </c>
      <c r="B1" s="969"/>
      <c r="C1" s="969"/>
      <c r="D1" s="969"/>
      <c r="E1" s="969"/>
      <c r="F1" s="969"/>
      <c r="G1" s="970"/>
      <c r="H1" s="480" t="s">
        <v>1908</v>
      </c>
      <c r="I1" s="481"/>
      <c r="J1" s="482"/>
      <c r="K1" s="483"/>
    </row>
    <row r="2" spans="1:11" ht="15.75" customHeight="1">
      <c r="A2" s="971" t="s">
        <v>174</v>
      </c>
      <c r="B2" s="972"/>
      <c r="C2" s="972"/>
      <c r="D2" s="972"/>
      <c r="E2" s="972"/>
      <c r="F2" s="972"/>
      <c r="G2" s="973"/>
      <c r="H2" s="485">
        <v>17862944</v>
      </c>
      <c r="I2" s="486"/>
      <c r="J2" s="487"/>
      <c r="K2" s="488"/>
    </row>
    <row r="3" spans="1:11" ht="16.5" thickBot="1">
      <c r="A3" s="974" t="s">
        <v>1915</v>
      </c>
      <c r="B3" s="975"/>
      <c r="C3" s="489" t="s">
        <v>283</v>
      </c>
      <c r="D3" s="490"/>
      <c r="E3" s="491"/>
      <c r="F3" s="490"/>
      <c r="G3" s="492"/>
      <c r="H3" s="486"/>
      <c r="I3" s="486"/>
      <c r="J3" s="487"/>
      <c r="K3" s="488"/>
    </row>
    <row r="4" spans="1:11" ht="12.75" customHeight="1">
      <c r="A4" s="976" t="s">
        <v>10</v>
      </c>
      <c r="B4" s="978" t="s">
        <v>11</v>
      </c>
      <c r="C4" s="978" t="s">
        <v>12</v>
      </c>
      <c r="D4" s="978" t="s">
        <v>13</v>
      </c>
      <c r="E4" s="978" t="s">
        <v>14</v>
      </c>
      <c r="F4" s="954" t="s">
        <v>1916</v>
      </c>
      <c r="G4" s="954"/>
      <c r="H4" s="954"/>
      <c r="I4" s="954" t="s">
        <v>1854</v>
      </c>
      <c r="J4" s="954"/>
      <c r="K4" s="955"/>
    </row>
    <row r="5" spans="1:11" ht="29.25" customHeight="1" thickBot="1">
      <c r="A5" s="977"/>
      <c r="B5" s="979"/>
      <c r="C5" s="979"/>
      <c r="D5" s="979"/>
      <c r="E5" s="979"/>
      <c r="F5" s="493" t="s">
        <v>15</v>
      </c>
      <c r="G5" s="494" t="s">
        <v>16</v>
      </c>
      <c r="H5" s="494" t="s">
        <v>17</v>
      </c>
      <c r="I5" s="493" t="s">
        <v>15</v>
      </c>
      <c r="J5" s="495" t="s">
        <v>16</v>
      </c>
      <c r="K5" s="496" t="s">
        <v>17</v>
      </c>
    </row>
    <row r="6" spans="1:11" ht="17.25" customHeight="1" thickBot="1">
      <c r="A6" s="956" t="s">
        <v>1917</v>
      </c>
      <c r="B6" s="957"/>
      <c r="C6" s="957"/>
      <c r="D6" s="957"/>
      <c r="E6" s="957"/>
      <c r="F6" s="958"/>
      <c r="G6" s="959"/>
      <c r="H6" s="497">
        <f>SUM(H7:H48)</f>
        <v>15541759.690000001</v>
      </c>
      <c r="I6" s="498"/>
      <c r="J6" s="499"/>
      <c r="K6" s="500">
        <f>SUM(K7:K48)</f>
        <v>16609742.503333334</v>
      </c>
    </row>
    <row r="7" spans="1:11" ht="27" customHeight="1">
      <c r="A7" s="501" t="s">
        <v>1918</v>
      </c>
      <c r="B7" s="502" t="s">
        <v>1919</v>
      </c>
      <c r="C7" s="503" t="s">
        <v>1920</v>
      </c>
      <c r="D7" s="504" t="s">
        <v>1921</v>
      </c>
      <c r="E7" s="505" t="s">
        <v>1922</v>
      </c>
      <c r="F7" s="506">
        <v>169</v>
      </c>
      <c r="G7" s="507">
        <f>H7/F7</f>
        <v>33301.18</v>
      </c>
      <c r="H7" s="508">
        <v>5627899.4199999999</v>
      </c>
      <c r="I7" s="509">
        <v>170</v>
      </c>
      <c r="J7" s="510">
        <v>33301.18</v>
      </c>
      <c r="K7" s="511">
        <f>I7*J7</f>
        <v>5661200.5999999996</v>
      </c>
    </row>
    <row r="8" spans="1:11" ht="27" customHeight="1">
      <c r="A8" s="512" t="s">
        <v>1923</v>
      </c>
      <c r="B8" s="513" t="s">
        <v>1919</v>
      </c>
      <c r="C8" s="514" t="s">
        <v>1920</v>
      </c>
      <c r="D8" s="515" t="s">
        <v>1921</v>
      </c>
      <c r="E8" s="516" t="s">
        <v>1924</v>
      </c>
      <c r="F8" s="517"/>
      <c r="G8" s="518"/>
      <c r="H8" s="511"/>
      <c r="I8" s="519">
        <v>3</v>
      </c>
      <c r="J8" s="520">
        <v>66843.626666666663</v>
      </c>
      <c r="K8" s="511">
        <f t="shared" ref="K8:K48" si="0">I8*J8</f>
        <v>200530.88</v>
      </c>
    </row>
    <row r="9" spans="1:11" ht="27" customHeight="1">
      <c r="A9" s="512" t="s">
        <v>1925</v>
      </c>
      <c r="B9" s="513" t="s">
        <v>1919</v>
      </c>
      <c r="C9" s="514" t="s">
        <v>1920</v>
      </c>
      <c r="D9" s="515" t="s">
        <v>1921</v>
      </c>
      <c r="E9" s="516" t="s">
        <v>1926</v>
      </c>
      <c r="F9" s="517">
        <v>5</v>
      </c>
      <c r="G9" s="518">
        <f t="shared" ref="G9:G48" si="1">H9/F9</f>
        <v>11100.43</v>
      </c>
      <c r="H9" s="511">
        <v>55502.15</v>
      </c>
      <c r="I9" s="519">
        <v>5</v>
      </c>
      <c r="J9" s="520">
        <v>11100.43</v>
      </c>
      <c r="K9" s="511">
        <f t="shared" si="0"/>
        <v>55502.15</v>
      </c>
    </row>
    <row r="10" spans="1:11" ht="30.75" customHeight="1">
      <c r="A10" s="512" t="s">
        <v>1927</v>
      </c>
      <c r="B10" s="513" t="s">
        <v>1928</v>
      </c>
      <c r="C10" s="514" t="s">
        <v>1929</v>
      </c>
      <c r="D10" s="515" t="s">
        <v>1921</v>
      </c>
      <c r="E10" s="516" t="s">
        <v>1930</v>
      </c>
      <c r="F10" s="517">
        <v>50</v>
      </c>
      <c r="G10" s="518">
        <f t="shared" si="1"/>
        <v>16473.599999999999</v>
      </c>
      <c r="H10" s="511">
        <f>249480+455400+118800</f>
        <v>823680</v>
      </c>
      <c r="I10" s="519">
        <v>50</v>
      </c>
      <c r="J10" s="521">
        <v>16473.599999999999</v>
      </c>
      <c r="K10" s="511">
        <f t="shared" si="0"/>
        <v>823679.99999999988</v>
      </c>
    </row>
    <row r="11" spans="1:11" ht="30.75" customHeight="1">
      <c r="A11" s="512" t="s">
        <v>1931</v>
      </c>
      <c r="B11" s="513" t="s">
        <v>1932</v>
      </c>
      <c r="C11" s="514" t="s">
        <v>1933</v>
      </c>
      <c r="D11" s="515" t="s">
        <v>1934</v>
      </c>
      <c r="E11" s="516" t="s">
        <v>1935</v>
      </c>
      <c r="F11" s="517">
        <v>56</v>
      </c>
      <c r="G11" s="518">
        <f t="shared" si="1"/>
        <v>21676.638571428572</v>
      </c>
      <c r="H11" s="511">
        <f>1105585.76+108306</f>
        <v>1213891.76</v>
      </c>
      <c r="I11" s="519">
        <v>60</v>
      </c>
      <c r="J11" s="521">
        <v>21676.639999999999</v>
      </c>
      <c r="K11" s="511">
        <f t="shared" si="0"/>
        <v>1300598.3999999999</v>
      </c>
    </row>
    <row r="12" spans="1:11" ht="30.75" customHeight="1">
      <c r="A12" s="512" t="s">
        <v>1936</v>
      </c>
      <c r="B12" s="513" t="s">
        <v>1932</v>
      </c>
      <c r="C12" s="514" t="s">
        <v>1937</v>
      </c>
      <c r="D12" s="515" t="s">
        <v>1934</v>
      </c>
      <c r="E12" s="516" t="s">
        <v>1938</v>
      </c>
      <c r="F12" s="517"/>
      <c r="G12" s="518"/>
      <c r="H12" s="511"/>
      <c r="I12" s="519">
        <v>4</v>
      </c>
      <c r="J12" s="521">
        <v>24552</v>
      </c>
      <c r="K12" s="511">
        <f t="shared" si="0"/>
        <v>98208</v>
      </c>
    </row>
    <row r="13" spans="1:11" ht="30.75" customHeight="1">
      <c r="A13" s="512" t="s">
        <v>1939</v>
      </c>
      <c r="B13" s="513" t="s">
        <v>1940</v>
      </c>
      <c r="C13" s="514" t="s">
        <v>1941</v>
      </c>
      <c r="D13" s="515" t="s">
        <v>1942</v>
      </c>
      <c r="E13" s="516" t="s">
        <v>1943</v>
      </c>
      <c r="F13" s="517">
        <v>12</v>
      </c>
      <c r="G13" s="518">
        <f t="shared" si="1"/>
        <v>1284.5483333333334</v>
      </c>
      <c r="H13" s="511">
        <v>15414.58</v>
      </c>
      <c r="I13" s="519">
        <v>30</v>
      </c>
      <c r="J13" s="521">
        <v>1284.55</v>
      </c>
      <c r="K13" s="511">
        <f t="shared" si="0"/>
        <v>38536.5</v>
      </c>
    </row>
    <row r="14" spans="1:11" ht="30.75" customHeight="1">
      <c r="A14" s="522">
        <v>31500</v>
      </c>
      <c r="B14" s="513" t="s">
        <v>1944</v>
      </c>
      <c r="C14" s="523" t="s">
        <v>1945</v>
      </c>
      <c r="D14" s="524" t="s">
        <v>1946</v>
      </c>
      <c r="E14" s="525" t="s">
        <v>1947</v>
      </c>
      <c r="F14" s="517">
        <v>97</v>
      </c>
      <c r="G14" s="518">
        <f t="shared" si="1"/>
        <v>564.96</v>
      </c>
      <c r="H14" s="511">
        <v>54801.120000000003</v>
      </c>
      <c r="I14" s="526">
        <v>100</v>
      </c>
      <c r="J14" s="527">
        <v>564.96</v>
      </c>
      <c r="K14" s="511">
        <f t="shared" si="0"/>
        <v>56496</v>
      </c>
    </row>
    <row r="15" spans="1:11" ht="30.75" customHeight="1">
      <c r="A15" s="522">
        <v>31501</v>
      </c>
      <c r="B15" s="513" t="s">
        <v>1944</v>
      </c>
      <c r="C15" s="523" t="s">
        <v>1945</v>
      </c>
      <c r="D15" s="524" t="s">
        <v>1946</v>
      </c>
      <c r="E15" s="525" t="s">
        <v>1948</v>
      </c>
      <c r="F15" s="517">
        <v>20</v>
      </c>
      <c r="G15" s="518">
        <f t="shared" si="1"/>
        <v>1026.96</v>
      </c>
      <c r="H15" s="511">
        <v>20539.2</v>
      </c>
      <c r="I15" s="526">
        <v>25</v>
      </c>
      <c r="J15" s="527">
        <v>1026.96</v>
      </c>
      <c r="K15" s="511">
        <f t="shared" si="0"/>
        <v>25674</v>
      </c>
    </row>
    <row r="16" spans="1:11" ht="30.75" customHeight="1">
      <c r="A16" s="522" t="s">
        <v>1949</v>
      </c>
      <c r="B16" s="513" t="s">
        <v>1950</v>
      </c>
      <c r="C16" s="523" t="s">
        <v>1951</v>
      </c>
      <c r="D16" s="524" t="s">
        <v>1952</v>
      </c>
      <c r="E16" s="525" t="s">
        <v>1953</v>
      </c>
      <c r="F16" s="517">
        <v>811</v>
      </c>
      <c r="G16" s="518">
        <f t="shared" si="1"/>
        <v>448.38876695437727</v>
      </c>
      <c r="H16" s="511">
        <v>363643.29</v>
      </c>
      <c r="I16" s="526">
        <v>820</v>
      </c>
      <c r="J16" s="527">
        <v>448.39</v>
      </c>
      <c r="K16" s="511">
        <f t="shared" si="0"/>
        <v>367679.8</v>
      </c>
    </row>
    <row r="17" spans="1:11" ht="30.75" customHeight="1">
      <c r="A17" s="522" t="s">
        <v>1954</v>
      </c>
      <c r="B17" s="513" t="s">
        <v>1950</v>
      </c>
      <c r="C17" s="523" t="s">
        <v>1955</v>
      </c>
      <c r="D17" s="524" t="s">
        <v>1956</v>
      </c>
      <c r="E17" s="525" t="s">
        <v>1947</v>
      </c>
      <c r="F17" s="517">
        <v>12</v>
      </c>
      <c r="G17" s="518">
        <f t="shared" si="1"/>
        <v>535.15</v>
      </c>
      <c r="H17" s="511">
        <f>6421.8</f>
        <v>6421.8</v>
      </c>
      <c r="I17" s="526">
        <v>200</v>
      </c>
      <c r="J17" s="527">
        <v>535.15</v>
      </c>
      <c r="K17" s="511">
        <f t="shared" si="0"/>
        <v>107030</v>
      </c>
    </row>
    <row r="18" spans="1:11" ht="30.75" customHeight="1">
      <c r="A18" s="522" t="s">
        <v>1957</v>
      </c>
      <c r="B18" s="513" t="s">
        <v>1958</v>
      </c>
      <c r="C18" s="523" t="s">
        <v>1959</v>
      </c>
      <c r="D18" s="524" t="s">
        <v>1960</v>
      </c>
      <c r="E18" s="525" t="s">
        <v>1961</v>
      </c>
      <c r="F18" s="517">
        <v>59</v>
      </c>
      <c r="G18" s="518">
        <f t="shared" si="1"/>
        <v>575.12101694915248</v>
      </c>
      <c r="H18" s="511">
        <f>13831.29+20100.85</f>
        <v>33932.14</v>
      </c>
      <c r="I18" s="526">
        <v>60</v>
      </c>
      <c r="J18" s="527">
        <v>575.12</v>
      </c>
      <c r="K18" s="511">
        <f t="shared" si="0"/>
        <v>34507.199999999997</v>
      </c>
    </row>
    <row r="19" spans="1:11" ht="38.450000000000003" customHeight="1">
      <c r="A19" s="522" t="s">
        <v>1962</v>
      </c>
      <c r="B19" s="513" t="s">
        <v>1958</v>
      </c>
      <c r="C19" s="523" t="s">
        <v>1959</v>
      </c>
      <c r="D19" s="524" t="s">
        <v>1960</v>
      </c>
      <c r="E19" s="525" t="s">
        <v>1948</v>
      </c>
      <c r="F19" s="517">
        <f>32+62</f>
        <v>94</v>
      </c>
      <c r="G19" s="518">
        <f t="shared" si="1"/>
        <v>2716.3025531914896</v>
      </c>
      <c r="H19" s="511">
        <f>86872.5+168459.94</f>
        <v>255332.44</v>
      </c>
      <c r="I19" s="526">
        <v>100</v>
      </c>
      <c r="J19" s="527">
        <v>2716.3</v>
      </c>
      <c r="K19" s="511">
        <f t="shared" si="0"/>
        <v>271630</v>
      </c>
    </row>
    <row r="20" spans="1:11" ht="63.75">
      <c r="A20" s="522" t="s">
        <v>1963</v>
      </c>
      <c r="B20" s="513" t="s">
        <v>1964</v>
      </c>
      <c r="C20" s="523" t="s">
        <v>1965</v>
      </c>
      <c r="D20" s="524" t="s">
        <v>1966</v>
      </c>
      <c r="E20" s="525" t="s">
        <v>1947</v>
      </c>
      <c r="F20" s="517">
        <v>17817</v>
      </c>
      <c r="G20" s="518">
        <f t="shared" si="1"/>
        <v>82.963224448560368</v>
      </c>
      <c r="H20" s="511">
        <f>1076587.82+401567.95</f>
        <v>1478155.77</v>
      </c>
      <c r="I20" s="526">
        <v>18000</v>
      </c>
      <c r="J20" s="527">
        <v>82.96</v>
      </c>
      <c r="K20" s="511">
        <f t="shared" si="0"/>
        <v>1493280</v>
      </c>
    </row>
    <row r="21" spans="1:11" ht="63.75">
      <c r="A21" s="522" t="s">
        <v>1967</v>
      </c>
      <c r="B21" s="513" t="s">
        <v>1968</v>
      </c>
      <c r="C21" s="523" t="s">
        <v>1969</v>
      </c>
      <c r="D21" s="524" t="s">
        <v>1970</v>
      </c>
      <c r="E21" s="525" t="s">
        <v>1971</v>
      </c>
      <c r="F21" s="517">
        <v>65</v>
      </c>
      <c r="G21" s="518">
        <f t="shared" si="1"/>
        <v>736.61</v>
      </c>
      <c r="H21" s="511">
        <f>8104.49+39775.16</f>
        <v>47879.65</v>
      </c>
      <c r="I21" s="526">
        <v>65</v>
      </c>
      <c r="J21" s="527">
        <v>736.61</v>
      </c>
      <c r="K21" s="511">
        <f t="shared" si="0"/>
        <v>47879.65</v>
      </c>
    </row>
    <row r="22" spans="1:11" ht="30.75" customHeight="1">
      <c r="A22" s="522">
        <v>1039853</v>
      </c>
      <c r="B22" s="513" t="s">
        <v>1972</v>
      </c>
      <c r="C22" s="523" t="s">
        <v>1973</v>
      </c>
      <c r="D22" s="524" t="s">
        <v>1970</v>
      </c>
      <c r="E22" s="525" t="s">
        <v>1974</v>
      </c>
      <c r="F22" s="517">
        <f>95+221</f>
        <v>316</v>
      </c>
      <c r="G22" s="518">
        <f t="shared" si="1"/>
        <v>1724.4107911392402</v>
      </c>
      <c r="H22" s="511">
        <f>163824.65+381089.16</f>
        <v>544913.80999999994</v>
      </c>
      <c r="I22" s="526">
        <v>320</v>
      </c>
      <c r="J22" s="527">
        <v>1724.41</v>
      </c>
      <c r="K22" s="511">
        <f t="shared" si="0"/>
        <v>551811.20000000007</v>
      </c>
    </row>
    <row r="23" spans="1:11" ht="30.75" customHeight="1">
      <c r="A23" s="522">
        <v>1039854</v>
      </c>
      <c r="B23" s="513" t="s">
        <v>1972</v>
      </c>
      <c r="C23" s="523" t="s">
        <v>1973</v>
      </c>
      <c r="D23" s="524" t="s">
        <v>1970</v>
      </c>
      <c r="E23" s="525" t="s">
        <v>1971</v>
      </c>
      <c r="F23" s="517">
        <f>130+133</f>
        <v>263</v>
      </c>
      <c r="G23" s="518">
        <f t="shared" si="1"/>
        <v>5466.6336121673012</v>
      </c>
      <c r="H23" s="511">
        <f>709852+727872.64</f>
        <v>1437724.6400000001</v>
      </c>
      <c r="I23" s="526">
        <v>270</v>
      </c>
      <c r="J23" s="527">
        <v>5466.63</v>
      </c>
      <c r="K23" s="511">
        <f t="shared" si="0"/>
        <v>1475990.1</v>
      </c>
    </row>
    <row r="24" spans="1:11" ht="30.75" customHeight="1">
      <c r="A24" s="522" t="s">
        <v>1975</v>
      </c>
      <c r="B24" s="513" t="s">
        <v>1976</v>
      </c>
      <c r="C24" s="523" t="s">
        <v>1977</v>
      </c>
      <c r="D24" s="524" t="s">
        <v>1970</v>
      </c>
      <c r="E24" s="525" t="s">
        <v>1978</v>
      </c>
      <c r="F24" s="517">
        <v>45</v>
      </c>
      <c r="G24" s="518">
        <f t="shared" si="1"/>
        <v>2538.8000000000002</v>
      </c>
      <c r="H24" s="511">
        <v>114246</v>
      </c>
      <c r="I24" s="526">
        <v>45</v>
      </c>
      <c r="J24" s="527">
        <v>2538.8000000000002</v>
      </c>
      <c r="K24" s="511">
        <f t="shared" si="0"/>
        <v>114246.00000000001</v>
      </c>
    </row>
    <row r="25" spans="1:11" ht="30.75" customHeight="1">
      <c r="A25" s="522" t="s">
        <v>1979</v>
      </c>
      <c r="B25" s="513" t="s">
        <v>1976</v>
      </c>
      <c r="C25" s="523" t="s">
        <v>1980</v>
      </c>
      <c r="D25" s="524" t="s">
        <v>1970</v>
      </c>
      <c r="E25" s="525" t="s">
        <v>1981</v>
      </c>
      <c r="F25" s="517">
        <v>31</v>
      </c>
      <c r="G25" s="518">
        <f t="shared" si="1"/>
        <v>9481.8887096774197</v>
      </c>
      <c r="H25" s="511">
        <f>189640+104298.55</f>
        <v>293938.55</v>
      </c>
      <c r="I25" s="526">
        <v>35</v>
      </c>
      <c r="J25" s="527">
        <v>9482</v>
      </c>
      <c r="K25" s="511">
        <f t="shared" si="0"/>
        <v>331870</v>
      </c>
    </row>
    <row r="26" spans="1:11" ht="30.75" customHeight="1">
      <c r="A26" s="522">
        <v>33190</v>
      </c>
      <c r="B26" s="513" t="s">
        <v>1982</v>
      </c>
      <c r="C26" s="523" t="s">
        <v>1983</v>
      </c>
      <c r="D26" s="524" t="s">
        <v>1970</v>
      </c>
      <c r="E26" s="525" t="s">
        <v>1984</v>
      </c>
      <c r="F26" s="517">
        <v>48</v>
      </c>
      <c r="G26" s="518">
        <f t="shared" si="1"/>
        <v>580.95020833333331</v>
      </c>
      <c r="H26" s="511">
        <v>27885.61</v>
      </c>
      <c r="I26" s="526">
        <v>60</v>
      </c>
      <c r="J26" s="527">
        <v>580.95000000000005</v>
      </c>
      <c r="K26" s="511">
        <f t="shared" si="0"/>
        <v>34857</v>
      </c>
    </row>
    <row r="27" spans="1:11" ht="30.75" customHeight="1">
      <c r="A27" s="522">
        <v>33191</v>
      </c>
      <c r="B27" s="513" t="s">
        <v>1982</v>
      </c>
      <c r="C27" s="523" t="s">
        <v>1983</v>
      </c>
      <c r="D27" s="524" t="s">
        <v>1970</v>
      </c>
      <c r="E27" s="525" t="s">
        <v>1985</v>
      </c>
      <c r="F27" s="517">
        <v>92</v>
      </c>
      <c r="G27" s="518">
        <f t="shared" si="1"/>
        <v>1884.4739130434784</v>
      </c>
      <c r="H27" s="511">
        <v>173371.6</v>
      </c>
      <c r="I27" s="526">
        <v>100</v>
      </c>
      <c r="J27" s="527">
        <v>1884.47</v>
      </c>
      <c r="K27" s="511">
        <f t="shared" si="0"/>
        <v>188447</v>
      </c>
    </row>
    <row r="28" spans="1:11" ht="30.75" customHeight="1">
      <c r="A28" s="522">
        <v>33112</v>
      </c>
      <c r="B28" s="513" t="s">
        <v>1986</v>
      </c>
      <c r="C28" s="523" t="s">
        <v>1987</v>
      </c>
      <c r="D28" s="524" t="s">
        <v>1988</v>
      </c>
      <c r="E28" s="525" t="s">
        <v>1984</v>
      </c>
      <c r="F28" s="517"/>
      <c r="G28" s="518"/>
      <c r="H28" s="511"/>
      <c r="I28" s="526">
        <v>1</v>
      </c>
      <c r="J28" s="527">
        <v>324.05</v>
      </c>
      <c r="K28" s="511">
        <f t="shared" si="0"/>
        <v>324.05</v>
      </c>
    </row>
    <row r="29" spans="1:11" ht="30.75" customHeight="1">
      <c r="A29" s="522">
        <v>33113</v>
      </c>
      <c r="B29" s="513" t="s">
        <v>1986</v>
      </c>
      <c r="C29" s="523" t="s">
        <v>1987</v>
      </c>
      <c r="D29" s="524" t="s">
        <v>1988</v>
      </c>
      <c r="E29" s="525" t="s">
        <v>1985</v>
      </c>
      <c r="F29" s="517"/>
      <c r="G29" s="518"/>
      <c r="H29" s="511"/>
      <c r="I29" s="526">
        <v>1</v>
      </c>
      <c r="J29" s="527">
        <v>1620.16</v>
      </c>
      <c r="K29" s="511">
        <f t="shared" si="0"/>
        <v>1620.16</v>
      </c>
    </row>
    <row r="30" spans="1:11" ht="30.75" customHeight="1">
      <c r="A30" s="522">
        <v>33121</v>
      </c>
      <c r="B30" s="513" t="s">
        <v>1986</v>
      </c>
      <c r="C30" s="523" t="s">
        <v>1989</v>
      </c>
      <c r="D30" s="524" t="s">
        <v>1990</v>
      </c>
      <c r="E30" s="525" t="s">
        <v>1978</v>
      </c>
      <c r="F30" s="517"/>
      <c r="G30" s="518"/>
      <c r="H30" s="511"/>
      <c r="I30" s="526">
        <v>1</v>
      </c>
      <c r="J30" s="527">
        <v>2760.6</v>
      </c>
      <c r="K30" s="511">
        <f t="shared" si="0"/>
        <v>2760.6</v>
      </c>
    </row>
    <row r="31" spans="1:11" ht="30.75" customHeight="1">
      <c r="A31" s="522">
        <v>33122</v>
      </c>
      <c r="B31" s="513" t="s">
        <v>1986</v>
      </c>
      <c r="C31" s="523" t="s">
        <v>1989</v>
      </c>
      <c r="D31" s="524" t="s">
        <v>1990</v>
      </c>
      <c r="E31" s="525" t="s">
        <v>1971</v>
      </c>
      <c r="F31" s="517"/>
      <c r="G31" s="518"/>
      <c r="H31" s="511"/>
      <c r="I31" s="526">
        <v>1</v>
      </c>
      <c r="J31" s="527">
        <v>13643.08</v>
      </c>
      <c r="K31" s="511">
        <f t="shared" si="0"/>
        <v>13643.08</v>
      </c>
    </row>
    <row r="32" spans="1:11" ht="30.75" customHeight="1">
      <c r="A32" s="522" t="s">
        <v>1991</v>
      </c>
      <c r="B32" s="513" t="s">
        <v>1992</v>
      </c>
      <c r="C32" s="523" t="s">
        <v>1993</v>
      </c>
      <c r="D32" s="524" t="s">
        <v>1970</v>
      </c>
      <c r="E32" s="525" t="s">
        <v>1984</v>
      </c>
      <c r="F32" s="517">
        <v>76</v>
      </c>
      <c r="G32" s="518">
        <f t="shared" si="1"/>
        <v>362.13815789473682</v>
      </c>
      <c r="H32" s="511">
        <v>27522.5</v>
      </c>
      <c r="I32" s="526">
        <v>84</v>
      </c>
      <c r="J32" s="527">
        <v>362.14</v>
      </c>
      <c r="K32" s="511">
        <f t="shared" si="0"/>
        <v>30419.759999999998</v>
      </c>
    </row>
    <row r="33" spans="1:11" ht="30.75" customHeight="1">
      <c r="A33" s="522" t="s">
        <v>1994</v>
      </c>
      <c r="B33" s="513" t="s">
        <v>1992</v>
      </c>
      <c r="C33" s="523" t="s">
        <v>1993</v>
      </c>
      <c r="D33" s="524" t="s">
        <v>1995</v>
      </c>
      <c r="E33" s="525" t="s">
        <v>1985</v>
      </c>
      <c r="F33" s="517">
        <v>54</v>
      </c>
      <c r="G33" s="518">
        <f t="shared" si="1"/>
        <v>1422.8131481481482</v>
      </c>
      <c r="H33" s="511">
        <v>76831.91</v>
      </c>
      <c r="I33" s="526">
        <v>60</v>
      </c>
      <c r="J33" s="527">
        <v>1422.81</v>
      </c>
      <c r="K33" s="511">
        <f t="shared" si="0"/>
        <v>85368.599999999991</v>
      </c>
    </row>
    <row r="34" spans="1:11" ht="30.75" customHeight="1">
      <c r="A34" s="522" t="s">
        <v>1996</v>
      </c>
      <c r="B34" s="513" t="s">
        <v>1997</v>
      </c>
      <c r="C34" s="523" t="s">
        <v>1998</v>
      </c>
      <c r="D34" s="524" t="s">
        <v>1970</v>
      </c>
      <c r="E34" s="525" t="s">
        <v>1999</v>
      </c>
      <c r="F34" s="517">
        <v>29</v>
      </c>
      <c r="G34" s="518">
        <f t="shared" si="1"/>
        <v>1503.4365517241381</v>
      </c>
      <c r="H34" s="511">
        <v>43599.66</v>
      </c>
      <c r="I34" s="526">
        <v>30</v>
      </c>
      <c r="J34" s="527">
        <v>1503.44</v>
      </c>
      <c r="K34" s="511">
        <f t="shared" si="0"/>
        <v>45103.200000000004</v>
      </c>
    </row>
    <row r="35" spans="1:11" ht="30.75" customHeight="1">
      <c r="A35" s="522" t="s">
        <v>2000</v>
      </c>
      <c r="B35" s="513" t="s">
        <v>1997</v>
      </c>
      <c r="C35" s="523" t="s">
        <v>1998</v>
      </c>
      <c r="D35" s="524" t="s">
        <v>1970</v>
      </c>
      <c r="E35" s="525" t="s">
        <v>2001</v>
      </c>
      <c r="F35" s="517">
        <v>38</v>
      </c>
      <c r="G35" s="518">
        <f t="shared" si="1"/>
        <v>5142.0131578947367</v>
      </c>
      <c r="H35" s="511">
        <f>71594.6+11296.1+112505.8</f>
        <v>195396.5</v>
      </c>
      <c r="I35" s="526">
        <v>40</v>
      </c>
      <c r="J35" s="527">
        <v>5142.01</v>
      </c>
      <c r="K35" s="511">
        <f t="shared" si="0"/>
        <v>205680.40000000002</v>
      </c>
    </row>
    <row r="36" spans="1:11" ht="30.75" customHeight="1">
      <c r="A36" s="522" t="s">
        <v>2002</v>
      </c>
      <c r="B36" s="528" t="s">
        <v>2003</v>
      </c>
      <c r="C36" s="523" t="s">
        <v>2004</v>
      </c>
      <c r="D36" s="524" t="s">
        <v>1921</v>
      </c>
      <c r="E36" s="525" t="s">
        <v>1985</v>
      </c>
      <c r="F36" s="517">
        <v>7</v>
      </c>
      <c r="G36" s="518">
        <f t="shared" si="1"/>
        <v>7018.3385714285714</v>
      </c>
      <c r="H36" s="511">
        <v>49128.37</v>
      </c>
      <c r="I36" s="526">
        <v>7</v>
      </c>
      <c r="J36" s="527">
        <v>7018.34</v>
      </c>
      <c r="K36" s="511">
        <f t="shared" si="0"/>
        <v>49128.380000000005</v>
      </c>
    </row>
    <row r="37" spans="1:11" ht="30.75" customHeight="1">
      <c r="A37" s="522" t="s">
        <v>2005</v>
      </c>
      <c r="B37" s="528" t="s">
        <v>2003</v>
      </c>
      <c r="C37" s="523" t="s">
        <v>2006</v>
      </c>
      <c r="D37" s="524" t="s">
        <v>1921</v>
      </c>
      <c r="E37" s="525" t="s">
        <v>1984</v>
      </c>
      <c r="F37" s="517"/>
      <c r="G37" s="518"/>
      <c r="H37" s="511"/>
      <c r="I37" s="526">
        <v>4</v>
      </c>
      <c r="J37" s="527">
        <v>1567.4133333333332</v>
      </c>
      <c r="K37" s="511">
        <f t="shared" si="0"/>
        <v>6269.6533333333327</v>
      </c>
    </row>
    <row r="38" spans="1:11" ht="30.75" customHeight="1">
      <c r="A38" s="522">
        <v>34180</v>
      </c>
      <c r="B38" s="528" t="s">
        <v>1940</v>
      </c>
      <c r="C38" s="523" t="s">
        <v>2007</v>
      </c>
      <c r="D38" s="524" t="s">
        <v>1921</v>
      </c>
      <c r="E38" s="525" t="s">
        <v>1985</v>
      </c>
      <c r="F38" s="517">
        <v>176</v>
      </c>
      <c r="G38" s="518">
        <f t="shared" si="1"/>
        <v>406.43642045454544</v>
      </c>
      <c r="H38" s="511">
        <v>71532.81</v>
      </c>
      <c r="I38" s="526">
        <v>176</v>
      </c>
      <c r="J38" s="527">
        <v>406.44</v>
      </c>
      <c r="K38" s="511">
        <f t="shared" si="0"/>
        <v>71533.440000000002</v>
      </c>
    </row>
    <row r="39" spans="1:11" ht="30.75" customHeight="1">
      <c r="A39" s="522" t="s">
        <v>2008</v>
      </c>
      <c r="B39" s="528" t="s">
        <v>2009</v>
      </c>
      <c r="C39" s="523" t="s">
        <v>2010</v>
      </c>
      <c r="D39" s="524" t="s">
        <v>1921</v>
      </c>
      <c r="E39" s="525" t="s">
        <v>2011</v>
      </c>
      <c r="F39" s="517">
        <v>98</v>
      </c>
      <c r="G39" s="518">
        <f t="shared" si="1"/>
        <v>819.54193877551018</v>
      </c>
      <c r="H39" s="511">
        <f>30122.11+24167+26026</f>
        <v>80315.11</v>
      </c>
      <c r="I39" s="526">
        <v>100</v>
      </c>
      <c r="J39" s="527">
        <v>819.54</v>
      </c>
      <c r="K39" s="511">
        <f t="shared" si="0"/>
        <v>81954</v>
      </c>
    </row>
    <row r="40" spans="1:11" ht="30.75" customHeight="1">
      <c r="A40" s="522">
        <v>39298</v>
      </c>
      <c r="B40" s="528" t="s">
        <v>2009</v>
      </c>
      <c r="C40" s="523" t="s">
        <v>2010</v>
      </c>
      <c r="D40" s="524" t="s">
        <v>1921</v>
      </c>
      <c r="E40" s="525" t="s">
        <v>1971</v>
      </c>
      <c r="F40" s="517">
        <f>106+44</f>
        <v>150</v>
      </c>
      <c r="G40" s="518">
        <f t="shared" si="1"/>
        <v>1858.5954666666667</v>
      </c>
      <c r="H40" s="511">
        <f>149660.32+41718.6+87410.4</f>
        <v>278789.32</v>
      </c>
      <c r="I40" s="526">
        <v>150</v>
      </c>
      <c r="J40" s="527">
        <v>1858.6</v>
      </c>
      <c r="K40" s="511">
        <f t="shared" si="0"/>
        <v>278790</v>
      </c>
    </row>
    <row r="41" spans="1:11" ht="30.75" customHeight="1">
      <c r="A41" s="522">
        <v>39031</v>
      </c>
      <c r="B41" s="528" t="s">
        <v>2012</v>
      </c>
      <c r="C41" s="523" t="s">
        <v>2013</v>
      </c>
      <c r="D41" s="524" t="s">
        <v>1921</v>
      </c>
      <c r="E41" s="525" t="s">
        <v>2014</v>
      </c>
      <c r="F41" s="517"/>
      <c r="G41" s="518"/>
      <c r="H41" s="511"/>
      <c r="I41" s="526">
        <v>12</v>
      </c>
      <c r="J41" s="527">
        <v>5766.97</v>
      </c>
      <c r="K41" s="511">
        <f t="shared" si="0"/>
        <v>69203.64</v>
      </c>
    </row>
    <row r="42" spans="1:11" ht="30.75" customHeight="1">
      <c r="A42" s="522">
        <v>39032</v>
      </c>
      <c r="B42" s="528" t="s">
        <v>2012</v>
      </c>
      <c r="C42" s="523" t="s">
        <v>2013</v>
      </c>
      <c r="D42" s="524" t="s">
        <v>1921</v>
      </c>
      <c r="E42" s="525" t="s">
        <v>1971</v>
      </c>
      <c r="F42" s="517"/>
      <c r="G42" s="518"/>
      <c r="H42" s="511"/>
      <c r="I42" s="526">
        <v>1</v>
      </c>
      <c r="J42" s="527">
        <v>1105.67</v>
      </c>
      <c r="K42" s="511">
        <f t="shared" si="0"/>
        <v>1105.67</v>
      </c>
    </row>
    <row r="43" spans="1:11" ht="30.75" customHeight="1">
      <c r="A43" s="522">
        <v>37070</v>
      </c>
      <c r="B43" s="528" t="s">
        <v>2015</v>
      </c>
      <c r="C43" s="523" t="s">
        <v>2016</v>
      </c>
      <c r="D43" s="524" t="s">
        <v>1921</v>
      </c>
      <c r="E43" s="525" t="s">
        <v>2017</v>
      </c>
      <c r="F43" s="517">
        <v>64</v>
      </c>
      <c r="G43" s="518">
        <f t="shared" si="1"/>
        <v>10426.266874999999</v>
      </c>
      <c r="H43" s="511">
        <v>667281.07999999996</v>
      </c>
      <c r="I43" s="526">
        <v>67</v>
      </c>
      <c r="J43" s="527">
        <v>10426.27</v>
      </c>
      <c r="K43" s="511">
        <f t="shared" si="0"/>
        <v>698560.09000000008</v>
      </c>
    </row>
    <row r="44" spans="1:11" ht="30.75" customHeight="1">
      <c r="A44" s="522" t="s">
        <v>2018</v>
      </c>
      <c r="B44" s="513" t="s">
        <v>2019</v>
      </c>
      <c r="C44" s="523" t="s">
        <v>2020</v>
      </c>
      <c r="D44" s="524" t="s">
        <v>1970</v>
      </c>
      <c r="E44" s="525" t="s">
        <v>1985</v>
      </c>
      <c r="F44" s="517">
        <f>41+41</f>
        <v>82</v>
      </c>
      <c r="G44" s="518">
        <f t="shared" si="1"/>
        <v>2365</v>
      </c>
      <c r="H44" s="511">
        <f>73315+23650+96965</f>
        <v>193930</v>
      </c>
      <c r="I44" s="526">
        <v>90</v>
      </c>
      <c r="J44" s="527">
        <v>2365</v>
      </c>
      <c r="K44" s="511">
        <f t="shared" si="0"/>
        <v>212850</v>
      </c>
    </row>
    <row r="45" spans="1:11" ht="30.75" customHeight="1">
      <c r="A45" s="522" t="s">
        <v>2021</v>
      </c>
      <c r="B45" s="513" t="s">
        <v>2019</v>
      </c>
      <c r="C45" s="523" t="s">
        <v>2020</v>
      </c>
      <c r="D45" s="524" t="s">
        <v>1970</v>
      </c>
      <c r="E45" s="525" t="s">
        <v>1971</v>
      </c>
      <c r="F45" s="517">
        <f>56+25+89+80</f>
        <v>250</v>
      </c>
      <c r="G45" s="518">
        <f t="shared" si="1"/>
        <v>4730</v>
      </c>
      <c r="H45" s="511">
        <f>264880+118250+420970+378400</f>
        <v>1182500</v>
      </c>
      <c r="I45" s="526">
        <v>250</v>
      </c>
      <c r="J45" s="527">
        <v>4730</v>
      </c>
      <c r="K45" s="511">
        <f t="shared" si="0"/>
        <v>1182500</v>
      </c>
    </row>
    <row r="46" spans="1:11" ht="30.75" customHeight="1">
      <c r="A46" s="529">
        <v>39715</v>
      </c>
      <c r="B46" s="530" t="s">
        <v>2022</v>
      </c>
      <c r="C46" s="531" t="s">
        <v>2023</v>
      </c>
      <c r="D46" s="532" t="s">
        <v>1921</v>
      </c>
      <c r="E46" s="533" t="s">
        <v>2024</v>
      </c>
      <c r="F46" s="517"/>
      <c r="G46" s="518"/>
      <c r="H46" s="511"/>
      <c r="I46" s="534">
        <v>8</v>
      </c>
      <c r="J46" s="535">
        <v>9990.73</v>
      </c>
      <c r="K46" s="511">
        <f t="shared" si="0"/>
        <v>79925.84</v>
      </c>
    </row>
    <row r="47" spans="1:11" ht="30.75" customHeight="1">
      <c r="A47" s="529">
        <v>37022</v>
      </c>
      <c r="B47" s="530" t="s">
        <v>2025</v>
      </c>
      <c r="C47" s="531" t="s">
        <v>2026</v>
      </c>
      <c r="D47" s="532" t="s">
        <v>1921</v>
      </c>
      <c r="E47" s="533" t="s">
        <v>2027</v>
      </c>
      <c r="F47" s="517"/>
      <c r="G47" s="518"/>
      <c r="H47" s="511"/>
      <c r="I47" s="534">
        <v>2</v>
      </c>
      <c r="J47" s="535">
        <v>58816.23</v>
      </c>
      <c r="K47" s="511">
        <f t="shared" si="0"/>
        <v>117632.46</v>
      </c>
    </row>
    <row r="48" spans="1:11" ht="30.75" customHeight="1" thickBot="1">
      <c r="A48" s="536">
        <v>184027</v>
      </c>
      <c r="B48" s="537" t="s">
        <v>2028</v>
      </c>
      <c r="C48" s="538" t="s">
        <v>2029</v>
      </c>
      <c r="D48" s="539" t="s">
        <v>2030</v>
      </c>
      <c r="E48" s="540" t="s">
        <v>1985</v>
      </c>
      <c r="F48" s="541">
        <v>448</v>
      </c>
      <c r="G48" s="542">
        <f t="shared" si="1"/>
        <v>191.42611607142857</v>
      </c>
      <c r="H48" s="543">
        <v>85758.9</v>
      </c>
      <c r="I48" s="544">
        <v>500</v>
      </c>
      <c r="J48" s="545">
        <v>191.43</v>
      </c>
      <c r="K48" s="511">
        <f t="shared" si="0"/>
        <v>95715</v>
      </c>
    </row>
    <row r="49" spans="1:11" ht="17.25" customHeight="1">
      <c r="A49" s="960" t="s">
        <v>2031</v>
      </c>
      <c r="B49" s="958"/>
      <c r="C49" s="958"/>
      <c r="D49" s="958"/>
      <c r="E49" s="958"/>
      <c r="F49" s="958"/>
      <c r="G49" s="959"/>
      <c r="H49" s="497">
        <f>H50+H52+H53+H51</f>
        <v>16170945.23</v>
      </c>
      <c r="I49" s="546"/>
      <c r="J49" s="547"/>
      <c r="K49" s="500">
        <f>SUM(K50:K56)</f>
        <v>19773314.879999999</v>
      </c>
    </row>
    <row r="50" spans="1:11" ht="17.25" customHeight="1">
      <c r="A50" s="548" t="s">
        <v>2032</v>
      </c>
      <c r="B50" s="549" t="s">
        <v>2033</v>
      </c>
      <c r="C50" s="550" t="s">
        <v>2034</v>
      </c>
      <c r="D50" s="549" t="s">
        <v>2035</v>
      </c>
      <c r="E50" s="550" t="s">
        <v>2036</v>
      </c>
      <c r="F50" s="549">
        <v>51</v>
      </c>
      <c r="G50" s="520">
        <f>H50/F50</f>
        <v>98090.228627450982</v>
      </c>
      <c r="H50" s="551">
        <v>5002601.66</v>
      </c>
      <c r="I50" s="552">
        <v>51</v>
      </c>
      <c r="J50" s="520">
        <v>98090.23</v>
      </c>
      <c r="K50" s="553">
        <f t="shared" ref="K50:K56" si="2">I50*J50</f>
        <v>5002601.7299999995</v>
      </c>
    </row>
    <row r="51" spans="1:11" ht="17.25" customHeight="1">
      <c r="A51" s="548" t="s">
        <v>2037</v>
      </c>
      <c r="B51" s="549" t="s">
        <v>2033</v>
      </c>
      <c r="C51" s="550" t="s">
        <v>2034</v>
      </c>
      <c r="D51" s="549" t="s">
        <v>2035</v>
      </c>
      <c r="E51" s="550" t="s">
        <v>2038</v>
      </c>
      <c r="F51" s="549">
        <v>44</v>
      </c>
      <c r="G51" s="520">
        <f t="shared" ref="G51:G53" si="3">H51/F51</f>
        <v>27218.120681818182</v>
      </c>
      <c r="H51" s="551">
        <v>1197597.31</v>
      </c>
      <c r="I51" s="552">
        <v>44</v>
      </c>
      <c r="J51" s="520">
        <v>27218.12</v>
      </c>
      <c r="K51" s="553">
        <f t="shared" si="2"/>
        <v>1197597.28</v>
      </c>
    </row>
    <row r="52" spans="1:11" ht="17.25" customHeight="1">
      <c r="A52" s="548" t="s">
        <v>2039</v>
      </c>
      <c r="B52" s="549" t="s">
        <v>2040</v>
      </c>
      <c r="C52" s="550" t="s">
        <v>2041</v>
      </c>
      <c r="D52" s="549" t="s">
        <v>2035</v>
      </c>
      <c r="E52" s="550" t="s">
        <v>2042</v>
      </c>
      <c r="F52" s="549">
        <v>240</v>
      </c>
      <c r="G52" s="520">
        <f t="shared" si="3"/>
        <v>20728.665291666668</v>
      </c>
      <c r="H52" s="551">
        <v>4974879.67</v>
      </c>
      <c r="I52" s="552">
        <v>240</v>
      </c>
      <c r="J52" s="520">
        <v>20728.669999999998</v>
      </c>
      <c r="K52" s="553">
        <f t="shared" si="2"/>
        <v>4974880.8</v>
      </c>
    </row>
    <row r="53" spans="1:11">
      <c r="A53" s="554" t="s">
        <v>2043</v>
      </c>
      <c r="B53" s="549" t="s">
        <v>2044</v>
      </c>
      <c r="C53" s="523" t="s">
        <v>2045</v>
      </c>
      <c r="D53" s="523" t="s">
        <v>2035</v>
      </c>
      <c r="E53" s="523" t="s">
        <v>1978</v>
      </c>
      <c r="F53" s="549">
        <v>117</v>
      </c>
      <c r="G53" s="520">
        <f t="shared" si="3"/>
        <v>42699.714444444442</v>
      </c>
      <c r="H53" s="520">
        <v>4995866.59</v>
      </c>
      <c r="I53" s="555">
        <v>117</v>
      </c>
      <c r="J53" s="527">
        <v>42699.71</v>
      </c>
      <c r="K53" s="553">
        <f t="shared" si="2"/>
        <v>4995866.07</v>
      </c>
    </row>
    <row r="54" spans="1:11" ht="25.5">
      <c r="A54" s="554" t="s">
        <v>2046</v>
      </c>
      <c r="B54" s="549" t="s">
        <v>2047</v>
      </c>
      <c r="C54" s="523" t="s">
        <v>2048</v>
      </c>
      <c r="D54" s="523" t="s">
        <v>2035</v>
      </c>
      <c r="E54" s="523" t="s">
        <v>2049</v>
      </c>
      <c r="F54" s="549"/>
      <c r="G54" s="520"/>
      <c r="H54" s="520"/>
      <c r="I54" s="555">
        <v>2</v>
      </c>
      <c r="J54" s="527">
        <v>543692.5</v>
      </c>
      <c r="K54" s="553">
        <f t="shared" si="2"/>
        <v>1087385</v>
      </c>
    </row>
    <row r="55" spans="1:11" ht="25.5">
      <c r="A55" s="554" t="s">
        <v>2050</v>
      </c>
      <c r="B55" s="549" t="s">
        <v>2047</v>
      </c>
      <c r="C55" s="523" t="s">
        <v>2048</v>
      </c>
      <c r="D55" s="523" t="s">
        <v>2035</v>
      </c>
      <c r="E55" s="523" t="s">
        <v>2051</v>
      </c>
      <c r="F55" s="549"/>
      <c r="G55" s="520"/>
      <c r="H55" s="520"/>
      <c r="I55" s="555">
        <v>8</v>
      </c>
      <c r="J55" s="527">
        <v>302873</v>
      </c>
      <c r="K55" s="553">
        <f t="shared" si="2"/>
        <v>2422984</v>
      </c>
    </row>
    <row r="56" spans="1:11" ht="16.5" thickBot="1">
      <c r="A56" s="556" t="s">
        <v>2052</v>
      </c>
      <c r="B56" s="557" t="s">
        <v>2052</v>
      </c>
      <c r="C56" s="538" t="s">
        <v>2053</v>
      </c>
      <c r="D56" s="538" t="s">
        <v>2035</v>
      </c>
      <c r="E56" s="538" t="s">
        <v>1930</v>
      </c>
      <c r="F56" s="557"/>
      <c r="G56" s="558"/>
      <c r="H56" s="558"/>
      <c r="I56" s="559">
        <v>2</v>
      </c>
      <c r="J56" s="545">
        <v>46000</v>
      </c>
      <c r="K56" s="560">
        <f t="shared" si="2"/>
        <v>92000</v>
      </c>
    </row>
    <row r="57" spans="1:11" ht="17.25" customHeight="1">
      <c r="A57" s="961" t="s">
        <v>2054</v>
      </c>
      <c r="B57" s="962"/>
      <c r="C57" s="962"/>
      <c r="D57" s="962"/>
      <c r="E57" s="962"/>
      <c r="F57" s="963"/>
      <c r="G57" s="964"/>
      <c r="H57" s="561"/>
      <c r="I57" s="562"/>
      <c r="J57" s="563"/>
      <c r="K57" s="564">
        <f>K58+K59</f>
        <v>800139.12</v>
      </c>
    </row>
    <row r="58" spans="1:11" ht="17.25" customHeight="1">
      <c r="A58" s="565">
        <v>7777011</v>
      </c>
      <c r="B58" s="566" t="s">
        <v>2055</v>
      </c>
      <c r="C58" s="566" t="s">
        <v>2056</v>
      </c>
      <c r="D58" s="566" t="s">
        <v>1921</v>
      </c>
      <c r="E58" s="566" t="s">
        <v>2057</v>
      </c>
      <c r="F58" s="565"/>
      <c r="G58" s="565"/>
      <c r="H58" s="567"/>
      <c r="I58" s="568">
        <v>40</v>
      </c>
      <c r="J58" s="568">
        <v>753.48</v>
      </c>
      <c r="K58" s="567">
        <v>30139.119999999999</v>
      </c>
    </row>
    <row r="59" spans="1:11">
      <c r="A59" s="569" t="s">
        <v>2058</v>
      </c>
      <c r="B59" s="566" t="s">
        <v>2059</v>
      </c>
      <c r="C59" s="570" t="s">
        <v>2060</v>
      </c>
      <c r="D59" s="570" t="s">
        <v>1966</v>
      </c>
      <c r="E59" s="570" t="s">
        <v>2061</v>
      </c>
      <c r="F59" s="566"/>
      <c r="G59" s="571"/>
      <c r="H59" s="571"/>
      <c r="I59" s="572">
        <v>50</v>
      </c>
      <c r="J59" s="573">
        <f>K59/I59</f>
        <v>15400</v>
      </c>
      <c r="K59" s="571">
        <v>770000</v>
      </c>
    </row>
    <row r="60" spans="1:11" ht="16.5" thickBot="1">
      <c r="A60" s="574" t="s">
        <v>2062</v>
      </c>
      <c r="B60" s="575"/>
      <c r="C60" s="576"/>
      <c r="D60" s="575"/>
      <c r="E60" s="576"/>
      <c r="F60" s="575"/>
      <c r="G60" s="575"/>
      <c r="H60" s="575"/>
      <c r="I60" s="575"/>
      <c r="J60" s="577"/>
      <c r="K60" s="578"/>
    </row>
    <row r="61" spans="1:11" ht="16.5" thickBot="1">
      <c r="A61" s="965" t="s">
        <v>2063</v>
      </c>
      <c r="B61" s="966"/>
      <c r="C61" s="966"/>
      <c r="D61" s="966"/>
      <c r="E61" s="966"/>
      <c r="F61" s="966"/>
      <c r="G61" s="967"/>
      <c r="H61" s="579">
        <f>SUM(H62:H75)</f>
        <v>46753491.61999999</v>
      </c>
      <c r="I61" s="580"/>
      <c r="J61" s="581"/>
      <c r="K61" s="579">
        <f>SUM(K62:K75)</f>
        <v>46899999.700000018</v>
      </c>
    </row>
    <row r="62" spans="1:11" ht="22.5" customHeight="1">
      <c r="A62" s="582" t="s">
        <v>68</v>
      </c>
      <c r="B62" s="948" t="s">
        <v>103</v>
      </c>
      <c r="C62" s="949"/>
      <c r="D62" s="949"/>
      <c r="E62" s="949"/>
      <c r="F62" s="949"/>
      <c r="G62" s="950"/>
      <c r="H62" s="583">
        <v>4168640.01</v>
      </c>
      <c r="I62" s="584"/>
      <c r="J62" s="585"/>
      <c r="K62" s="586">
        <v>4188264.12</v>
      </c>
    </row>
    <row r="63" spans="1:11" ht="21.75" customHeight="1">
      <c r="A63" s="582" t="s">
        <v>69</v>
      </c>
      <c r="B63" s="948" t="s">
        <v>284</v>
      </c>
      <c r="C63" s="949"/>
      <c r="D63" s="949"/>
      <c r="E63" s="949"/>
      <c r="F63" s="949"/>
      <c r="G63" s="950"/>
      <c r="H63" s="518">
        <v>18211097.850000001</v>
      </c>
      <c r="I63" s="584"/>
      <c r="J63" s="585"/>
      <c r="K63" s="586">
        <v>18231587.140000001</v>
      </c>
    </row>
    <row r="64" spans="1:11" ht="21.75" customHeight="1">
      <c r="A64" s="582" t="s">
        <v>70</v>
      </c>
      <c r="B64" s="948" t="s">
        <v>105</v>
      </c>
      <c r="C64" s="949"/>
      <c r="D64" s="949"/>
      <c r="E64" s="949"/>
      <c r="F64" s="949"/>
      <c r="G64" s="950"/>
      <c r="H64" s="518">
        <v>1012923.22</v>
      </c>
      <c r="I64" s="584"/>
      <c r="J64" s="585"/>
      <c r="K64" s="586">
        <v>1051003.75</v>
      </c>
    </row>
    <row r="65" spans="1:12" ht="18.75" customHeight="1">
      <c r="A65" s="582" t="s">
        <v>71</v>
      </c>
      <c r="B65" s="948" t="s">
        <v>106</v>
      </c>
      <c r="C65" s="949"/>
      <c r="D65" s="949"/>
      <c r="E65" s="949"/>
      <c r="F65" s="949"/>
      <c r="G65" s="950"/>
      <c r="H65" s="518">
        <v>313060.40999999997</v>
      </c>
      <c r="I65" s="584"/>
      <c r="J65" s="585"/>
      <c r="K65" s="586">
        <v>313092.42</v>
      </c>
    </row>
    <row r="66" spans="1:12" ht="16.5" customHeight="1">
      <c r="A66" s="582" t="s">
        <v>72</v>
      </c>
      <c r="B66" s="948" t="s">
        <v>104</v>
      </c>
      <c r="C66" s="949"/>
      <c r="D66" s="949"/>
      <c r="E66" s="949"/>
      <c r="F66" s="949"/>
      <c r="G66" s="950"/>
      <c r="H66" s="518">
        <v>60702.48</v>
      </c>
      <c r="I66" s="584"/>
      <c r="J66" s="585"/>
      <c r="K66" s="586">
        <v>62702.48</v>
      </c>
    </row>
    <row r="67" spans="1:12" ht="16.5" customHeight="1">
      <c r="A67" s="582" t="s">
        <v>73</v>
      </c>
      <c r="B67" s="948" t="s">
        <v>85</v>
      </c>
      <c r="C67" s="949"/>
      <c r="D67" s="949"/>
      <c r="E67" s="949"/>
      <c r="F67" s="949"/>
      <c r="G67" s="950"/>
      <c r="H67" s="518">
        <v>1763561.55</v>
      </c>
      <c r="I67" s="584"/>
      <c r="J67" s="585"/>
      <c r="K67" s="586">
        <v>1763561.55</v>
      </c>
    </row>
    <row r="68" spans="1:12">
      <c r="A68" s="582" t="s">
        <v>74</v>
      </c>
      <c r="B68" s="948" t="s">
        <v>82</v>
      </c>
      <c r="C68" s="949"/>
      <c r="D68" s="949"/>
      <c r="E68" s="949"/>
      <c r="F68" s="949"/>
      <c r="G68" s="950"/>
      <c r="H68" s="518">
        <v>13666050.380000001</v>
      </c>
      <c r="I68" s="584"/>
      <c r="J68" s="585"/>
      <c r="K68" s="586">
        <v>13628234</v>
      </c>
    </row>
    <row r="69" spans="1:12" ht="17.25" customHeight="1">
      <c r="A69" s="582" t="s">
        <v>75</v>
      </c>
      <c r="B69" s="588" t="s">
        <v>83</v>
      </c>
      <c r="C69" s="589"/>
      <c r="D69" s="589"/>
      <c r="E69" s="589"/>
      <c r="F69" s="589"/>
      <c r="G69" s="590"/>
      <c r="H69" s="591">
        <v>66289.86</v>
      </c>
      <c r="I69" s="584"/>
      <c r="J69" s="585"/>
      <c r="K69" s="586">
        <v>66289.56</v>
      </c>
    </row>
    <row r="70" spans="1:12" ht="18" customHeight="1">
      <c r="A70" s="582" t="s">
        <v>76</v>
      </c>
      <c r="B70" s="948" t="s">
        <v>107</v>
      </c>
      <c r="C70" s="949"/>
      <c r="D70" s="949"/>
      <c r="E70" s="949"/>
      <c r="F70" s="949"/>
      <c r="G70" s="950"/>
      <c r="H70" s="518">
        <v>709612.58</v>
      </c>
      <c r="I70" s="584"/>
      <c r="J70" s="585"/>
      <c r="K70" s="586">
        <v>812822.42</v>
      </c>
    </row>
    <row r="71" spans="1:12" ht="13.5" customHeight="1">
      <c r="A71" s="582" t="s">
        <v>77</v>
      </c>
      <c r="B71" s="948" t="s">
        <v>102</v>
      </c>
      <c r="C71" s="949"/>
      <c r="D71" s="949"/>
      <c r="E71" s="949"/>
      <c r="F71" s="949"/>
      <c r="G71" s="950"/>
      <c r="H71" s="518">
        <v>1721538.57</v>
      </c>
      <c r="I71" s="584"/>
      <c r="J71" s="585"/>
      <c r="K71" s="586">
        <v>1722528.13</v>
      </c>
    </row>
    <row r="72" spans="1:12" ht="19.5" customHeight="1">
      <c r="A72" s="582" t="s">
        <v>78</v>
      </c>
      <c r="B72" s="951" t="s">
        <v>86</v>
      </c>
      <c r="C72" s="952"/>
      <c r="D72" s="952"/>
      <c r="E72" s="952"/>
      <c r="F72" s="952"/>
      <c r="G72" s="953"/>
      <c r="H72" s="592">
        <v>13019.11</v>
      </c>
      <c r="I72" s="584"/>
      <c r="J72" s="593"/>
      <c r="K72" s="586">
        <v>13019.11</v>
      </c>
    </row>
    <row r="73" spans="1:12" ht="24.75" customHeight="1">
      <c r="A73" s="582" t="s">
        <v>79</v>
      </c>
      <c r="B73" s="948" t="s">
        <v>108</v>
      </c>
      <c r="C73" s="949"/>
      <c r="D73" s="949"/>
      <c r="E73" s="949"/>
      <c r="F73" s="949"/>
      <c r="G73" s="950"/>
      <c r="H73" s="518">
        <v>296396.73</v>
      </c>
      <c r="I73" s="584"/>
      <c r="J73" s="593"/>
      <c r="K73" s="586">
        <v>296298.42</v>
      </c>
    </row>
    <row r="74" spans="1:12" ht="20.25" customHeight="1">
      <c r="A74" s="582" t="s">
        <v>80</v>
      </c>
      <c r="B74" s="948" t="s">
        <v>109</v>
      </c>
      <c r="C74" s="949"/>
      <c r="D74" s="949"/>
      <c r="E74" s="949"/>
      <c r="F74" s="949"/>
      <c r="G74" s="950"/>
      <c r="H74" s="518">
        <v>39455.39</v>
      </c>
      <c r="I74" s="584"/>
      <c r="J74" s="593"/>
      <c r="K74" s="586">
        <v>39453.120000000003</v>
      </c>
    </row>
    <row r="75" spans="1:12" ht="21.75" customHeight="1" thickBot="1">
      <c r="A75" s="582" t="s">
        <v>81</v>
      </c>
      <c r="B75" s="948" t="s">
        <v>84</v>
      </c>
      <c r="C75" s="949"/>
      <c r="D75" s="949"/>
      <c r="E75" s="949"/>
      <c r="F75" s="949"/>
      <c r="G75" s="950"/>
      <c r="H75" s="594">
        <v>4711143.4800000004</v>
      </c>
      <c r="I75" s="584"/>
      <c r="J75" s="593"/>
      <c r="K75" s="586">
        <v>4711143.4800000004</v>
      </c>
    </row>
    <row r="76" spans="1:12" ht="24.75" customHeight="1" thickBot="1">
      <c r="A76" s="595" t="s">
        <v>87</v>
      </c>
      <c r="B76" s="596"/>
      <c r="C76" s="597"/>
      <c r="D76" s="596"/>
      <c r="E76" s="597"/>
      <c r="F76" s="598"/>
      <c r="G76" s="599"/>
      <c r="H76" s="600">
        <f>H6+H61+H49</f>
        <v>78466196.539999992</v>
      </c>
      <c r="I76" s="601"/>
      <c r="J76" s="602"/>
      <c r="K76" s="600">
        <f>K6+K61+K49</f>
        <v>83283057.083333343</v>
      </c>
    </row>
    <row r="77" spans="1:12" ht="20.25" customHeight="1"/>
    <row r="78" spans="1:12" ht="13.5" customHeight="1">
      <c r="H78" s="605"/>
      <c r="K78" s="605"/>
    </row>
    <row r="79" spans="1:12" ht="13.5" customHeight="1">
      <c r="A79" s="606"/>
      <c r="B79" s="607"/>
      <c r="C79" s="608"/>
      <c r="D79" s="944"/>
      <c r="E79" s="944"/>
      <c r="F79" s="609"/>
      <c r="G79" s="610"/>
      <c r="H79" s="607"/>
      <c r="I79" s="607"/>
      <c r="J79" s="606"/>
      <c r="K79" s="607"/>
    </row>
    <row r="80" spans="1:12" s="607" customFormat="1" ht="13.5" customHeight="1">
      <c r="A80" s="606"/>
      <c r="C80" s="611"/>
      <c r="D80" s="945"/>
      <c r="E80" s="945"/>
      <c r="F80" s="612"/>
      <c r="J80" s="606"/>
      <c r="K80" s="613"/>
      <c r="L80" s="484"/>
    </row>
    <row r="81" spans="3:8">
      <c r="C81" s="611"/>
      <c r="D81" s="946"/>
      <c r="E81" s="946"/>
    </row>
    <row r="82" spans="3:8">
      <c r="C82" s="614"/>
      <c r="D82" s="947"/>
      <c r="E82" s="947"/>
      <c r="H82" s="605"/>
    </row>
  </sheetData>
  <mergeCells count="31">
    <mergeCell ref="A1:G1"/>
    <mergeCell ref="A2:G2"/>
    <mergeCell ref="A3:B3"/>
    <mergeCell ref="A4:A5"/>
    <mergeCell ref="B4:B5"/>
    <mergeCell ref="C4:C5"/>
    <mergeCell ref="D4:D5"/>
    <mergeCell ref="E4:E5"/>
    <mergeCell ref="F4:H4"/>
    <mergeCell ref="B68:G68"/>
    <mergeCell ref="I4:K4"/>
    <mergeCell ref="A6:G6"/>
    <mergeCell ref="A49:G49"/>
    <mergeCell ref="A57:G57"/>
    <mergeCell ref="A61:G61"/>
    <mergeCell ref="B62:G62"/>
    <mergeCell ref="B63:G63"/>
    <mergeCell ref="B64:G64"/>
    <mergeCell ref="B65:G65"/>
    <mergeCell ref="B66:G66"/>
    <mergeCell ref="B67:G67"/>
    <mergeCell ref="D79:E79"/>
    <mergeCell ref="D80:E80"/>
    <mergeCell ref="D81:E81"/>
    <mergeCell ref="D82:E82"/>
    <mergeCell ref="B70:G70"/>
    <mergeCell ref="B71:G71"/>
    <mergeCell ref="B72:G72"/>
    <mergeCell ref="B73:G73"/>
    <mergeCell ref="B74:G74"/>
    <mergeCell ref="B75:G75"/>
  </mergeCells>
  <pageMargins left="0.23622047244094499" right="0.23622047244094499" top="0.74803149606299202" bottom="0.74803149606299202" header="0.31496062992126" footer="0.31496062992126"/>
  <pageSetup paperSize="9" scale="69" fitToHeight="0" orientation="landscape" errors="blank" verticalDpi="1200" r:id="rId1"/>
  <headerFooter alignWithMargins="0">
    <oddFooter>&amp;R &amp;P</oddFooter>
  </headerFooter>
  <rowBreaks count="2" manualBreakCount="2">
    <brk id="24" max="10" man="1"/>
    <brk id="47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37" zoomScaleNormal="100" zoomScaleSheetLayoutView="100" workbookViewId="0">
      <selection activeCell="F51" sqref="F51:G51"/>
    </sheetView>
  </sheetViews>
  <sheetFormatPr defaultRowHeight="11.25"/>
  <cols>
    <col min="1" max="1" width="20" style="622" customWidth="1"/>
    <col min="2" max="2" width="33.28515625" style="622" customWidth="1"/>
    <col min="3" max="3" width="17.5703125" style="622" customWidth="1"/>
    <col min="4" max="4" width="15.28515625" style="622" bestFit="1" customWidth="1"/>
    <col min="5" max="5" width="14.42578125" style="622" customWidth="1"/>
    <col min="6" max="6" width="11" style="741" customWidth="1"/>
    <col min="7" max="7" width="8.5703125" style="739" customWidth="1"/>
    <col min="8" max="8" width="14.85546875" style="714" bestFit="1" customWidth="1"/>
    <col min="9" max="9" width="12.7109375" style="714" customWidth="1"/>
    <col min="10" max="10" width="10.28515625" style="740" customWidth="1"/>
    <col min="11" max="256" width="9.140625" style="622"/>
    <col min="257" max="257" width="20" style="622" customWidth="1"/>
    <col min="258" max="258" width="33.28515625" style="622" customWidth="1"/>
    <col min="259" max="259" width="16" style="622" bestFit="1" customWidth="1"/>
    <col min="260" max="260" width="13.42578125" style="622" bestFit="1" customWidth="1"/>
    <col min="261" max="261" width="14.42578125" style="622" customWidth="1"/>
    <col min="262" max="262" width="11" style="622" customWidth="1"/>
    <col min="263" max="263" width="8.5703125" style="622" customWidth="1"/>
    <col min="264" max="264" width="14.85546875" style="622" bestFit="1" customWidth="1"/>
    <col min="265" max="265" width="12.7109375" style="622" customWidth="1"/>
    <col min="266" max="266" width="10.28515625" style="622" customWidth="1"/>
    <col min="267" max="512" width="9.140625" style="622"/>
    <col min="513" max="513" width="20" style="622" customWidth="1"/>
    <col min="514" max="514" width="33.28515625" style="622" customWidth="1"/>
    <col min="515" max="515" width="16" style="622" bestFit="1" customWidth="1"/>
    <col min="516" max="516" width="13.42578125" style="622" bestFit="1" customWidth="1"/>
    <col min="517" max="517" width="14.42578125" style="622" customWidth="1"/>
    <col min="518" max="518" width="11" style="622" customWidth="1"/>
    <col min="519" max="519" width="8.5703125" style="622" customWidth="1"/>
    <col min="520" max="520" width="14.85546875" style="622" bestFit="1" customWidth="1"/>
    <col min="521" max="521" width="12.7109375" style="622" customWidth="1"/>
    <col min="522" max="522" width="10.28515625" style="622" customWidth="1"/>
    <col min="523" max="768" width="9.140625" style="622"/>
    <col min="769" max="769" width="20" style="622" customWidth="1"/>
    <col min="770" max="770" width="33.28515625" style="622" customWidth="1"/>
    <col min="771" max="771" width="16" style="622" bestFit="1" customWidth="1"/>
    <col min="772" max="772" width="13.42578125" style="622" bestFit="1" customWidth="1"/>
    <col min="773" max="773" width="14.42578125" style="622" customWidth="1"/>
    <col min="774" max="774" width="11" style="622" customWidth="1"/>
    <col min="775" max="775" width="8.5703125" style="622" customWidth="1"/>
    <col min="776" max="776" width="14.85546875" style="622" bestFit="1" customWidth="1"/>
    <col min="777" max="777" width="12.7109375" style="622" customWidth="1"/>
    <col min="778" max="778" width="10.28515625" style="622" customWidth="1"/>
    <col min="779" max="1024" width="9.140625" style="622"/>
    <col min="1025" max="1025" width="20" style="622" customWidth="1"/>
    <col min="1026" max="1026" width="33.28515625" style="622" customWidth="1"/>
    <col min="1027" max="1027" width="16" style="622" bestFit="1" customWidth="1"/>
    <col min="1028" max="1028" width="13.42578125" style="622" bestFit="1" customWidth="1"/>
    <col min="1029" max="1029" width="14.42578125" style="622" customWidth="1"/>
    <col min="1030" max="1030" width="11" style="622" customWidth="1"/>
    <col min="1031" max="1031" width="8.5703125" style="622" customWidth="1"/>
    <col min="1032" max="1032" width="14.85546875" style="622" bestFit="1" customWidth="1"/>
    <col min="1033" max="1033" width="12.7109375" style="622" customWidth="1"/>
    <col min="1034" max="1034" width="10.28515625" style="622" customWidth="1"/>
    <col min="1035" max="1280" width="9.140625" style="622"/>
    <col min="1281" max="1281" width="20" style="622" customWidth="1"/>
    <col min="1282" max="1282" width="33.28515625" style="622" customWidth="1"/>
    <col min="1283" max="1283" width="16" style="622" bestFit="1" customWidth="1"/>
    <col min="1284" max="1284" width="13.42578125" style="622" bestFit="1" customWidth="1"/>
    <col min="1285" max="1285" width="14.42578125" style="622" customWidth="1"/>
    <col min="1286" max="1286" width="11" style="622" customWidth="1"/>
    <col min="1287" max="1287" width="8.5703125" style="622" customWidth="1"/>
    <col min="1288" max="1288" width="14.85546875" style="622" bestFit="1" customWidth="1"/>
    <col min="1289" max="1289" width="12.7109375" style="622" customWidth="1"/>
    <col min="1290" max="1290" width="10.28515625" style="622" customWidth="1"/>
    <col min="1291" max="1536" width="9.140625" style="622"/>
    <col min="1537" max="1537" width="20" style="622" customWidth="1"/>
    <col min="1538" max="1538" width="33.28515625" style="622" customWidth="1"/>
    <col min="1539" max="1539" width="16" style="622" bestFit="1" customWidth="1"/>
    <col min="1540" max="1540" width="13.42578125" style="622" bestFit="1" customWidth="1"/>
    <col min="1541" max="1541" width="14.42578125" style="622" customWidth="1"/>
    <col min="1542" max="1542" width="11" style="622" customWidth="1"/>
    <col min="1543" max="1543" width="8.5703125" style="622" customWidth="1"/>
    <col min="1544" max="1544" width="14.85546875" style="622" bestFit="1" customWidth="1"/>
    <col min="1545" max="1545" width="12.7109375" style="622" customWidth="1"/>
    <col min="1546" max="1546" width="10.28515625" style="622" customWidth="1"/>
    <col min="1547" max="1792" width="9.140625" style="622"/>
    <col min="1793" max="1793" width="20" style="622" customWidth="1"/>
    <col min="1794" max="1794" width="33.28515625" style="622" customWidth="1"/>
    <col min="1795" max="1795" width="16" style="622" bestFit="1" customWidth="1"/>
    <col min="1796" max="1796" width="13.42578125" style="622" bestFit="1" customWidth="1"/>
    <col min="1797" max="1797" width="14.42578125" style="622" customWidth="1"/>
    <col min="1798" max="1798" width="11" style="622" customWidth="1"/>
    <col min="1799" max="1799" width="8.5703125" style="622" customWidth="1"/>
    <col min="1800" max="1800" width="14.85546875" style="622" bestFit="1" customWidth="1"/>
    <col min="1801" max="1801" width="12.7109375" style="622" customWidth="1"/>
    <col min="1802" max="1802" width="10.28515625" style="622" customWidth="1"/>
    <col min="1803" max="2048" width="9.140625" style="622"/>
    <col min="2049" max="2049" width="20" style="622" customWidth="1"/>
    <col min="2050" max="2050" width="33.28515625" style="622" customWidth="1"/>
    <col min="2051" max="2051" width="16" style="622" bestFit="1" customWidth="1"/>
    <col min="2052" max="2052" width="13.42578125" style="622" bestFit="1" customWidth="1"/>
    <col min="2053" max="2053" width="14.42578125" style="622" customWidth="1"/>
    <col min="2054" max="2054" width="11" style="622" customWidth="1"/>
    <col min="2055" max="2055" width="8.5703125" style="622" customWidth="1"/>
    <col min="2056" max="2056" width="14.85546875" style="622" bestFit="1" customWidth="1"/>
    <col min="2057" max="2057" width="12.7109375" style="622" customWidth="1"/>
    <col min="2058" max="2058" width="10.28515625" style="622" customWidth="1"/>
    <col min="2059" max="2304" width="9.140625" style="622"/>
    <col min="2305" max="2305" width="20" style="622" customWidth="1"/>
    <col min="2306" max="2306" width="33.28515625" style="622" customWidth="1"/>
    <col min="2307" max="2307" width="16" style="622" bestFit="1" customWidth="1"/>
    <col min="2308" max="2308" width="13.42578125" style="622" bestFit="1" customWidth="1"/>
    <col min="2309" max="2309" width="14.42578125" style="622" customWidth="1"/>
    <col min="2310" max="2310" width="11" style="622" customWidth="1"/>
    <col min="2311" max="2311" width="8.5703125" style="622" customWidth="1"/>
    <col min="2312" max="2312" width="14.85546875" style="622" bestFit="1" customWidth="1"/>
    <col min="2313" max="2313" width="12.7109375" style="622" customWidth="1"/>
    <col min="2314" max="2314" width="10.28515625" style="622" customWidth="1"/>
    <col min="2315" max="2560" width="9.140625" style="622"/>
    <col min="2561" max="2561" width="20" style="622" customWidth="1"/>
    <col min="2562" max="2562" width="33.28515625" style="622" customWidth="1"/>
    <col min="2563" max="2563" width="16" style="622" bestFit="1" customWidth="1"/>
    <col min="2564" max="2564" width="13.42578125" style="622" bestFit="1" customWidth="1"/>
    <col min="2565" max="2565" width="14.42578125" style="622" customWidth="1"/>
    <col min="2566" max="2566" width="11" style="622" customWidth="1"/>
    <col min="2567" max="2567" width="8.5703125" style="622" customWidth="1"/>
    <col min="2568" max="2568" width="14.85546875" style="622" bestFit="1" customWidth="1"/>
    <col min="2569" max="2569" width="12.7109375" style="622" customWidth="1"/>
    <col min="2570" max="2570" width="10.28515625" style="622" customWidth="1"/>
    <col min="2571" max="2816" width="9.140625" style="622"/>
    <col min="2817" max="2817" width="20" style="622" customWidth="1"/>
    <col min="2818" max="2818" width="33.28515625" style="622" customWidth="1"/>
    <col min="2819" max="2819" width="16" style="622" bestFit="1" customWidth="1"/>
    <col min="2820" max="2820" width="13.42578125" style="622" bestFit="1" customWidth="1"/>
    <col min="2821" max="2821" width="14.42578125" style="622" customWidth="1"/>
    <col min="2822" max="2822" width="11" style="622" customWidth="1"/>
    <col min="2823" max="2823" width="8.5703125" style="622" customWidth="1"/>
    <col min="2824" max="2824" width="14.85546875" style="622" bestFit="1" customWidth="1"/>
    <col min="2825" max="2825" width="12.7109375" style="622" customWidth="1"/>
    <col min="2826" max="2826" width="10.28515625" style="622" customWidth="1"/>
    <col min="2827" max="3072" width="9.140625" style="622"/>
    <col min="3073" max="3073" width="20" style="622" customWidth="1"/>
    <col min="3074" max="3074" width="33.28515625" style="622" customWidth="1"/>
    <col min="3075" max="3075" width="16" style="622" bestFit="1" customWidth="1"/>
    <col min="3076" max="3076" width="13.42578125" style="622" bestFit="1" customWidth="1"/>
    <col min="3077" max="3077" width="14.42578125" style="622" customWidth="1"/>
    <col min="3078" max="3078" width="11" style="622" customWidth="1"/>
    <col min="3079" max="3079" width="8.5703125" style="622" customWidth="1"/>
    <col min="3080" max="3080" width="14.85546875" style="622" bestFit="1" customWidth="1"/>
    <col min="3081" max="3081" width="12.7109375" style="622" customWidth="1"/>
    <col min="3082" max="3082" width="10.28515625" style="622" customWidth="1"/>
    <col min="3083" max="3328" width="9.140625" style="622"/>
    <col min="3329" max="3329" width="20" style="622" customWidth="1"/>
    <col min="3330" max="3330" width="33.28515625" style="622" customWidth="1"/>
    <col min="3331" max="3331" width="16" style="622" bestFit="1" customWidth="1"/>
    <col min="3332" max="3332" width="13.42578125" style="622" bestFit="1" customWidth="1"/>
    <col min="3333" max="3333" width="14.42578125" style="622" customWidth="1"/>
    <col min="3334" max="3334" width="11" style="622" customWidth="1"/>
    <col min="3335" max="3335" width="8.5703125" style="622" customWidth="1"/>
    <col min="3336" max="3336" width="14.85546875" style="622" bestFit="1" customWidth="1"/>
    <col min="3337" max="3337" width="12.7109375" style="622" customWidth="1"/>
    <col min="3338" max="3338" width="10.28515625" style="622" customWidth="1"/>
    <col min="3339" max="3584" width="9.140625" style="622"/>
    <col min="3585" max="3585" width="20" style="622" customWidth="1"/>
    <col min="3586" max="3586" width="33.28515625" style="622" customWidth="1"/>
    <col min="3587" max="3587" width="16" style="622" bestFit="1" customWidth="1"/>
    <col min="3588" max="3588" width="13.42578125" style="622" bestFit="1" customWidth="1"/>
    <col min="3589" max="3589" width="14.42578125" style="622" customWidth="1"/>
    <col min="3590" max="3590" width="11" style="622" customWidth="1"/>
    <col min="3591" max="3591" width="8.5703125" style="622" customWidth="1"/>
    <col min="3592" max="3592" width="14.85546875" style="622" bestFit="1" customWidth="1"/>
    <col min="3593" max="3593" width="12.7109375" style="622" customWidth="1"/>
    <col min="3594" max="3594" width="10.28515625" style="622" customWidth="1"/>
    <col min="3595" max="3840" width="9.140625" style="622"/>
    <col min="3841" max="3841" width="20" style="622" customWidth="1"/>
    <col min="3842" max="3842" width="33.28515625" style="622" customWidth="1"/>
    <col min="3843" max="3843" width="16" style="622" bestFit="1" customWidth="1"/>
    <col min="3844" max="3844" width="13.42578125" style="622" bestFit="1" customWidth="1"/>
    <col min="3845" max="3845" width="14.42578125" style="622" customWidth="1"/>
    <col min="3846" max="3846" width="11" style="622" customWidth="1"/>
    <col min="3847" max="3847" width="8.5703125" style="622" customWidth="1"/>
    <col min="3848" max="3848" width="14.85546875" style="622" bestFit="1" customWidth="1"/>
    <col min="3849" max="3849" width="12.7109375" style="622" customWidth="1"/>
    <col min="3850" max="3850" width="10.28515625" style="622" customWidth="1"/>
    <col min="3851" max="4096" width="9.140625" style="622"/>
    <col min="4097" max="4097" width="20" style="622" customWidth="1"/>
    <col min="4098" max="4098" width="33.28515625" style="622" customWidth="1"/>
    <col min="4099" max="4099" width="16" style="622" bestFit="1" customWidth="1"/>
    <col min="4100" max="4100" width="13.42578125" style="622" bestFit="1" customWidth="1"/>
    <col min="4101" max="4101" width="14.42578125" style="622" customWidth="1"/>
    <col min="4102" max="4102" width="11" style="622" customWidth="1"/>
    <col min="4103" max="4103" width="8.5703125" style="622" customWidth="1"/>
    <col min="4104" max="4104" width="14.85546875" style="622" bestFit="1" customWidth="1"/>
    <col min="4105" max="4105" width="12.7109375" style="622" customWidth="1"/>
    <col min="4106" max="4106" width="10.28515625" style="622" customWidth="1"/>
    <col min="4107" max="4352" width="9.140625" style="622"/>
    <col min="4353" max="4353" width="20" style="622" customWidth="1"/>
    <col min="4354" max="4354" width="33.28515625" style="622" customWidth="1"/>
    <col min="4355" max="4355" width="16" style="622" bestFit="1" customWidth="1"/>
    <col min="4356" max="4356" width="13.42578125" style="622" bestFit="1" customWidth="1"/>
    <col min="4357" max="4357" width="14.42578125" style="622" customWidth="1"/>
    <col min="4358" max="4358" width="11" style="622" customWidth="1"/>
    <col min="4359" max="4359" width="8.5703125" style="622" customWidth="1"/>
    <col min="4360" max="4360" width="14.85546875" style="622" bestFit="1" customWidth="1"/>
    <col min="4361" max="4361" width="12.7109375" style="622" customWidth="1"/>
    <col min="4362" max="4362" width="10.28515625" style="622" customWidth="1"/>
    <col min="4363" max="4608" width="9.140625" style="622"/>
    <col min="4609" max="4609" width="20" style="622" customWidth="1"/>
    <col min="4610" max="4610" width="33.28515625" style="622" customWidth="1"/>
    <col min="4611" max="4611" width="16" style="622" bestFit="1" customWidth="1"/>
    <col min="4612" max="4612" width="13.42578125" style="622" bestFit="1" customWidth="1"/>
    <col min="4613" max="4613" width="14.42578125" style="622" customWidth="1"/>
    <col min="4614" max="4614" width="11" style="622" customWidth="1"/>
    <col min="4615" max="4615" width="8.5703125" style="622" customWidth="1"/>
    <col min="4616" max="4616" width="14.85546875" style="622" bestFit="1" customWidth="1"/>
    <col min="4617" max="4617" width="12.7109375" style="622" customWidth="1"/>
    <col min="4618" max="4618" width="10.28515625" style="622" customWidth="1"/>
    <col min="4619" max="4864" width="9.140625" style="622"/>
    <col min="4865" max="4865" width="20" style="622" customWidth="1"/>
    <col min="4866" max="4866" width="33.28515625" style="622" customWidth="1"/>
    <col min="4867" max="4867" width="16" style="622" bestFit="1" customWidth="1"/>
    <col min="4868" max="4868" width="13.42578125" style="622" bestFit="1" customWidth="1"/>
    <col min="4869" max="4869" width="14.42578125" style="622" customWidth="1"/>
    <col min="4870" max="4870" width="11" style="622" customWidth="1"/>
    <col min="4871" max="4871" width="8.5703125" style="622" customWidth="1"/>
    <col min="4872" max="4872" width="14.85546875" style="622" bestFit="1" customWidth="1"/>
    <col min="4873" max="4873" width="12.7109375" style="622" customWidth="1"/>
    <col min="4874" max="4874" width="10.28515625" style="622" customWidth="1"/>
    <col min="4875" max="5120" width="9.140625" style="622"/>
    <col min="5121" max="5121" width="20" style="622" customWidth="1"/>
    <col min="5122" max="5122" width="33.28515625" style="622" customWidth="1"/>
    <col min="5123" max="5123" width="16" style="622" bestFit="1" customWidth="1"/>
    <col min="5124" max="5124" width="13.42578125" style="622" bestFit="1" customWidth="1"/>
    <col min="5125" max="5125" width="14.42578125" style="622" customWidth="1"/>
    <col min="5126" max="5126" width="11" style="622" customWidth="1"/>
    <col min="5127" max="5127" width="8.5703125" style="622" customWidth="1"/>
    <col min="5128" max="5128" width="14.85546875" style="622" bestFit="1" customWidth="1"/>
    <col min="5129" max="5129" width="12.7109375" style="622" customWidth="1"/>
    <col min="5130" max="5130" width="10.28515625" style="622" customWidth="1"/>
    <col min="5131" max="5376" width="9.140625" style="622"/>
    <col min="5377" max="5377" width="20" style="622" customWidth="1"/>
    <col min="5378" max="5378" width="33.28515625" style="622" customWidth="1"/>
    <col min="5379" max="5379" width="16" style="622" bestFit="1" customWidth="1"/>
    <col min="5380" max="5380" width="13.42578125" style="622" bestFit="1" customWidth="1"/>
    <col min="5381" max="5381" width="14.42578125" style="622" customWidth="1"/>
    <col min="5382" max="5382" width="11" style="622" customWidth="1"/>
    <col min="5383" max="5383" width="8.5703125" style="622" customWidth="1"/>
    <col min="5384" max="5384" width="14.85546875" style="622" bestFit="1" customWidth="1"/>
    <col min="5385" max="5385" width="12.7109375" style="622" customWidth="1"/>
    <col min="5386" max="5386" width="10.28515625" style="622" customWidth="1"/>
    <col min="5387" max="5632" width="9.140625" style="622"/>
    <col min="5633" max="5633" width="20" style="622" customWidth="1"/>
    <col min="5634" max="5634" width="33.28515625" style="622" customWidth="1"/>
    <col min="5635" max="5635" width="16" style="622" bestFit="1" customWidth="1"/>
    <col min="5636" max="5636" width="13.42578125" style="622" bestFit="1" customWidth="1"/>
    <col min="5637" max="5637" width="14.42578125" style="622" customWidth="1"/>
    <col min="5638" max="5638" width="11" style="622" customWidth="1"/>
    <col min="5639" max="5639" width="8.5703125" style="622" customWidth="1"/>
    <col min="5640" max="5640" width="14.85546875" style="622" bestFit="1" customWidth="1"/>
    <col min="5641" max="5641" width="12.7109375" style="622" customWidth="1"/>
    <col min="5642" max="5642" width="10.28515625" style="622" customWidth="1"/>
    <col min="5643" max="5888" width="9.140625" style="622"/>
    <col min="5889" max="5889" width="20" style="622" customWidth="1"/>
    <col min="5890" max="5890" width="33.28515625" style="622" customWidth="1"/>
    <col min="5891" max="5891" width="16" style="622" bestFit="1" customWidth="1"/>
    <col min="5892" max="5892" width="13.42578125" style="622" bestFit="1" customWidth="1"/>
    <col min="5893" max="5893" width="14.42578125" style="622" customWidth="1"/>
    <col min="5894" max="5894" width="11" style="622" customWidth="1"/>
    <col min="5895" max="5895" width="8.5703125" style="622" customWidth="1"/>
    <col min="5896" max="5896" width="14.85546875" style="622" bestFit="1" customWidth="1"/>
    <col min="5897" max="5897" width="12.7109375" style="622" customWidth="1"/>
    <col min="5898" max="5898" width="10.28515625" style="622" customWidth="1"/>
    <col min="5899" max="6144" width="9.140625" style="622"/>
    <col min="6145" max="6145" width="20" style="622" customWidth="1"/>
    <col min="6146" max="6146" width="33.28515625" style="622" customWidth="1"/>
    <col min="6147" max="6147" width="16" style="622" bestFit="1" customWidth="1"/>
    <col min="6148" max="6148" width="13.42578125" style="622" bestFit="1" customWidth="1"/>
    <col min="6149" max="6149" width="14.42578125" style="622" customWidth="1"/>
    <col min="6150" max="6150" width="11" style="622" customWidth="1"/>
    <col min="6151" max="6151" width="8.5703125" style="622" customWidth="1"/>
    <col min="6152" max="6152" width="14.85546875" style="622" bestFit="1" customWidth="1"/>
    <col min="6153" max="6153" width="12.7109375" style="622" customWidth="1"/>
    <col min="6154" max="6154" width="10.28515625" style="622" customWidth="1"/>
    <col min="6155" max="6400" width="9.140625" style="622"/>
    <col min="6401" max="6401" width="20" style="622" customWidth="1"/>
    <col min="6402" max="6402" width="33.28515625" style="622" customWidth="1"/>
    <col min="6403" max="6403" width="16" style="622" bestFit="1" customWidth="1"/>
    <col min="6404" max="6404" width="13.42578125" style="622" bestFit="1" customWidth="1"/>
    <col min="6405" max="6405" width="14.42578125" style="622" customWidth="1"/>
    <col min="6406" max="6406" width="11" style="622" customWidth="1"/>
    <col min="6407" max="6407" width="8.5703125" style="622" customWidth="1"/>
    <col min="6408" max="6408" width="14.85546875" style="622" bestFit="1" customWidth="1"/>
    <col min="6409" max="6409" width="12.7109375" style="622" customWidth="1"/>
    <col min="6410" max="6410" width="10.28515625" style="622" customWidth="1"/>
    <col min="6411" max="6656" width="9.140625" style="622"/>
    <col min="6657" max="6657" width="20" style="622" customWidth="1"/>
    <col min="6658" max="6658" width="33.28515625" style="622" customWidth="1"/>
    <col min="6659" max="6659" width="16" style="622" bestFit="1" customWidth="1"/>
    <col min="6660" max="6660" width="13.42578125" style="622" bestFit="1" customWidth="1"/>
    <col min="6661" max="6661" width="14.42578125" style="622" customWidth="1"/>
    <col min="6662" max="6662" width="11" style="622" customWidth="1"/>
    <col min="6663" max="6663" width="8.5703125" style="622" customWidth="1"/>
    <col min="6664" max="6664" width="14.85546875" style="622" bestFit="1" customWidth="1"/>
    <col min="6665" max="6665" width="12.7109375" style="622" customWidth="1"/>
    <col min="6666" max="6666" width="10.28515625" style="622" customWidth="1"/>
    <col min="6667" max="6912" width="9.140625" style="622"/>
    <col min="6913" max="6913" width="20" style="622" customWidth="1"/>
    <col min="6914" max="6914" width="33.28515625" style="622" customWidth="1"/>
    <col min="6915" max="6915" width="16" style="622" bestFit="1" customWidth="1"/>
    <col min="6916" max="6916" width="13.42578125" style="622" bestFit="1" customWidth="1"/>
    <col min="6917" max="6917" width="14.42578125" style="622" customWidth="1"/>
    <col min="6918" max="6918" width="11" style="622" customWidth="1"/>
    <col min="6919" max="6919" width="8.5703125" style="622" customWidth="1"/>
    <col min="6920" max="6920" width="14.85546875" style="622" bestFit="1" customWidth="1"/>
    <col min="6921" max="6921" width="12.7109375" style="622" customWidth="1"/>
    <col min="6922" max="6922" width="10.28515625" style="622" customWidth="1"/>
    <col min="6923" max="7168" width="9.140625" style="622"/>
    <col min="7169" max="7169" width="20" style="622" customWidth="1"/>
    <col min="7170" max="7170" width="33.28515625" style="622" customWidth="1"/>
    <col min="7171" max="7171" width="16" style="622" bestFit="1" customWidth="1"/>
    <col min="7172" max="7172" width="13.42578125" style="622" bestFit="1" customWidth="1"/>
    <col min="7173" max="7173" width="14.42578125" style="622" customWidth="1"/>
    <col min="7174" max="7174" width="11" style="622" customWidth="1"/>
    <col min="7175" max="7175" width="8.5703125" style="622" customWidth="1"/>
    <col min="7176" max="7176" width="14.85546875" style="622" bestFit="1" customWidth="1"/>
    <col min="7177" max="7177" width="12.7109375" style="622" customWidth="1"/>
    <col min="7178" max="7178" width="10.28515625" style="622" customWidth="1"/>
    <col min="7179" max="7424" width="9.140625" style="622"/>
    <col min="7425" max="7425" width="20" style="622" customWidth="1"/>
    <col min="7426" max="7426" width="33.28515625" style="622" customWidth="1"/>
    <col min="7427" max="7427" width="16" style="622" bestFit="1" customWidth="1"/>
    <col min="7428" max="7428" width="13.42578125" style="622" bestFit="1" customWidth="1"/>
    <col min="7429" max="7429" width="14.42578125" style="622" customWidth="1"/>
    <col min="7430" max="7430" width="11" style="622" customWidth="1"/>
    <col min="7431" max="7431" width="8.5703125" style="622" customWidth="1"/>
    <col min="7432" max="7432" width="14.85546875" style="622" bestFit="1" customWidth="1"/>
    <col min="7433" max="7433" width="12.7109375" style="622" customWidth="1"/>
    <col min="7434" max="7434" width="10.28515625" style="622" customWidth="1"/>
    <col min="7435" max="7680" width="9.140625" style="622"/>
    <col min="7681" max="7681" width="20" style="622" customWidth="1"/>
    <col min="7682" max="7682" width="33.28515625" style="622" customWidth="1"/>
    <col min="7683" max="7683" width="16" style="622" bestFit="1" customWidth="1"/>
    <col min="7684" max="7684" width="13.42578125" style="622" bestFit="1" customWidth="1"/>
    <col min="7685" max="7685" width="14.42578125" style="622" customWidth="1"/>
    <col min="7686" max="7686" width="11" style="622" customWidth="1"/>
    <col min="7687" max="7687" width="8.5703125" style="622" customWidth="1"/>
    <col min="7688" max="7688" width="14.85546875" style="622" bestFit="1" customWidth="1"/>
    <col min="7689" max="7689" width="12.7109375" style="622" customWidth="1"/>
    <col min="7690" max="7690" width="10.28515625" style="622" customWidth="1"/>
    <col min="7691" max="7936" width="9.140625" style="622"/>
    <col min="7937" max="7937" width="20" style="622" customWidth="1"/>
    <col min="7938" max="7938" width="33.28515625" style="622" customWidth="1"/>
    <col min="7939" max="7939" width="16" style="622" bestFit="1" customWidth="1"/>
    <col min="7940" max="7940" width="13.42578125" style="622" bestFit="1" customWidth="1"/>
    <col min="7941" max="7941" width="14.42578125" style="622" customWidth="1"/>
    <col min="7942" max="7942" width="11" style="622" customWidth="1"/>
    <col min="7943" max="7943" width="8.5703125" style="622" customWidth="1"/>
    <col min="7944" max="7944" width="14.85546875" style="622" bestFit="1" customWidth="1"/>
    <col min="7945" max="7945" width="12.7109375" style="622" customWidth="1"/>
    <col min="7946" max="7946" width="10.28515625" style="622" customWidth="1"/>
    <col min="7947" max="8192" width="9.140625" style="622"/>
    <col min="8193" max="8193" width="20" style="622" customWidth="1"/>
    <col min="8194" max="8194" width="33.28515625" style="622" customWidth="1"/>
    <col min="8195" max="8195" width="16" style="622" bestFit="1" customWidth="1"/>
    <col min="8196" max="8196" width="13.42578125" style="622" bestFit="1" customWidth="1"/>
    <col min="8197" max="8197" width="14.42578125" style="622" customWidth="1"/>
    <col min="8198" max="8198" width="11" style="622" customWidth="1"/>
    <col min="8199" max="8199" width="8.5703125" style="622" customWidth="1"/>
    <col min="8200" max="8200" width="14.85546875" style="622" bestFit="1" customWidth="1"/>
    <col min="8201" max="8201" width="12.7109375" style="622" customWidth="1"/>
    <col min="8202" max="8202" width="10.28515625" style="622" customWidth="1"/>
    <col min="8203" max="8448" width="9.140625" style="622"/>
    <col min="8449" max="8449" width="20" style="622" customWidth="1"/>
    <col min="8450" max="8450" width="33.28515625" style="622" customWidth="1"/>
    <col min="8451" max="8451" width="16" style="622" bestFit="1" customWidth="1"/>
    <col min="8452" max="8452" width="13.42578125" style="622" bestFit="1" customWidth="1"/>
    <col min="8453" max="8453" width="14.42578125" style="622" customWidth="1"/>
    <col min="8454" max="8454" width="11" style="622" customWidth="1"/>
    <col min="8455" max="8455" width="8.5703125" style="622" customWidth="1"/>
    <col min="8456" max="8456" width="14.85546875" style="622" bestFit="1" customWidth="1"/>
    <col min="8457" max="8457" width="12.7109375" style="622" customWidth="1"/>
    <col min="8458" max="8458" width="10.28515625" style="622" customWidth="1"/>
    <col min="8459" max="8704" width="9.140625" style="622"/>
    <col min="8705" max="8705" width="20" style="622" customWidth="1"/>
    <col min="8706" max="8706" width="33.28515625" style="622" customWidth="1"/>
    <col min="8707" max="8707" width="16" style="622" bestFit="1" customWidth="1"/>
    <col min="8708" max="8708" width="13.42578125" style="622" bestFit="1" customWidth="1"/>
    <col min="8709" max="8709" width="14.42578125" style="622" customWidth="1"/>
    <col min="8710" max="8710" width="11" style="622" customWidth="1"/>
    <col min="8711" max="8711" width="8.5703125" style="622" customWidth="1"/>
    <col min="8712" max="8712" width="14.85546875" style="622" bestFit="1" customWidth="1"/>
    <col min="8713" max="8713" width="12.7109375" style="622" customWidth="1"/>
    <col min="8714" max="8714" width="10.28515625" style="622" customWidth="1"/>
    <col min="8715" max="8960" width="9.140625" style="622"/>
    <col min="8961" max="8961" width="20" style="622" customWidth="1"/>
    <col min="8962" max="8962" width="33.28515625" style="622" customWidth="1"/>
    <col min="8963" max="8963" width="16" style="622" bestFit="1" customWidth="1"/>
    <col min="8964" max="8964" width="13.42578125" style="622" bestFit="1" customWidth="1"/>
    <col min="8965" max="8965" width="14.42578125" style="622" customWidth="1"/>
    <col min="8966" max="8966" width="11" style="622" customWidth="1"/>
    <col min="8967" max="8967" width="8.5703125" style="622" customWidth="1"/>
    <col min="8968" max="8968" width="14.85546875" style="622" bestFit="1" customWidth="1"/>
    <col min="8969" max="8969" width="12.7109375" style="622" customWidth="1"/>
    <col min="8970" max="8970" width="10.28515625" style="622" customWidth="1"/>
    <col min="8971" max="9216" width="9.140625" style="622"/>
    <col min="9217" max="9217" width="20" style="622" customWidth="1"/>
    <col min="9218" max="9218" width="33.28515625" style="622" customWidth="1"/>
    <col min="9219" max="9219" width="16" style="622" bestFit="1" customWidth="1"/>
    <col min="9220" max="9220" width="13.42578125" style="622" bestFit="1" customWidth="1"/>
    <col min="9221" max="9221" width="14.42578125" style="622" customWidth="1"/>
    <col min="9222" max="9222" width="11" style="622" customWidth="1"/>
    <col min="9223" max="9223" width="8.5703125" style="622" customWidth="1"/>
    <col min="9224" max="9224" width="14.85546875" style="622" bestFit="1" customWidth="1"/>
    <col min="9225" max="9225" width="12.7109375" style="622" customWidth="1"/>
    <col min="9226" max="9226" width="10.28515625" style="622" customWidth="1"/>
    <col min="9227" max="9472" width="9.140625" style="622"/>
    <col min="9473" max="9473" width="20" style="622" customWidth="1"/>
    <col min="9474" max="9474" width="33.28515625" style="622" customWidth="1"/>
    <col min="9475" max="9475" width="16" style="622" bestFit="1" customWidth="1"/>
    <col min="9476" max="9476" width="13.42578125" style="622" bestFit="1" customWidth="1"/>
    <col min="9477" max="9477" width="14.42578125" style="622" customWidth="1"/>
    <col min="9478" max="9478" width="11" style="622" customWidth="1"/>
    <col min="9479" max="9479" width="8.5703125" style="622" customWidth="1"/>
    <col min="9480" max="9480" width="14.85546875" style="622" bestFit="1" customWidth="1"/>
    <col min="9481" max="9481" width="12.7109375" style="622" customWidth="1"/>
    <col min="9482" max="9482" width="10.28515625" style="622" customWidth="1"/>
    <col min="9483" max="9728" width="9.140625" style="622"/>
    <col min="9729" max="9729" width="20" style="622" customWidth="1"/>
    <col min="9730" max="9730" width="33.28515625" style="622" customWidth="1"/>
    <col min="9731" max="9731" width="16" style="622" bestFit="1" customWidth="1"/>
    <col min="9732" max="9732" width="13.42578125" style="622" bestFit="1" customWidth="1"/>
    <col min="9733" max="9733" width="14.42578125" style="622" customWidth="1"/>
    <col min="9734" max="9734" width="11" style="622" customWidth="1"/>
    <col min="9735" max="9735" width="8.5703125" style="622" customWidth="1"/>
    <col min="9736" max="9736" width="14.85546875" style="622" bestFit="1" customWidth="1"/>
    <col min="9737" max="9737" width="12.7109375" style="622" customWidth="1"/>
    <col min="9738" max="9738" width="10.28515625" style="622" customWidth="1"/>
    <col min="9739" max="9984" width="9.140625" style="622"/>
    <col min="9985" max="9985" width="20" style="622" customWidth="1"/>
    <col min="9986" max="9986" width="33.28515625" style="622" customWidth="1"/>
    <col min="9987" max="9987" width="16" style="622" bestFit="1" customWidth="1"/>
    <col min="9988" max="9988" width="13.42578125" style="622" bestFit="1" customWidth="1"/>
    <col min="9989" max="9989" width="14.42578125" style="622" customWidth="1"/>
    <col min="9990" max="9990" width="11" style="622" customWidth="1"/>
    <col min="9991" max="9991" width="8.5703125" style="622" customWidth="1"/>
    <col min="9992" max="9992" width="14.85546875" style="622" bestFit="1" customWidth="1"/>
    <col min="9993" max="9993" width="12.7109375" style="622" customWidth="1"/>
    <col min="9994" max="9994" width="10.28515625" style="622" customWidth="1"/>
    <col min="9995" max="10240" width="9.140625" style="622"/>
    <col min="10241" max="10241" width="20" style="622" customWidth="1"/>
    <col min="10242" max="10242" width="33.28515625" style="622" customWidth="1"/>
    <col min="10243" max="10243" width="16" style="622" bestFit="1" customWidth="1"/>
    <col min="10244" max="10244" width="13.42578125" style="622" bestFit="1" customWidth="1"/>
    <col min="10245" max="10245" width="14.42578125" style="622" customWidth="1"/>
    <col min="10246" max="10246" width="11" style="622" customWidth="1"/>
    <col min="10247" max="10247" width="8.5703125" style="622" customWidth="1"/>
    <col min="10248" max="10248" width="14.85546875" style="622" bestFit="1" customWidth="1"/>
    <col min="10249" max="10249" width="12.7109375" style="622" customWidth="1"/>
    <col min="10250" max="10250" width="10.28515625" style="622" customWidth="1"/>
    <col min="10251" max="10496" width="9.140625" style="622"/>
    <col min="10497" max="10497" width="20" style="622" customWidth="1"/>
    <col min="10498" max="10498" width="33.28515625" style="622" customWidth="1"/>
    <col min="10499" max="10499" width="16" style="622" bestFit="1" customWidth="1"/>
    <col min="10500" max="10500" width="13.42578125" style="622" bestFit="1" customWidth="1"/>
    <col min="10501" max="10501" width="14.42578125" style="622" customWidth="1"/>
    <col min="10502" max="10502" width="11" style="622" customWidth="1"/>
    <col min="10503" max="10503" width="8.5703125" style="622" customWidth="1"/>
    <col min="10504" max="10504" width="14.85546875" style="622" bestFit="1" customWidth="1"/>
    <col min="10505" max="10505" width="12.7109375" style="622" customWidth="1"/>
    <col min="10506" max="10506" width="10.28515625" style="622" customWidth="1"/>
    <col min="10507" max="10752" width="9.140625" style="622"/>
    <col min="10753" max="10753" width="20" style="622" customWidth="1"/>
    <col min="10754" max="10754" width="33.28515625" style="622" customWidth="1"/>
    <col min="10755" max="10755" width="16" style="622" bestFit="1" customWidth="1"/>
    <col min="10756" max="10756" width="13.42578125" style="622" bestFit="1" customWidth="1"/>
    <col min="10757" max="10757" width="14.42578125" style="622" customWidth="1"/>
    <col min="10758" max="10758" width="11" style="622" customWidth="1"/>
    <col min="10759" max="10759" width="8.5703125" style="622" customWidth="1"/>
    <col min="10760" max="10760" width="14.85546875" style="622" bestFit="1" customWidth="1"/>
    <col min="10761" max="10761" width="12.7109375" style="622" customWidth="1"/>
    <col min="10762" max="10762" width="10.28515625" style="622" customWidth="1"/>
    <col min="10763" max="11008" width="9.140625" style="622"/>
    <col min="11009" max="11009" width="20" style="622" customWidth="1"/>
    <col min="11010" max="11010" width="33.28515625" style="622" customWidth="1"/>
    <col min="11011" max="11011" width="16" style="622" bestFit="1" customWidth="1"/>
    <col min="11012" max="11012" width="13.42578125" style="622" bestFit="1" customWidth="1"/>
    <col min="11013" max="11013" width="14.42578125" style="622" customWidth="1"/>
    <col min="11014" max="11014" width="11" style="622" customWidth="1"/>
    <col min="11015" max="11015" width="8.5703125" style="622" customWidth="1"/>
    <col min="11016" max="11016" width="14.85546875" style="622" bestFit="1" customWidth="1"/>
    <col min="11017" max="11017" width="12.7109375" style="622" customWidth="1"/>
    <col min="11018" max="11018" width="10.28515625" style="622" customWidth="1"/>
    <col min="11019" max="11264" width="9.140625" style="622"/>
    <col min="11265" max="11265" width="20" style="622" customWidth="1"/>
    <col min="11266" max="11266" width="33.28515625" style="622" customWidth="1"/>
    <col min="11267" max="11267" width="16" style="622" bestFit="1" customWidth="1"/>
    <col min="11268" max="11268" width="13.42578125" style="622" bestFit="1" customWidth="1"/>
    <col min="11269" max="11269" width="14.42578125" style="622" customWidth="1"/>
    <col min="11270" max="11270" width="11" style="622" customWidth="1"/>
    <col min="11271" max="11271" width="8.5703125" style="622" customWidth="1"/>
    <col min="11272" max="11272" width="14.85546875" style="622" bestFit="1" customWidth="1"/>
    <col min="11273" max="11273" width="12.7109375" style="622" customWidth="1"/>
    <col min="11274" max="11274" width="10.28515625" style="622" customWidth="1"/>
    <col min="11275" max="11520" width="9.140625" style="622"/>
    <col min="11521" max="11521" width="20" style="622" customWidth="1"/>
    <col min="11522" max="11522" width="33.28515625" style="622" customWidth="1"/>
    <col min="11523" max="11523" width="16" style="622" bestFit="1" customWidth="1"/>
    <col min="11524" max="11524" width="13.42578125" style="622" bestFit="1" customWidth="1"/>
    <col min="11525" max="11525" width="14.42578125" style="622" customWidth="1"/>
    <col min="11526" max="11526" width="11" style="622" customWidth="1"/>
    <col min="11527" max="11527" width="8.5703125" style="622" customWidth="1"/>
    <col min="11528" max="11528" width="14.85546875" style="622" bestFit="1" customWidth="1"/>
    <col min="11529" max="11529" width="12.7109375" style="622" customWidth="1"/>
    <col min="11530" max="11530" width="10.28515625" style="622" customWidth="1"/>
    <col min="11531" max="11776" width="9.140625" style="622"/>
    <col min="11777" max="11777" width="20" style="622" customWidth="1"/>
    <col min="11778" max="11778" width="33.28515625" style="622" customWidth="1"/>
    <col min="11779" max="11779" width="16" style="622" bestFit="1" customWidth="1"/>
    <col min="11780" max="11780" width="13.42578125" style="622" bestFit="1" customWidth="1"/>
    <col min="11781" max="11781" width="14.42578125" style="622" customWidth="1"/>
    <col min="11782" max="11782" width="11" style="622" customWidth="1"/>
    <col min="11783" max="11783" width="8.5703125" style="622" customWidth="1"/>
    <col min="11784" max="11784" width="14.85546875" style="622" bestFit="1" customWidth="1"/>
    <col min="11785" max="11785" width="12.7109375" style="622" customWidth="1"/>
    <col min="11786" max="11786" width="10.28515625" style="622" customWidth="1"/>
    <col min="11787" max="12032" width="9.140625" style="622"/>
    <col min="12033" max="12033" width="20" style="622" customWidth="1"/>
    <col min="12034" max="12034" width="33.28515625" style="622" customWidth="1"/>
    <col min="12035" max="12035" width="16" style="622" bestFit="1" customWidth="1"/>
    <col min="12036" max="12036" width="13.42578125" style="622" bestFit="1" customWidth="1"/>
    <col min="12037" max="12037" width="14.42578125" style="622" customWidth="1"/>
    <col min="12038" max="12038" width="11" style="622" customWidth="1"/>
    <col min="12039" max="12039" width="8.5703125" style="622" customWidth="1"/>
    <col min="12040" max="12040" width="14.85546875" style="622" bestFit="1" customWidth="1"/>
    <col min="12041" max="12041" width="12.7109375" style="622" customWidth="1"/>
    <col min="12042" max="12042" width="10.28515625" style="622" customWidth="1"/>
    <col min="12043" max="12288" width="9.140625" style="622"/>
    <col min="12289" max="12289" width="20" style="622" customWidth="1"/>
    <col min="12290" max="12290" width="33.28515625" style="622" customWidth="1"/>
    <col min="12291" max="12291" width="16" style="622" bestFit="1" customWidth="1"/>
    <col min="12292" max="12292" width="13.42578125" style="622" bestFit="1" customWidth="1"/>
    <col min="12293" max="12293" width="14.42578125" style="622" customWidth="1"/>
    <col min="12294" max="12294" width="11" style="622" customWidth="1"/>
    <col min="12295" max="12295" width="8.5703125" style="622" customWidth="1"/>
    <col min="12296" max="12296" width="14.85546875" style="622" bestFit="1" customWidth="1"/>
    <col min="12297" max="12297" width="12.7109375" style="622" customWidth="1"/>
    <col min="12298" max="12298" width="10.28515625" style="622" customWidth="1"/>
    <col min="12299" max="12544" width="9.140625" style="622"/>
    <col min="12545" max="12545" width="20" style="622" customWidth="1"/>
    <col min="12546" max="12546" width="33.28515625" style="622" customWidth="1"/>
    <col min="12547" max="12547" width="16" style="622" bestFit="1" customWidth="1"/>
    <col min="12548" max="12548" width="13.42578125" style="622" bestFit="1" customWidth="1"/>
    <col min="12549" max="12549" width="14.42578125" style="622" customWidth="1"/>
    <col min="12550" max="12550" width="11" style="622" customWidth="1"/>
    <col min="12551" max="12551" width="8.5703125" style="622" customWidth="1"/>
    <col min="12552" max="12552" width="14.85546875" style="622" bestFit="1" customWidth="1"/>
    <col min="12553" max="12553" width="12.7109375" style="622" customWidth="1"/>
    <col min="12554" max="12554" width="10.28515625" style="622" customWidth="1"/>
    <col min="12555" max="12800" width="9.140625" style="622"/>
    <col min="12801" max="12801" width="20" style="622" customWidth="1"/>
    <col min="12802" max="12802" width="33.28515625" style="622" customWidth="1"/>
    <col min="12803" max="12803" width="16" style="622" bestFit="1" customWidth="1"/>
    <col min="12804" max="12804" width="13.42578125" style="622" bestFit="1" customWidth="1"/>
    <col min="12805" max="12805" width="14.42578125" style="622" customWidth="1"/>
    <col min="12806" max="12806" width="11" style="622" customWidth="1"/>
    <col min="12807" max="12807" width="8.5703125" style="622" customWidth="1"/>
    <col min="12808" max="12808" width="14.85546875" style="622" bestFit="1" customWidth="1"/>
    <col min="12809" max="12809" width="12.7109375" style="622" customWidth="1"/>
    <col min="12810" max="12810" width="10.28515625" style="622" customWidth="1"/>
    <col min="12811" max="13056" width="9.140625" style="622"/>
    <col min="13057" max="13057" width="20" style="622" customWidth="1"/>
    <col min="13058" max="13058" width="33.28515625" style="622" customWidth="1"/>
    <col min="13059" max="13059" width="16" style="622" bestFit="1" customWidth="1"/>
    <col min="13060" max="13060" width="13.42578125" style="622" bestFit="1" customWidth="1"/>
    <col min="13061" max="13061" width="14.42578125" style="622" customWidth="1"/>
    <col min="13062" max="13062" width="11" style="622" customWidth="1"/>
    <col min="13063" max="13063" width="8.5703125" style="622" customWidth="1"/>
    <col min="13064" max="13064" width="14.85546875" style="622" bestFit="1" customWidth="1"/>
    <col min="13065" max="13065" width="12.7109375" style="622" customWidth="1"/>
    <col min="13066" max="13066" width="10.28515625" style="622" customWidth="1"/>
    <col min="13067" max="13312" width="9.140625" style="622"/>
    <col min="13313" max="13313" width="20" style="622" customWidth="1"/>
    <col min="13314" max="13314" width="33.28515625" style="622" customWidth="1"/>
    <col min="13315" max="13315" width="16" style="622" bestFit="1" customWidth="1"/>
    <col min="13316" max="13316" width="13.42578125" style="622" bestFit="1" customWidth="1"/>
    <col min="13317" max="13317" width="14.42578125" style="622" customWidth="1"/>
    <col min="13318" max="13318" width="11" style="622" customWidth="1"/>
    <col min="13319" max="13319" width="8.5703125" style="622" customWidth="1"/>
    <col min="13320" max="13320" width="14.85546875" style="622" bestFit="1" customWidth="1"/>
    <col min="13321" max="13321" width="12.7109375" style="622" customWidth="1"/>
    <col min="13322" max="13322" width="10.28515625" style="622" customWidth="1"/>
    <col min="13323" max="13568" width="9.140625" style="622"/>
    <col min="13569" max="13569" width="20" style="622" customWidth="1"/>
    <col min="13570" max="13570" width="33.28515625" style="622" customWidth="1"/>
    <col min="13571" max="13571" width="16" style="622" bestFit="1" customWidth="1"/>
    <col min="13572" max="13572" width="13.42578125" style="622" bestFit="1" customWidth="1"/>
    <col min="13573" max="13573" width="14.42578125" style="622" customWidth="1"/>
    <col min="13574" max="13574" width="11" style="622" customWidth="1"/>
    <col min="13575" max="13575" width="8.5703125" style="622" customWidth="1"/>
    <col min="13576" max="13576" width="14.85546875" style="622" bestFit="1" customWidth="1"/>
    <col min="13577" max="13577" width="12.7109375" style="622" customWidth="1"/>
    <col min="13578" max="13578" width="10.28515625" style="622" customWidth="1"/>
    <col min="13579" max="13824" width="9.140625" style="622"/>
    <col min="13825" max="13825" width="20" style="622" customWidth="1"/>
    <col min="13826" max="13826" width="33.28515625" style="622" customWidth="1"/>
    <col min="13827" max="13827" width="16" style="622" bestFit="1" customWidth="1"/>
    <col min="13828" max="13828" width="13.42578125" style="622" bestFit="1" customWidth="1"/>
    <col min="13829" max="13829" width="14.42578125" style="622" customWidth="1"/>
    <col min="13830" max="13830" width="11" style="622" customWidth="1"/>
    <col min="13831" max="13831" width="8.5703125" style="622" customWidth="1"/>
    <col min="13832" max="13832" width="14.85546875" style="622" bestFit="1" customWidth="1"/>
    <col min="13833" max="13833" width="12.7109375" style="622" customWidth="1"/>
    <col min="13834" max="13834" width="10.28515625" style="622" customWidth="1"/>
    <col min="13835" max="14080" width="9.140625" style="622"/>
    <col min="14081" max="14081" width="20" style="622" customWidth="1"/>
    <col min="14082" max="14082" width="33.28515625" style="622" customWidth="1"/>
    <col min="14083" max="14083" width="16" style="622" bestFit="1" customWidth="1"/>
    <col min="14084" max="14084" width="13.42578125" style="622" bestFit="1" customWidth="1"/>
    <col min="14085" max="14085" width="14.42578125" style="622" customWidth="1"/>
    <col min="14086" max="14086" width="11" style="622" customWidth="1"/>
    <col min="14087" max="14087" width="8.5703125" style="622" customWidth="1"/>
    <col min="14088" max="14088" width="14.85546875" style="622" bestFit="1" customWidth="1"/>
    <col min="14089" max="14089" width="12.7109375" style="622" customWidth="1"/>
    <col min="14090" max="14090" width="10.28515625" style="622" customWidth="1"/>
    <col min="14091" max="14336" width="9.140625" style="622"/>
    <col min="14337" max="14337" width="20" style="622" customWidth="1"/>
    <col min="14338" max="14338" width="33.28515625" style="622" customWidth="1"/>
    <col min="14339" max="14339" width="16" style="622" bestFit="1" customWidth="1"/>
    <col min="14340" max="14340" width="13.42578125" style="622" bestFit="1" customWidth="1"/>
    <col min="14341" max="14341" width="14.42578125" style="622" customWidth="1"/>
    <col min="14342" max="14342" width="11" style="622" customWidth="1"/>
    <col min="14343" max="14343" width="8.5703125" style="622" customWidth="1"/>
    <col min="14344" max="14344" width="14.85546875" style="622" bestFit="1" customWidth="1"/>
    <col min="14345" max="14345" width="12.7109375" style="622" customWidth="1"/>
    <col min="14346" max="14346" width="10.28515625" style="622" customWidth="1"/>
    <col min="14347" max="14592" width="9.140625" style="622"/>
    <col min="14593" max="14593" width="20" style="622" customWidth="1"/>
    <col min="14594" max="14594" width="33.28515625" style="622" customWidth="1"/>
    <col min="14595" max="14595" width="16" style="622" bestFit="1" customWidth="1"/>
    <col min="14596" max="14596" width="13.42578125" style="622" bestFit="1" customWidth="1"/>
    <col min="14597" max="14597" width="14.42578125" style="622" customWidth="1"/>
    <col min="14598" max="14598" width="11" style="622" customWidth="1"/>
    <col min="14599" max="14599" width="8.5703125" style="622" customWidth="1"/>
    <col min="14600" max="14600" width="14.85546875" style="622" bestFit="1" customWidth="1"/>
    <col min="14601" max="14601" width="12.7109375" style="622" customWidth="1"/>
    <col min="14602" max="14602" width="10.28515625" style="622" customWidth="1"/>
    <col min="14603" max="14848" width="9.140625" style="622"/>
    <col min="14849" max="14849" width="20" style="622" customWidth="1"/>
    <col min="14850" max="14850" width="33.28515625" style="622" customWidth="1"/>
    <col min="14851" max="14851" width="16" style="622" bestFit="1" customWidth="1"/>
    <col min="14852" max="14852" width="13.42578125" style="622" bestFit="1" customWidth="1"/>
    <col min="14853" max="14853" width="14.42578125" style="622" customWidth="1"/>
    <col min="14854" max="14854" width="11" style="622" customWidth="1"/>
    <col min="14855" max="14855" width="8.5703125" style="622" customWidth="1"/>
    <col min="14856" max="14856" width="14.85546875" style="622" bestFit="1" customWidth="1"/>
    <col min="14857" max="14857" width="12.7109375" style="622" customWidth="1"/>
    <col min="14858" max="14858" width="10.28515625" style="622" customWidth="1"/>
    <col min="14859" max="15104" width="9.140625" style="622"/>
    <col min="15105" max="15105" width="20" style="622" customWidth="1"/>
    <col min="15106" max="15106" width="33.28515625" style="622" customWidth="1"/>
    <col min="15107" max="15107" width="16" style="622" bestFit="1" customWidth="1"/>
    <col min="15108" max="15108" width="13.42578125" style="622" bestFit="1" customWidth="1"/>
    <col min="15109" max="15109" width="14.42578125" style="622" customWidth="1"/>
    <col min="15110" max="15110" width="11" style="622" customWidth="1"/>
    <col min="15111" max="15111" width="8.5703125" style="622" customWidth="1"/>
    <col min="15112" max="15112" width="14.85546875" style="622" bestFit="1" customWidth="1"/>
    <col min="15113" max="15113" width="12.7109375" style="622" customWidth="1"/>
    <col min="15114" max="15114" width="10.28515625" style="622" customWidth="1"/>
    <col min="15115" max="15360" width="9.140625" style="622"/>
    <col min="15361" max="15361" width="20" style="622" customWidth="1"/>
    <col min="15362" max="15362" width="33.28515625" style="622" customWidth="1"/>
    <col min="15363" max="15363" width="16" style="622" bestFit="1" customWidth="1"/>
    <col min="15364" max="15364" width="13.42578125" style="622" bestFit="1" customWidth="1"/>
    <col min="15365" max="15365" width="14.42578125" style="622" customWidth="1"/>
    <col min="15366" max="15366" width="11" style="622" customWidth="1"/>
    <col min="15367" max="15367" width="8.5703125" style="622" customWidth="1"/>
    <col min="15368" max="15368" width="14.85546875" style="622" bestFit="1" customWidth="1"/>
    <col min="15369" max="15369" width="12.7109375" style="622" customWidth="1"/>
    <col min="15370" max="15370" width="10.28515625" style="622" customWidth="1"/>
    <col min="15371" max="15616" width="9.140625" style="622"/>
    <col min="15617" max="15617" width="20" style="622" customWidth="1"/>
    <col min="15618" max="15618" width="33.28515625" style="622" customWidth="1"/>
    <col min="15619" max="15619" width="16" style="622" bestFit="1" customWidth="1"/>
    <col min="15620" max="15620" width="13.42578125" style="622" bestFit="1" customWidth="1"/>
    <col min="15621" max="15621" width="14.42578125" style="622" customWidth="1"/>
    <col min="15622" max="15622" width="11" style="622" customWidth="1"/>
    <col min="15623" max="15623" width="8.5703125" style="622" customWidth="1"/>
    <col min="15624" max="15624" width="14.85546875" style="622" bestFit="1" customWidth="1"/>
    <col min="15625" max="15625" width="12.7109375" style="622" customWidth="1"/>
    <col min="15626" max="15626" width="10.28515625" style="622" customWidth="1"/>
    <col min="15627" max="15872" width="9.140625" style="622"/>
    <col min="15873" max="15873" width="20" style="622" customWidth="1"/>
    <col min="15874" max="15874" width="33.28515625" style="622" customWidth="1"/>
    <col min="15875" max="15875" width="16" style="622" bestFit="1" customWidth="1"/>
    <col min="15876" max="15876" width="13.42578125" style="622" bestFit="1" customWidth="1"/>
    <col min="15877" max="15877" width="14.42578125" style="622" customWidth="1"/>
    <col min="15878" max="15878" width="11" style="622" customWidth="1"/>
    <col min="15879" max="15879" width="8.5703125" style="622" customWidth="1"/>
    <col min="15880" max="15880" width="14.85546875" style="622" bestFit="1" customWidth="1"/>
    <col min="15881" max="15881" width="12.7109375" style="622" customWidth="1"/>
    <col min="15882" max="15882" width="10.28515625" style="622" customWidth="1"/>
    <col min="15883" max="16128" width="9.140625" style="622"/>
    <col min="16129" max="16129" width="20" style="622" customWidth="1"/>
    <col min="16130" max="16130" width="33.28515625" style="622" customWidth="1"/>
    <col min="16131" max="16131" width="16" style="622" bestFit="1" customWidth="1"/>
    <col min="16132" max="16132" width="13.42578125" style="622" bestFit="1" customWidth="1"/>
    <col min="16133" max="16133" width="14.42578125" style="622" customWidth="1"/>
    <col min="16134" max="16134" width="11" style="622" customWidth="1"/>
    <col min="16135" max="16135" width="8.5703125" style="622" customWidth="1"/>
    <col min="16136" max="16136" width="14.85546875" style="622" bestFit="1" customWidth="1"/>
    <col min="16137" max="16137" width="12.7109375" style="622" customWidth="1"/>
    <col min="16138" max="16138" width="10.28515625" style="622" customWidth="1"/>
    <col min="16139" max="16384" width="9.140625" style="622"/>
  </cols>
  <sheetData>
    <row r="1" spans="1:10" ht="27.75" customHeight="1">
      <c r="A1" s="615"/>
      <c r="B1" s="616" t="s">
        <v>173</v>
      </c>
      <c r="C1" s="617" t="s">
        <v>1908</v>
      </c>
      <c r="D1" s="618"/>
      <c r="E1" s="618"/>
      <c r="F1" s="619"/>
      <c r="G1" s="620"/>
      <c r="H1" s="621"/>
      <c r="I1" s="621"/>
      <c r="J1" s="619"/>
    </row>
    <row r="2" spans="1:10" ht="12">
      <c r="A2" s="615"/>
      <c r="B2" s="616" t="s">
        <v>174</v>
      </c>
      <c r="C2" s="623">
        <v>6096484</v>
      </c>
      <c r="D2" s="618"/>
      <c r="E2" s="618"/>
      <c r="F2" s="619"/>
      <c r="G2" s="620"/>
      <c r="H2" s="621"/>
      <c r="I2" s="621"/>
      <c r="J2" s="619"/>
    </row>
    <row r="3" spans="1:10" ht="12">
      <c r="A3" s="615"/>
      <c r="B3" s="616"/>
      <c r="C3" s="623"/>
      <c r="D3" s="618"/>
      <c r="E3" s="618"/>
      <c r="F3" s="619"/>
      <c r="G3" s="620"/>
      <c r="H3" s="621"/>
      <c r="I3" s="621"/>
      <c r="J3" s="619"/>
    </row>
    <row r="4" spans="1:10" ht="15">
      <c r="A4" s="615"/>
      <c r="B4" s="616" t="s">
        <v>1915</v>
      </c>
      <c r="C4" s="624" t="s">
        <v>285</v>
      </c>
      <c r="D4" s="625"/>
      <c r="E4" s="625"/>
      <c r="F4" s="626"/>
      <c r="G4" s="627"/>
      <c r="H4" s="621"/>
      <c r="I4" s="621"/>
      <c r="J4" s="626"/>
    </row>
    <row r="5" spans="1:10" s="633" customFormat="1" ht="15.75" thickBot="1">
      <c r="A5" s="628"/>
      <c r="B5" s="628"/>
      <c r="C5" s="628"/>
      <c r="D5" s="628"/>
      <c r="E5" s="628"/>
      <c r="F5" s="629"/>
      <c r="G5" s="630"/>
      <c r="H5" s="631"/>
      <c r="I5" s="631"/>
      <c r="J5" s="632"/>
    </row>
    <row r="6" spans="1:10" ht="12.75">
      <c r="A6" s="985" t="s">
        <v>55</v>
      </c>
      <c r="B6" s="987" t="s">
        <v>312</v>
      </c>
      <c r="C6" s="989" t="s">
        <v>2064</v>
      </c>
      <c r="D6" s="990"/>
      <c r="E6" s="990"/>
      <c r="F6" s="991"/>
      <c r="G6" s="989" t="s">
        <v>1854</v>
      </c>
      <c r="H6" s="990"/>
      <c r="I6" s="990"/>
      <c r="J6" s="991"/>
    </row>
    <row r="7" spans="1:10" ht="56.25">
      <c r="A7" s="986"/>
      <c r="B7" s="988"/>
      <c r="C7" s="634" t="s">
        <v>15</v>
      </c>
      <c r="D7" s="635" t="s">
        <v>52</v>
      </c>
      <c r="E7" s="635" t="s">
        <v>53</v>
      </c>
      <c r="F7" s="636" t="s">
        <v>1765</v>
      </c>
      <c r="G7" s="634" t="s">
        <v>15</v>
      </c>
      <c r="H7" s="635" t="s">
        <v>52</v>
      </c>
      <c r="I7" s="635" t="s">
        <v>53</v>
      </c>
      <c r="J7" s="636" t="s">
        <v>1766</v>
      </c>
    </row>
    <row r="8" spans="1:10" ht="12.75">
      <c r="A8" s="637" t="s">
        <v>320</v>
      </c>
      <c r="B8" s="638"/>
      <c r="C8" s="639"/>
      <c r="D8" s="640"/>
      <c r="E8" s="640"/>
      <c r="F8" s="641"/>
      <c r="G8" s="639"/>
      <c r="H8" s="642"/>
      <c r="I8" s="642"/>
      <c r="J8" s="643"/>
    </row>
    <row r="9" spans="1:10" ht="25.5">
      <c r="A9" s="644" t="s">
        <v>2065</v>
      </c>
      <c r="B9" s="645" t="s">
        <v>2066</v>
      </c>
      <c r="C9" s="646">
        <v>125</v>
      </c>
      <c r="D9" s="647">
        <v>261359.96</v>
      </c>
      <c r="E9" s="647">
        <f>D9/C9</f>
        <v>2090.87968</v>
      </c>
      <c r="F9" s="648" t="s">
        <v>2067</v>
      </c>
      <c r="G9" s="649">
        <v>110</v>
      </c>
      <c r="H9" s="647">
        <f>I9*G9</f>
        <v>231000</v>
      </c>
      <c r="I9" s="647">
        <v>2100</v>
      </c>
      <c r="J9" s="648" t="s">
        <v>2068</v>
      </c>
    </row>
    <row r="10" spans="1:10" ht="25.5">
      <c r="A10" s="644" t="s">
        <v>2065</v>
      </c>
      <c r="B10" s="645" t="s">
        <v>2069</v>
      </c>
      <c r="C10" s="646">
        <v>6</v>
      </c>
      <c r="D10" s="647">
        <v>15510</v>
      </c>
      <c r="E10" s="647">
        <f>D10/C10</f>
        <v>2585</v>
      </c>
      <c r="F10" s="648" t="s">
        <v>2070</v>
      </c>
      <c r="G10" s="649">
        <v>15</v>
      </c>
      <c r="H10" s="647">
        <f t="shared" ref="H10:H16" si="0">G10*I10</f>
        <v>39000</v>
      </c>
      <c r="I10" s="647">
        <v>2600</v>
      </c>
      <c r="J10" s="648" t="s">
        <v>2071</v>
      </c>
    </row>
    <row r="11" spans="1:10" ht="25.5">
      <c r="A11" s="644" t="s">
        <v>2065</v>
      </c>
      <c r="B11" s="645" t="s">
        <v>2072</v>
      </c>
      <c r="C11" s="646">
        <v>1</v>
      </c>
      <c r="D11" s="647">
        <v>4400</v>
      </c>
      <c r="E11" s="647">
        <v>4400</v>
      </c>
      <c r="F11" s="648" t="s">
        <v>2073</v>
      </c>
      <c r="G11" s="649">
        <v>2</v>
      </c>
      <c r="H11" s="647">
        <f t="shared" si="0"/>
        <v>8800</v>
      </c>
      <c r="I11" s="647">
        <v>4400</v>
      </c>
      <c r="J11" s="648" t="s">
        <v>2074</v>
      </c>
    </row>
    <row r="12" spans="1:10" ht="25.5">
      <c r="A12" s="644" t="s">
        <v>2065</v>
      </c>
      <c r="B12" s="645" t="s">
        <v>2075</v>
      </c>
      <c r="C12" s="646"/>
      <c r="D12" s="647"/>
      <c r="E12" s="647"/>
      <c r="F12" s="648"/>
      <c r="G12" s="649">
        <v>1</v>
      </c>
      <c r="H12" s="647">
        <f t="shared" si="0"/>
        <v>1950</v>
      </c>
      <c r="I12" s="647">
        <v>1950</v>
      </c>
      <c r="J12" s="648" t="s">
        <v>2073</v>
      </c>
    </row>
    <row r="13" spans="1:10" ht="25.5">
      <c r="A13" s="644" t="s">
        <v>2065</v>
      </c>
      <c r="B13" s="645" t="s">
        <v>2076</v>
      </c>
      <c r="C13" s="646"/>
      <c r="D13" s="647"/>
      <c r="E13" s="647"/>
      <c r="F13" s="648"/>
      <c r="G13" s="649">
        <v>1</v>
      </c>
      <c r="H13" s="647">
        <f t="shared" si="0"/>
        <v>24000</v>
      </c>
      <c r="I13" s="647">
        <v>24000</v>
      </c>
      <c r="J13" s="648" t="s">
        <v>2073</v>
      </c>
    </row>
    <row r="14" spans="1:10" ht="12.75">
      <c r="A14" s="644" t="s">
        <v>2077</v>
      </c>
      <c r="B14" s="645" t="s">
        <v>2078</v>
      </c>
      <c r="C14" s="646"/>
      <c r="D14" s="647"/>
      <c r="E14" s="647"/>
      <c r="F14" s="648"/>
      <c r="G14" s="649">
        <v>1</v>
      </c>
      <c r="H14" s="647">
        <f t="shared" si="0"/>
        <v>16000</v>
      </c>
      <c r="I14" s="647">
        <v>16000</v>
      </c>
      <c r="J14" s="648"/>
    </row>
    <row r="15" spans="1:10" ht="12.75">
      <c r="A15" s="644" t="s">
        <v>2079</v>
      </c>
      <c r="B15" s="645" t="s">
        <v>2080</v>
      </c>
      <c r="C15" s="646">
        <v>8</v>
      </c>
      <c r="D15" s="647">
        <v>61600</v>
      </c>
      <c r="E15" s="647">
        <v>7700</v>
      </c>
      <c r="F15" s="648"/>
      <c r="G15" s="649">
        <v>8</v>
      </c>
      <c r="H15" s="647">
        <f>I15*G15</f>
        <v>61600</v>
      </c>
      <c r="I15" s="647">
        <v>7700</v>
      </c>
      <c r="J15" s="648"/>
    </row>
    <row r="16" spans="1:10" ht="13.5" thickBot="1">
      <c r="A16" s="650" t="s">
        <v>2081</v>
      </c>
      <c r="B16" s="651" t="s">
        <v>2082</v>
      </c>
      <c r="C16" s="652">
        <v>843</v>
      </c>
      <c r="D16" s="653">
        <v>507696.75</v>
      </c>
      <c r="E16" s="653">
        <f>D16/C16</f>
        <v>602.25</v>
      </c>
      <c r="F16" s="654"/>
      <c r="G16" s="655">
        <v>850</v>
      </c>
      <c r="H16" s="653">
        <f t="shared" si="0"/>
        <v>510000</v>
      </c>
      <c r="I16" s="653">
        <v>600</v>
      </c>
      <c r="J16" s="654"/>
    </row>
    <row r="17" spans="1:14" ht="16.5" customHeight="1" thickBot="1">
      <c r="A17" s="656"/>
      <c r="B17" s="657"/>
      <c r="C17" s="658"/>
      <c r="D17" s="659">
        <f>D9+D10+D11+D15+D16</f>
        <v>850566.71</v>
      </c>
      <c r="E17" s="660"/>
      <c r="F17" s="661"/>
      <c r="G17" s="662"/>
      <c r="H17" s="659">
        <f>SUM(H9:H16)</f>
        <v>892350</v>
      </c>
      <c r="I17" s="660"/>
      <c r="J17" s="661"/>
    </row>
    <row r="18" spans="1:14" ht="12.75">
      <c r="A18" s="663" t="s">
        <v>321</v>
      </c>
      <c r="B18" s="664"/>
      <c r="C18" s="665"/>
      <c r="D18" s="666"/>
      <c r="E18" s="666"/>
      <c r="F18" s="667"/>
      <c r="G18" s="665"/>
      <c r="H18" s="666"/>
      <c r="I18" s="666"/>
      <c r="J18" s="667"/>
    </row>
    <row r="19" spans="1:14" ht="12.75">
      <c r="A19" s="668" t="s">
        <v>2083</v>
      </c>
      <c r="B19" s="669"/>
      <c r="C19" s="670"/>
      <c r="D19" s="671"/>
      <c r="E19" s="672"/>
      <c r="F19" s="673"/>
      <c r="G19" s="670"/>
      <c r="H19" s="672"/>
      <c r="I19" s="672"/>
      <c r="J19" s="673"/>
    </row>
    <row r="20" spans="1:14" ht="12.75">
      <c r="A20" s="668" t="s">
        <v>322</v>
      </c>
      <c r="B20" s="669"/>
      <c r="C20" s="670"/>
      <c r="D20" s="671"/>
      <c r="E20" s="672"/>
      <c r="F20" s="673"/>
      <c r="G20" s="670"/>
      <c r="H20" s="672"/>
      <c r="I20" s="672"/>
      <c r="J20" s="673"/>
    </row>
    <row r="21" spans="1:14" ht="12.75">
      <c r="A21" s="668" t="s">
        <v>323</v>
      </c>
      <c r="B21" s="669"/>
      <c r="C21" s="670"/>
      <c r="D21" s="671"/>
      <c r="E21" s="672"/>
      <c r="F21" s="673"/>
      <c r="G21" s="670"/>
      <c r="H21" s="672"/>
      <c r="I21" s="672"/>
      <c r="J21" s="673"/>
    </row>
    <row r="22" spans="1:14" ht="12.75">
      <c r="A22" s="668" t="s">
        <v>324</v>
      </c>
      <c r="B22" s="669"/>
      <c r="C22" s="670"/>
      <c r="D22" s="671"/>
      <c r="E22" s="672"/>
      <c r="F22" s="673"/>
      <c r="G22" s="670"/>
      <c r="H22" s="672"/>
      <c r="I22" s="672"/>
      <c r="J22" s="673"/>
    </row>
    <row r="23" spans="1:14" ht="12.75">
      <c r="A23" s="668" t="s">
        <v>325</v>
      </c>
      <c r="B23" s="669"/>
      <c r="C23" s="670"/>
      <c r="D23" s="671"/>
      <c r="E23" s="672"/>
      <c r="F23" s="673"/>
      <c r="G23" s="670"/>
      <c r="H23" s="672"/>
      <c r="I23" s="672"/>
      <c r="J23" s="673"/>
    </row>
    <row r="24" spans="1:14" ht="14.25">
      <c r="A24" s="674" t="s">
        <v>326</v>
      </c>
      <c r="B24" s="675"/>
      <c r="C24" s="670"/>
      <c r="D24" s="671"/>
      <c r="E24" s="672"/>
      <c r="F24" s="673"/>
      <c r="G24" s="670"/>
      <c r="H24" s="672"/>
      <c r="I24" s="672"/>
      <c r="J24" s="673"/>
    </row>
    <row r="25" spans="1:14" ht="14.25">
      <c r="A25" s="676" t="s">
        <v>327</v>
      </c>
      <c r="B25" s="677"/>
      <c r="C25" s="678"/>
      <c r="D25" s="679"/>
      <c r="E25" s="680"/>
      <c r="F25" s="681"/>
      <c r="G25" s="678"/>
      <c r="H25" s="680"/>
      <c r="I25" s="680"/>
      <c r="J25" s="681"/>
    </row>
    <row r="26" spans="1:14" ht="22.5" customHeight="1">
      <c r="A26" s="682" t="s">
        <v>2084</v>
      </c>
      <c r="B26" s="683" t="s">
        <v>2085</v>
      </c>
      <c r="C26" s="649">
        <v>297</v>
      </c>
      <c r="D26" s="647">
        <v>1120878</v>
      </c>
      <c r="E26" s="647">
        <f>D26/C26</f>
        <v>3774</v>
      </c>
      <c r="F26" s="648"/>
      <c r="G26" s="649">
        <v>360</v>
      </c>
      <c r="H26" s="647">
        <f t="shared" ref="H26:H31" si="1">G26*I26</f>
        <v>1209600</v>
      </c>
      <c r="I26" s="647">
        <v>3360</v>
      </c>
      <c r="J26" s="684"/>
    </row>
    <row r="27" spans="1:14" s="633" customFormat="1" ht="25.5">
      <c r="A27" s="685" t="s">
        <v>2086</v>
      </c>
      <c r="B27" s="686" t="s">
        <v>2087</v>
      </c>
      <c r="C27" s="649">
        <f>12</f>
        <v>12</v>
      </c>
      <c r="D27" s="647">
        <f>1208196+70400+37026</f>
        <v>1315622</v>
      </c>
      <c r="E27" s="647">
        <f>D27/C27</f>
        <v>109635.16666666667</v>
      </c>
      <c r="F27" s="648" t="s">
        <v>2088</v>
      </c>
      <c r="G27" s="649">
        <v>20</v>
      </c>
      <c r="H27" s="647">
        <f t="shared" si="1"/>
        <v>2192703.4</v>
      </c>
      <c r="I27" s="647">
        <v>109635.17</v>
      </c>
      <c r="J27" s="684" t="s">
        <v>2089</v>
      </c>
    </row>
    <row r="28" spans="1:14" s="288" customFormat="1" ht="25.5">
      <c r="A28" s="687" t="s">
        <v>2086</v>
      </c>
      <c r="B28" s="688" t="s">
        <v>2090</v>
      </c>
      <c r="C28" s="649">
        <v>127</v>
      </c>
      <c r="D28" s="689">
        <f>25122625+23980+424710+524340+146300+2200+2*207625+63236</f>
        <v>26722641</v>
      </c>
      <c r="E28" s="689">
        <f>D28/125</f>
        <v>213781.128</v>
      </c>
      <c r="F28" s="690">
        <v>127</v>
      </c>
      <c r="G28" s="691">
        <v>145</v>
      </c>
      <c r="H28" s="689">
        <f t="shared" si="1"/>
        <v>30998263.850000001</v>
      </c>
      <c r="I28" s="692">
        <v>213781.13</v>
      </c>
      <c r="J28" s="693">
        <v>145</v>
      </c>
    </row>
    <row r="29" spans="1:14" s="288" customFormat="1" ht="25.5">
      <c r="A29" s="687" t="s">
        <v>2086</v>
      </c>
      <c r="B29" s="688" t="s">
        <v>2091</v>
      </c>
      <c r="C29" s="649">
        <v>37</v>
      </c>
      <c r="D29" s="689">
        <f>5154655+88550</f>
        <v>5243205</v>
      </c>
      <c r="E29" s="689">
        <f>D29/C29</f>
        <v>141708.24324324325</v>
      </c>
      <c r="F29" s="694">
        <v>37</v>
      </c>
      <c r="G29" s="695">
        <v>40</v>
      </c>
      <c r="H29" s="689">
        <f t="shared" si="1"/>
        <v>5668329.5999999996</v>
      </c>
      <c r="I29" s="696">
        <v>141708.24</v>
      </c>
      <c r="J29" s="697">
        <v>40</v>
      </c>
    </row>
    <row r="30" spans="1:14" s="288" customFormat="1" ht="25.5">
      <c r="A30" s="687" t="s">
        <v>2092</v>
      </c>
      <c r="B30" s="688" t="s">
        <v>2093</v>
      </c>
      <c r="C30" s="698">
        <v>21</v>
      </c>
      <c r="D30" s="689">
        <v>2001615</v>
      </c>
      <c r="E30" s="689">
        <f>D30/21</f>
        <v>95315</v>
      </c>
      <c r="F30" s="690">
        <v>21</v>
      </c>
      <c r="G30" s="695">
        <v>25</v>
      </c>
      <c r="H30" s="689">
        <f t="shared" si="1"/>
        <v>2382875</v>
      </c>
      <c r="I30" s="696">
        <v>95315</v>
      </c>
      <c r="J30" s="699">
        <v>25</v>
      </c>
    </row>
    <row r="31" spans="1:14" s="288" customFormat="1" ht="24.95" customHeight="1">
      <c r="A31" s="700" t="s">
        <v>2092</v>
      </c>
      <c r="B31" s="701" t="s">
        <v>2094</v>
      </c>
      <c r="C31" s="649">
        <v>211</v>
      </c>
      <c r="D31" s="692">
        <f>41173660+1627560+1*203830</f>
        <v>43005050</v>
      </c>
      <c r="E31" s="692">
        <f>D31/210</f>
        <v>204785.95238095237</v>
      </c>
      <c r="F31" s="702">
        <v>211</v>
      </c>
      <c r="G31" s="703">
        <v>220</v>
      </c>
      <c r="H31" s="692">
        <f t="shared" si="1"/>
        <v>45052909</v>
      </c>
      <c r="I31" s="696">
        <v>204785.95</v>
      </c>
      <c r="J31" s="699">
        <v>220</v>
      </c>
    </row>
    <row r="32" spans="1:14" ht="22.5" customHeight="1" thickBot="1">
      <c r="A32" s="704"/>
      <c r="B32" s="705"/>
      <c r="C32" s="706"/>
      <c r="D32" s="707">
        <f>SUM(D26:D31)</f>
        <v>79409011</v>
      </c>
      <c r="E32" s="708"/>
      <c r="F32" s="709"/>
      <c r="G32" s="706"/>
      <c r="H32" s="707">
        <f>SUM(H26:H31)</f>
        <v>87504680.849999994</v>
      </c>
      <c r="I32" s="708"/>
      <c r="J32" s="709"/>
      <c r="N32" s="710"/>
    </row>
    <row r="33" spans="1:10" s="714" customFormat="1" ht="38.25">
      <c r="A33" s="711" t="s">
        <v>2095</v>
      </c>
      <c r="B33" s="712" t="s">
        <v>2096</v>
      </c>
      <c r="C33" s="649">
        <v>15</v>
      </c>
      <c r="D33" s="647">
        <v>1320000</v>
      </c>
      <c r="E33" s="647">
        <f>D33/C33</f>
        <v>88000</v>
      </c>
      <c r="F33" s="648" t="s">
        <v>2071</v>
      </c>
      <c r="G33" s="649">
        <v>15</v>
      </c>
      <c r="H33" s="713">
        <f>G33*I33</f>
        <v>1320000</v>
      </c>
      <c r="I33" s="647">
        <v>88000</v>
      </c>
      <c r="J33" s="648" t="s">
        <v>2071</v>
      </c>
    </row>
    <row r="34" spans="1:10" s="714" customFormat="1" ht="51">
      <c r="A34" s="715" t="s">
        <v>2097</v>
      </c>
      <c r="B34" s="712" t="s">
        <v>2098</v>
      </c>
      <c r="C34" s="649">
        <v>3</v>
      </c>
      <c r="D34" s="647">
        <v>260700</v>
      </c>
      <c r="E34" s="647">
        <f t="shared" ref="E34:E41" si="2">D34/C34</f>
        <v>86900</v>
      </c>
      <c r="F34" s="648" t="s">
        <v>2099</v>
      </c>
      <c r="G34" s="649">
        <v>3</v>
      </c>
      <c r="H34" s="713">
        <f t="shared" ref="H34:H41" si="3">G34*I34</f>
        <v>258000</v>
      </c>
      <c r="I34" s="647">
        <v>86000</v>
      </c>
      <c r="J34" s="648" t="s">
        <v>2099</v>
      </c>
    </row>
    <row r="35" spans="1:10" s="714" customFormat="1" ht="25.5">
      <c r="A35" s="715" t="s">
        <v>2100</v>
      </c>
      <c r="B35" s="712" t="s">
        <v>2101</v>
      </c>
      <c r="C35" s="649">
        <v>12</v>
      </c>
      <c r="D35" s="647">
        <v>3960</v>
      </c>
      <c r="E35" s="647">
        <f>D35/C35</f>
        <v>330</v>
      </c>
      <c r="F35" s="648"/>
      <c r="G35" s="649">
        <v>12</v>
      </c>
      <c r="H35" s="713">
        <v>3960</v>
      </c>
      <c r="I35" s="647">
        <v>330</v>
      </c>
      <c r="J35" s="648"/>
    </row>
    <row r="36" spans="1:10" s="714" customFormat="1" ht="12.75">
      <c r="A36" s="715" t="s">
        <v>2102</v>
      </c>
      <c r="B36" s="712" t="s">
        <v>2103</v>
      </c>
      <c r="C36" s="649">
        <v>1</v>
      </c>
      <c r="D36" s="647">
        <v>26400</v>
      </c>
      <c r="E36" s="647">
        <v>26400</v>
      </c>
      <c r="F36" s="648"/>
      <c r="G36" s="649">
        <v>5</v>
      </c>
      <c r="H36" s="713">
        <f t="shared" si="3"/>
        <v>132000</v>
      </c>
      <c r="I36" s="647">
        <v>26400</v>
      </c>
      <c r="J36" s="648"/>
    </row>
    <row r="37" spans="1:10" s="714" customFormat="1" ht="51">
      <c r="A37" s="716" t="s">
        <v>2104</v>
      </c>
      <c r="B37" s="712" t="s">
        <v>2105</v>
      </c>
      <c r="C37" s="649">
        <f>3+4+34+56</f>
        <v>97</v>
      </c>
      <c r="D37" s="647">
        <v>1205160</v>
      </c>
      <c r="E37" s="647">
        <f t="shared" si="2"/>
        <v>12424.329896907217</v>
      </c>
      <c r="F37" s="648"/>
      <c r="G37" s="649">
        <v>100</v>
      </c>
      <c r="H37" s="713">
        <f t="shared" si="3"/>
        <v>1242433</v>
      </c>
      <c r="I37" s="647">
        <v>12424.33</v>
      </c>
      <c r="J37" s="648"/>
    </row>
    <row r="38" spans="1:10" s="714" customFormat="1" ht="25.5">
      <c r="A38" s="716" t="s">
        <v>2104</v>
      </c>
      <c r="B38" s="712" t="s">
        <v>2106</v>
      </c>
      <c r="C38" s="649">
        <f>7+1+1+1+2+1</f>
        <v>13</v>
      </c>
      <c r="D38" s="647">
        <f>218900+42900+306900+61600</f>
        <v>630300</v>
      </c>
      <c r="E38" s="647">
        <f t="shared" si="2"/>
        <v>48484.615384615383</v>
      </c>
      <c r="F38" s="648"/>
      <c r="G38" s="649">
        <v>13</v>
      </c>
      <c r="H38" s="713">
        <f t="shared" si="3"/>
        <v>637000</v>
      </c>
      <c r="I38" s="647">
        <v>49000</v>
      </c>
      <c r="J38" s="648"/>
    </row>
    <row r="39" spans="1:10" s="714" customFormat="1" ht="12.75">
      <c r="A39" s="716" t="s">
        <v>2104</v>
      </c>
      <c r="B39" s="712" t="s">
        <v>2107</v>
      </c>
      <c r="C39" s="649">
        <v>83</v>
      </c>
      <c r="D39" s="647">
        <f>39050+33000+218900+78100</f>
        <v>369050</v>
      </c>
      <c r="E39" s="647">
        <f t="shared" si="2"/>
        <v>4446.3855421686749</v>
      </c>
      <c r="F39" s="648"/>
      <c r="G39" s="649">
        <v>85</v>
      </c>
      <c r="H39" s="713">
        <f t="shared" si="3"/>
        <v>382500</v>
      </c>
      <c r="I39" s="647">
        <v>4500</v>
      </c>
      <c r="J39" s="648"/>
    </row>
    <row r="40" spans="1:10" s="714" customFormat="1" ht="12.75">
      <c r="A40" s="716" t="s">
        <v>2104</v>
      </c>
      <c r="B40" s="712" t="s">
        <v>2108</v>
      </c>
      <c r="C40" s="649">
        <f>7+2</f>
        <v>9</v>
      </c>
      <c r="D40" s="647">
        <v>346500</v>
      </c>
      <c r="E40" s="647">
        <f t="shared" si="2"/>
        <v>38500</v>
      </c>
      <c r="F40" s="648"/>
      <c r="G40" s="649">
        <v>10</v>
      </c>
      <c r="H40" s="713">
        <f t="shared" si="3"/>
        <v>385000</v>
      </c>
      <c r="I40" s="647">
        <v>38500</v>
      </c>
      <c r="J40" s="648"/>
    </row>
    <row r="41" spans="1:10" s="714" customFormat="1" ht="25.5">
      <c r="A41" s="716" t="s">
        <v>2104</v>
      </c>
      <c r="B41" s="712" t="s">
        <v>2109</v>
      </c>
      <c r="C41" s="649">
        <f>5+2</f>
        <v>7</v>
      </c>
      <c r="D41" s="647">
        <f>181500+74800</f>
        <v>256300</v>
      </c>
      <c r="E41" s="647">
        <f t="shared" si="2"/>
        <v>36614.285714285717</v>
      </c>
      <c r="F41" s="648"/>
      <c r="G41" s="649">
        <v>5</v>
      </c>
      <c r="H41" s="713">
        <f t="shared" si="3"/>
        <v>182500</v>
      </c>
      <c r="I41" s="647">
        <v>36500</v>
      </c>
      <c r="J41" s="648"/>
    </row>
    <row r="42" spans="1:10" ht="12.75">
      <c r="A42" s="644"/>
      <c r="B42" s="717"/>
      <c r="C42" s="649"/>
      <c r="D42" s="718">
        <f>SUM(D33:D41)</f>
        <v>4418370</v>
      </c>
      <c r="E42" s="647"/>
      <c r="F42" s="648"/>
      <c r="G42" s="649"/>
      <c r="H42" s="718">
        <f>SUM(H33:H41)</f>
        <v>4543393</v>
      </c>
      <c r="I42" s="647"/>
      <c r="J42" s="648"/>
    </row>
    <row r="43" spans="1:10" ht="14.25">
      <c r="A43" s="719" t="s">
        <v>328</v>
      </c>
      <c r="B43" s="720"/>
      <c r="C43" s="721"/>
      <c r="D43" s="722"/>
      <c r="E43" s="722"/>
      <c r="F43" s="723"/>
      <c r="G43" s="721"/>
      <c r="H43" s="722"/>
      <c r="I43" s="722"/>
      <c r="J43" s="723"/>
    </row>
    <row r="44" spans="1:10" ht="14.25">
      <c r="A44" s="676" t="s">
        <v>2110</v>
      </c>
      <c r="B44" s="677"/>
      <c r="C44" s="678"/>
      <c r="D44" s="679"/>
      <c r="E44" s="680"/>
      <c r="F44" s="681"/>
      <c r="G44" s="678"/>
      <c r="H44" s="680"/>
      <c r="I44" s="680"/>
      <c r="J44" s="681"/>
    </row>
    <row r="45" spans="1:10" ht="12.75">
      <c r="A45" s="644" t="s">
        <v>2111</v>
      </c>
      <c r="B45" s="645" t="s">
        <v>2112</v>
      </c>
      <c r="C45" s="724">
        <v>1</v>
      </c>
      <c r="D45" s="647">
        <v>50820</v>
      </c>
      <c r="E45" s="647">
        <v>50820</v>
      </c>
      <c r="F45" s="648" t="s">
        <v>2073</v>
      </c>
      <c r="G45" s="649">
        <v>5</v>
      </c>
      <c r="H45" s="647">
        <f>G45*I45</f>
        <v>220000</v>
      </c>
      <c r="I45" s="647">
        <v>44000</v>
      </c>
      <c r="J45" s="648" t="s">
        <v>2113</v>
      </c>
    </row>
    <row r="46" spans="1:10" ht="12.75">
      <c r="A46" s="644"/>
      <c r="B46" s="717"/>
      <c r="C46" s="649"/>
      <c r="D46" s="725">
        <v>50820</v>
      </c>
      <c r="E46" s="647"/>
      <c r="F46" s="648"/>
      <c r="G46" s="649"/>
      <c r="H46" s="725">
        <f>SUM(H45:H45)</f>
        <v>220000</v>
      </c>
      <c r="I46" s="647"/>
      <c r="J46" s="648"/>
    </row>
    <row r="47" spans="1:10" ht="14.25">
      <c r="A47" s="674" t="s">
        <v>329</v>
      </c>
      <c r="B47" s="675"/>
      <c r="C47" s="670"/>
      <c r="D47" s="671"/>
      <c r="E47" s="672"/>
      <c r="F47" s="673"/>
      <c r="G47" s="670"/>
      <c r="H47" s="672"/>
      <c r="I47" s="672"/>
      <c r="J47" s="673"/>
    </row>
    <row r="48" spans="1:10" ht="13.5" thickBot="1">
      <c r="A48" s="706" t="s">
        <v>87</v>
      </c>
      <c r="B48" s="726"/>
      <c r="C48" s="727"/>
      <c r="D48" s="728"/>
      <c r="E48" s="729"/>
      <c r="F48" s="709"/>
      <c r="G48" s="727"/>
      <c r="H48" s="708"/>
      <c r="I48" s="708"/>
      <c r="J48" s="709"/>
    </row>
    <row r="49" spans="1:10" ht="42" customHeight="1">
      <c r="A49" s="730"/>
      <c r="B49" s="730"/>
      <c r="C49" s="731"/>
      <c r="D49" s="732"/>
      <c r="E49" s="732"/>
      <c r="F49" s="733"/>
      <c r="G49" s="731"/>
      <c r="H49" s="734"/>
      <c r="I49" s="734"/>
      <c r="J49" s="733"/>
    </row>
    <row r="50" spans="1:10" ht="12.75">
      <c r="A50" s="730"/>
      <c r="B50" s="992">
        <v>2025</v>
      </c>
      <c r="C50" s="993"/>
      <c r="D50" s="994" t="s">
        <v>2114</v>
      </c>
      <c r="E50" s="994"/>
      <c r="F50" s="995" t="s">
        <v>2115</v>
      </c>
      <c r="G50" s="995"/>
      <c r="H50" s="734"/>
      <c r="I50" s="734"/>
      <c r="J50" s="733"/>
    </row>
    <row r="51" spans="1:10" ht="31.15" customHeight="1">
      <c r="B51" s="980" t="s">
        <v>2116</v>
      </c>
      <c r="C51" s="981"/>
      <c r="D51" s="982">
        <f>D17+D46</f>
        <v>901386.71</v>
      </c>
      <c r="E51" s="982"/>
      <c r="F51" s="982">
        <f>H17+H46</f>
        <v>1112350</v>
      </c>
      <c r="G51" s="982"/>
      <c r="I51" s="735"/>
      <c r="J51" s="714"/>
    </row>
    <row r="52" spans="1:10" ht="31.15" customHeight="1">
      <c r="B52" s="980" t="s">
        <v>2117</v>
      </c>
      <c r="C52" s="981"/>
      <c r="D52" s="982">
        <f>D32</f>
        <v>79409011</v>
      </c>
      <c r="E52" s="982"/>
      <c r="F52" s="982">
        <f>H32</f>
        <v>87504680.849999994</v>
      </c>
      <c r="G52" s="982"/>
      <c r="I52" s="736"/>
      <c r="J52" s="714"/>
    </row>
    <row r="53" spans="1:10" ht="31.15" customHeight="1">
      <c r="B53" s="980" t="s">
        <v>2118</v>
      </c>
      <c r="C53" s="981"/>
      <c r="D53" s="982">
        <f>D42</f>
        <v>4418370</v>
      </c>
      <c r="E53" s="982"/>
      <c r="F53" s="982">
        <f>H42</f>
        <v>4543393</v>
      </c>
      <c r="G53" s="982"/>
      <c r="H53" s="737"/>
      <c r="I53" s="736"/>
      <c r="J53" s="714"/>
    </row>
    <row r="54" spans="1:10" hidden="1">
      <c r="C54" s="710"/>
      <c r="D54" s="710"/>
      <c r="E54" s="710"/>
      <c r="F54" s="738">
        <f>F51+D52+F53</f>
        <v>85064754</v>
      </c>
      <c r="H54" s="737"/>
    </row>
    <row r="55" spans="1:10" ht="12.75">
      <c r="A55"/>
      <c r="B55"/>
      <c r="C55"/>
      <c r="D55"/>
      <c r="E55"/>
      <c r="F55"/>
      <c r="G55"/>
      <c r="H55"/>
      <c r="I55"/>
      <c r="J55"/>
    </row>
    <row r="56" spans="1:10" ht="13.15" customHeight="1">
      <c r="A56" s="983"/>
      <c r="B56" s="983"/>
      <c r="C56" s="983"/>
      <c r="D56" s="983"/>
      <c r="E56" s="983"/>
      <c r="F56" s="983"/>
      <c r="G56" s="983"/>
      <c r="H56" s="983"/>
      <c r="I56" s="983"/>
      <c r="J56" s="983"/>
    </row>
    <row r="57" spans="1:10" ht="30" customHeight="1">
      <c r="B57" s="984"/>
      <c r="C57" s="984"/>
      <c r="D57" s="984"/>
      <c r="E57" s="984"/>
      <c r="F57" s="984"/>
      <c r="G57" s="984"/>
    </row>
  </sheetData>
  <mergeCells count="18">
    <mergeCell ref="A6:A7"/>
    <mergeCell ref="B6:B7"/>
    <mergeCell ref="C6:F6"/>
    <mergeCell ref="G6:J6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A56:J56"/>
    <mergeCell ref="B57:G57"/>
  </mergeCells>
  <pageMargins left="0.7" right="0.7" top="0.75" bottom="0.75" header="0.3" footer="0.3"/>
  <pageSetup paperSize="9" scale="5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"/>
  <sheetViews>
    <sheetView zoomScaleNormal="100" zoomScaleSheetLayoutView="100" workbookViewId="0">
      <selection activeCell="C16" sqref="C16"/>
    </sheetView>
  </sheetViews>
  <sheetFormatPr defaultRowHeight="15"/>
  <cols>
    <col min="1" max="1" width="9.140625" style="757"/>
    <col min="2" max="2" width="45.85546875" style="757" customWidth="1"/>
    <col min="3" max="3" width="22.7109375" style="757" customWidth="1"/>
    <col min="4" max="4" width="22.5703125" style="757" customWidth="1"/>
    <col min="5" max="5" width="67.5703125" style="749" customWidth="1"/>
    <col min="6" max="6" width="16" style="757" bestFit="1" customWidth="1"/>
    <col min="7" max="7" width="9.140625" style="757"/>
    <col min="8" max="8" width="14.140625" style="757" bestFit="1" customWidth="1"/>
    <col min="9" max="9" width="9.140625" style="757"/>
    <col min="10" max="10" width="16" style="758" bestFit="1" customWidth="1"/>
    <col min="11" max="257" width="9.140625" style="757"/>
    <col min="258" max="258" width="45.85546875" style="757" customWidth="1"/>
    <col min="259" max="259" width="22.7109375" style="757" customWidth="1"/>
    <col min="260" max="260" width="22.5703125" style="757" customWidth="1"/>
    <col min="261" max="261" width="9.140625" style="757"/>
    <col min="262" max="262" width="13.7109375" style="757" bestFit="1" customWidth="1"/>
    <col min="263" max="513" width="9.140625" style="757"/>
    <col min="514" max="514" width="45.85546875" style="757" customWidth="1"/>
    <col min="515" max="515" width="22.7109375" style="757" customWidth="1"/>
    <col min="516" max="516" width="22.5703125" style="757" customWidth="1"/>
    <col min="517" max="517" width="9.140625" style="757"/>
    <col min="518" max="518" width="13.7109375" style="757" bestFit="1" customWidth="1"/>
    <col min="519" max="769" width="9.140625" style="757"/>
    <col min="770" max="770" width="45.85546875" style="757" customWidth="1"/>
    <col min="771" max="771" width="22.7109375" style="757" customWidth="1"/>
    <col min="772" max="772" width="22.5703125" style="757" customWidth="1"/>
    <col min="773" max="773" width="9.140625" style="757"/>
    <col min="774" max="774" width="13.7109375" style="757" bestFit="1" customWidth="1"/>
    <col min="775" max="1025" width="9.140625" style="757"/>
    <col min="1026" max="1026" width="45.85546875" style="757" customWidth="1"/>
    <col min="1027" max="1027" width="22.7109375" style="757" customWidth="1"/>
    <col min="1028" max="1028" width="22.5703125" style="757" customWidth="1"/>
    <col min="1029" max="1029" width="9.140625" style="757"/>
    <col min="1030" max="1030" width="13.7109375" style="757" bestFit="1" customWidth="1"/>
    <col min="1031" max="1281" width="9.140625" style="757"/>
    <col min="1282" max="1282" width="45.85546875" style="757" customWidth="1"/>
    <col min="1283" max="1283" width="22.7109375" style="757" customWidth="1"/>
    <col min="1284" max="1284" width="22.5703125" style="757" customWidth="1"/>
    <col min="1285" max="1285" width="9.140625" style="757"/>
    <col min="1286" max="1286" width="13.7109375" style="757" bestFit="1" customWidth="1"/>
    <col min="1287" max="1537" width="9.140625" style="757"/>
    <col min="1538" max="1538" width="45.85546875" style="757" customWidth="1"/>
    <col min="1539" max="1539" width="22.7109375" style="757" customWidth="1"/>
    <col min="1540" max="1540" width="22.5703125" style="757" customWidth="1"/>
    <col min="1541" max="1541" width="9.140625" style="757"/>
    <col min="1542" max="1542" width="13.7109375" style="757" bestFit="1" customWidth="1"/>
    <col min="1543" max="1793" width="9.140625" style="757"/>
    <col min="1794" max="1794" width="45.85546875" style="757" customWidth="1"/>
    <col min="1795" max="1795" width="22.7109375" style="757" customWidth="1"/>
    <col min="1796" max="1796" width="22.5703125" style="757" customWidth="1"/>
    <col min="1797" max="1797" width="9.140625" style="757"/>
    <col min="1798" max="1798" width="13.7109375" style="757" bestFit="1" customWidth="1"/>
    <col min="1799" max="2049" width="9.140625" style="757"/>
    <col min="2050" max="2050" width="45.85546875" style="757" customWidth="1"/>
    <col min="2051" max="2051" width="22.7109375" style="757" customWidth="1"/>
    <col min="2052" max="2052" width="22.5703125" style="757" customWidth="1"/>
    <col min="2053" max="2053" width="9.140625" style="757"/>
    <col min="2054" max="2054" width="13.7109375" style="757" bestFit="1" customWidth="1"/>
    <col min="2055" max="2305" width="9.140625" style="757"/>
    <col min="2306" max="2306" width="45.85546875" style="757" customWidth="1"/>
    <col min="2307" max="2307" width="22.7109375" style="757" customWidth="1"/>
    <col min="2308" max="2308" width="22.5703125" style="757" customWidth="1"/>
    <col min="2309" max="2309" width="9.140625" style="757"/>
    <col min="2310" max="2310" width="13.7109375" style="757" bestFit="1" customWidth="1"/>
    <col min="2311" max="2561" width="9.140625" style="757"/>
    <col min="2562" max="2562" width="45.85546875" style="757" customWidth="1"/>
    <col min="2563" max="2563" width="22.7109375" style="757" customWidth="1"/>
    <col min="2564" max="2564" width="22.5703125" style="757" customWidth="1"/>
    <col min="2565" max="2565" width="9.140625" style="757"/>
    <col min="2566" max="2566" width="13.7109375" style="757" bestFit="1" customWidth="1"/>
    <col min="2567" max="2817" width="9.140625" style="757"/>
    <col min="2818" max="2818" width="45.85546875" style="757" customWidth="1"/>
    <col min="2819" max="2819" width="22.7109375" style="757" customWidth="1"/>
    <col min="2820" max="2820" width="22.5703125" style="757" customWidth="1"/>
    <col min="2821" max="2821" width="9.140625" style="757"/>
    <col min="2822" max="2822" width="13.7109375" style="757" bestFit="1" customWidth="1"/>
    <col min="2823" max="3073" width="9.140625" style="757"/>
    <col min="3074" max="3074" width="45.85546875" style="757" customWidth="1"/>
    <col min="3075" max="3075" width="22.7109375" style="757" customWidth="1"/>
    <col min="3076" max="3076" width="22.5703125" style="757" customWidth="1"/>
    <col min="3077" max="3077" width="9.140625" style="757"/>
    <col min="3078" max="3078" width="13.7109375" style="757" bestFit="1" customWidth="1"/>
    <col min="3079" max="3329" width="9.140625" style="757"/>
    <col min="3330" max="3330" width="45.85546875" style="757" customWidth="1"/>
    <col min="3331" max="3331" width="22.7109375" style="757" customWidth="1"/>
    <col min="3332" max="3332" width="22.5703125" style="757" customWidth="1"/>
    <col min="3333" max="3333" width="9.140625" style="757"/>
    <col min="3334" max="3334" width="13.7109375" style="757" bestFit="1" customWidth="1"/>
    <col min="3335" max="3585" width="9.140625" style="757"/>
    <col min="3586" max="3586" width="45.85546875" style="757" customWidth="1"/>
    <col min="3587" max="3587" width="22.7109375" style="757" customWidth="1"/>
    <col min="3588" max="3588" width="22.5703125" style="757" customWidth="1"/>
    <col min="3589" max="3589" width="9.140625" style="757"/>
    <col min="3590" max="3590" width="13.7109375" style="757" bestFit="1" customWidth="1"/>
    <col min="3591" max="3841" width="9.140625" style="757"/>
    <col min="3842" max="3842" width="45.85546875" style="757" customWidth="1"/>
    <col min="3843" max="3843" width="22.7109375" style="757" customWidth="1"/>
    <col min="3844" max="3844" width="22.5703125" style="757" customWidth="1"/>
    <col min="3845" max="3845" width="9.140625" style="757"/>
    <col min="3846" max="3846" width="13.7109375" style="757" bestFit="1" customWidth="1"/>
    <col min="3847" max="4097" width="9.140625" style="757"/>
    <col min="4098" max="4098" width="45.85546875" style="757" customWidth="1"/>
    <col min="4099" max="4099" width="22.7109375" style="757" customWidth="1"/>
    <col min="4100" max="4100" width="22.5703125" style="757" customWidth="1"/>
    <col min="4101" max="4101" width="9.140625" style="757"/>
    <col min="4102" max="4102" width="13.7109375" style="757" bestFit="1" customWidth="1"/>
    <col min="4103" max="4353" width="9.140625" style="757"/>
    <col min="4354" max="4354" width="45.85546875" style="757" customWidth="1"/>
    <col min="4355" max="4355" width="22.7109375" style="757" customWidth="1"/>
    <col min="4356" max="4356" width="22.5703125" style="757" customWidth="1"/>
    <col min="4357" max="4357" width="9.140625" style="757"/>
    <col min="4358" max="4358" width="13.7109375" style="757" bestFit="1" customWidth="1"/>
    <col min="4359" max="4609" width="9.140625" style="757"/>
    <col min="4610" max="4610" width="45.85546875" style="757" customWidth="1"/>
    <col min="4611" max="4611" width="22.7109375" style="757" customWidth="1"/>
    <col min="4612" max="4612" width="22.5703125" style="757" customWidth="1"/>
    <col min="4613" max="4613" width="9.140625" style="757"/>
    <col min="4614" max="4614" width="13.7109375" style="757" bestFit="1" customWidth="1"/>
    <col min="4615" max="4865" width="9.140625" style="757"/>
    <col min="4866" max="4866" width="45.85546875" style="757" customWidth="1"/>
    <col min="4867" max="4867" width="22.7109375" style="757" customWidth="1"/>
    <col min="4868" max="4868" width="22.5703125" style="757" customWidth="1"/>
    <col min="4869" max="4869" width="9.140625" style="757"/>
    <col min="4870" max="4870" width="13.7109375" style="757" bestFit="1" customWidth="1"/>
    <col min="4871" max="5121" width="9.140625" style="757"/>
    <col min="5122" max="5122" width="45.85546875" style="757" customWidth="1"/>
    <col min="5123" max="5123" width="22.7109375" style="757" customWidth="1"/>
    <col min="5124" max="5124" width="22.5703125" style="757" customWidth="1"/>
    <col min="5125" max="5125" width="9.140625" style="757"/>
    <col min="5126" max="5126" width="13.7109375" style="757" bestFit="1" customWidth="1"/>
    <col min="5127" max="5377" width="9.140625" style="757"/>
    <col min="5378" max="5378" width="45.85546875" style="757" customWidth="1"/>
    <col min="5379" max="5379" width="22.7109375" style="757" customWidth="1"/>
    <col min="5380" max="5380" width="22.5703125" style="757" customWidth="1"/>
    <col min="5381" max="5381" width="9.140625" style="757"/>
    <col min="5382" max="5382" width="13.7109375" style="757" bestFit="1" customWidth="1"/>
    <col min="5383" max="5633" width="9.140625" style="757"/>
    <col min="5634" max="5634" width="45.85546875" style="757" customWidth="1"/>
    <col min="5635" max="5635" width="22.7109375" style="757" customWidth="1"/>
    <col min="5636" max="5636" width="22.5703125" style="757" customWidth="1"/>
    <col min="5637" max="5637" width="9.140625" style="757"/>
    <col min="5638" max="5638" width="13.7109375" style="757" bestFit="1" customWidth="1"/>
    <col min="5639" max="5889" width="9.140625" style="757"/>
    <col min="5890" max="5890" width="45.85546875" style="757" customWidth="1"/>
    <col min="5891" max="5891" width="22.7109375" style="757" customWidth="1"/>
    <col min="5892" max="5892" width="22.5703125" style="757" customWidth="1"/>
    <col min="5893" max="5893" width="9.140625" style="757"/>
    <col min="5894" max="5894" width="13.7109375" style="757" bestFit="1" customWidth="1"/>
    <col min="5895" max="6145" width="9.140625" style="757"/>
    <col min="6146" max="6146" width="45.85546875" style="757" customWidth="1"/>
    <col min="6147" max="6147" width="22.7109375" style="757" customWidth="1"/>
    <col min="6148" max="6148" width="22.5703125" style="757" customWidth="1"/>
    <col min="6149" max="6149" width="9.140625" style="757"/>
    <col min="6150" max="6150" width="13.7109375" style="757" bestFit="1" customWidth="1"/>
    <col min="6151" max="6401" width="9.140625" style="757"/>
    <col min="6402" max="6402" width="45.85546875" style="757" customWidth="1"/>
    <col min="6403" max="6403" width="22.7109375" style="757" customWidth="1"/>
    <col min="6404" max="6404" width="22.5703125" style="757" customWidth="1"/>
    <col min="6405" max="6405" width="9.140625" style="757"/>
    <col min="6406" max="6406" width="13.7109375" style="757" bestFit="1" customWidth="1"/>
    <col min="6407" max="6657" width="9.140625" style="757"/>
    <col min="6658" max="6658" width="45.85546875" style="757" customWidth="1"/>
    <col min="6659" max="6659" width="22.7109375" style="757" customWidth="1"/>
    <col min="6660" max="6660" width="22.5703125" style="757" customWidth="1"/>
    <col min="6661" max="6661" width="9.140625" style="757"/>
    <col min="6662" max="6662" width="13.7109375" style="757" bestFit="1" customWidth="1"/>
    <col min="6663" max="6913" width="9.140625" style="757"/>
    <col min="6914" max="6914" width="45.85546875" style="757" customWidth="1"/>
    <col min="6915" max="6915" width="22.7109375" style="757" customWidth="1"/>
    <col min="6916" max="6916" width="22.5703125" style="757" customWidth="1"/>
    <col min="6917" max="6917" width="9.140625" style="757"/>
    <col min="6918" max="6918" width="13.7109375" style="757" bestFit="1" customWidth="1"/>
    <col min="6919" max="7169" width="9.140625" style="757"/>
    <col min="7170" max="7170" width="45.85546875" style="757" customWidth="1"/>
    <col min="7171" max="7171" width="22.7109375" style="757" customWidth="1"/>
    <col min="7172" max="7172" width="22.5703125" style="757" customWidth="1"/>
    <col min="7173" max="7173" width="9.140625" style="757"/>
    <col min="7174" max="7174" width="13.7109375" style="757" bestFit="1" customWidth="1"/>
    <col min="7175" max="7425" width="9.140625" style="757"/>
    <col min="7426" max="7426" width="45.85546875" style="757" customWidth="1"/>
    <col min="7427" max="7427" width="22.7109375" style="757" customWidth="1"/>
    <col min="7428" max="7428" width="22.5703125" style="757" customWidth="1"/>
    <col min="7429" max="7429" width="9.140625" style="757"/>
    <col min="7430" max="7430" width="13.7109375" style="757" bestFit="1" customWidth="1"/>
    <col min="7431" max="7681" width="9.140625" style="757"/>
    <col min="7682" max="7682" width="45.85546875" style="757" customWidth="1"/>
    <col min="7683" max="7683" width="22.7109375" style="757" customWidth="1"/>
    <col min="7684" max="7684" width="22.5703125" style="757" customWidth="1"/>
    <col min="7685" max="7685" width="9.140625" style="757"/>
    <col min="7686" max="7686" width="13.7109375" style="757" bestFit="1" customWidth="1"/>
    <col min="7687" max="7937" width="9.140625" style="757"/>
    <col min="7938" max="7938" width="45.85546875" style="757" customWidth="1"/>
    <col min="7939" max="7939" width="22.7109375" style="757" customWidth="1"/>
    <col min="7940" max="7940" width="22.5703125" style="757" customWidth="1"/>
    <col min="7941" max="7941" width="9.140625" style="757"/>
    <col min="7942" max="7942" width="13.7109375" style="757" bestFit="1" customWidth="1"/>
    <col min="7943" max="8193" width="9.140625" style="757"/>
    <col min="8194" max="8194" width="45.85546875" style="757" customWidth="1"/>
    <col min="8195" max="8195" width="22.7109375" style="757" customWidth="1"/>
    <col min="8196" max="8196" width="22.5703125" style="757" customWidth="1"/>
    <col min="8197" max="8197" width="9.140625" style="757"/>
    <col min="8198" max="8198" width="13.7109375" style="757" bestFit="1" customWidth="1"/>
    <col min="8199" max="8449" width="9.140625" style="757"/>
    <col min="8450" max="8450" width="45.85546875" style="757" customWidth="1"/>
    <col min="8451" max="8451" width="22.7109375" style="757" customWidth="1"/>
    <col min="8452" max="8452" width="22.5703125" style="757" customWidth="1"/>
    <col min="8453" max="8453" width="9.140625" style="757"/>
    <col min="8454" max="8454" width="13.7109375" style="757" bestFit="1" customWidth="1"/>
    <col min="8455" max="8705" width="9.140625" style="757"/>
    <col min="8706" max="8706" width="45.85546875" style="757" customWidth="1"/>
    <col min="8707" max="8707" width="22.7109375" style="757" customWidth="1"/>
    <col min="8708" max="8708" width="22.5703125" style="757" customWidth="1"/>
    <col min="8709" max="8709" width="9.140625" style="757"/>
    <col min="8710" max="8710" width="13.7109375" style="757" bestFit="1" customWidth="1"/>
    <col min="8711" max="8961" width="9.140625" style="757"/>
    <col min="8962" max="8962" width="45.85546875" style="757" customWidth="1"/>
    <col min="8963" max="8963" width="22.7109375" style="757" customWidth="1"/>
    <col min="8964" max="8964" width="22.5703125" style="757" customWidth="1"/>
    <col min="8965" max="8965" width="9.140625" style="757"/>
    <col min="8966" max="8966" width="13.7109375" style="757" bestFit="1" customWidth="1"/>
    <col min="8967" max="9217" width="9.140625" style="757"/>
    <col min="9218" max="9218" width="45.85546875" style="757" customWidth="1"/>
    <col min="9219" max="9219" width="22.7109375" style="757" customWidth="1"/>
    <col min="9220" max="9220" width="22.5703125" style="757" customWidth="1"/>
    <col min="9221" max="9221" width="9.140625" style="757"/>
    <col min="9222" max="9222" width="13.7109375" style="757" bestFit="1" customWidth="1"/>
    <col min="9223" max="9473" width="9.140625" style="757"/>
    <col min="9474" max="9474" width="45.85546875" style="757" customWidth="1"/>
    <col min="9475" max="9475" width="22.7109375" style="757" customWidth="1"/>
    <col min="9476" max="9476" width="22.5703125" style="757" customWidth="1"/>
    <col min="9477" max="9477" width="9.140625" style="757"/>
    <col min="9478" max="9478" width="13.7109375" style="757" bestFit="1" customWidth="1"/>
    <col min="9479" max="9729" width="9.140625" style="757"/>
    <col min="9730" max="9730" width="45.85546875" style="757" customWidth="1"/>
    <col min="9731" max="9731" width="22.7109375" style="757" customWidth="1"/>
    <col min="9732" max="9732" width="22.5703125" style="757" customWidth="1"/>
    <col min="9733" max="9733" width="9.140625" style="757"/>
    <col min="9734" max="9734" width="13.7109375" style="757" bestFit="1" customWidth="1"/>
    <col min="9735" max="9985" width="9.140625" style="757"/>
    <col min="9986" max="9986" width="45.85546875" style="757" customWidth="1"/>
    <col min="9987" max="9987" width="22.7109375" style="757" customWidth="1"/>
    <col min="9988" max="9988" width="22.5703125" style="757" customWidth="1"/>
    <col min="9989" max="9989" width="9.140625" style="757"/>
    <col min="9990" max="9990" width="13.7109375" style="757" bestFit="1" customWidth="1"/>
    <col min="9991" max="10241" width="9.140625" style="757"/>
    <col min="10242" max="10242" width="45.85546875" style="757" customWidth="1"/>
    <col min="10243" max="10243" width="22.7109375" style="757" customWidth="1"/>
    <col min="10244" max="10244" width="22.5703125" style="757" customWidth="1"/>
    <col min="10245" max="10245" width="9.140625" style="757"/>
    <col min="10246" max="10246" width="13.7109375" style="757" bestFit="1" customWidth="1"/>
    <col min="10247" max="10497" width="9.140625" style="757"/>
    <col min="10498" max="10498" width="45.85546875" style="757" customWidth="1"/>
    <col min="10499" max="10499" width="22.7109375" style="757" customWidth="1"/>
    <col min="10500" max="10500" width="22.5703125" style="757" customWidth="1"/>
    <col min="10501" max="10501" width="9.140625" style="757"/>
    <col min="10502" max="10502" width="13.7109375" style="757" bestFit="1" customWidth="1"/>
    <col min="10503" max="10753" width="9.140625" style="757"/>
    <col min="10754" max="10754" width="45.85546875" style="757" customWidth="1"/>
    <col min="10755" max="10755" width="22.7109375" style="757" customWidth="1"/>
    <col min="10756" max="10756" width="22.5703125" style="757" customWidth="1"/>
    <col min="10757" max="10757" width="9.140625" style="757"/>
    <col min="10758" max="10758" width="13.7109375" style="757" bestFit="1" customWidth="1"/>
    <col min="10759" max="11009" width="9.140625" style="757"/>
    <col min="11010" max="11010" width="45.85546875" style="757" customWidth="1"/>
    <col min="11011" max="11011" width="22.7109375" style="757" customWidth="1"/>
    <col min="11012" max="11012" width="22.5703125" style="757" customWidth="1"/>
    <col min="11013" max="11013" width="9.140625" style="757"/>
    <col min="11014" max="11014" width="13.7109375" style="757" bestFit="1" customWidth="1"/>
    <col min="11015" max="11265" width="9.140625" style="757"/>
    <col min="11266" max="11266" width="45.85546875" style="757" customWidth="1"/>
    <col min="11267" max="11267" width="22.7109375" style="757" customWidth="1"/>
    <col min="11268" max="11268" width="22.5703125" style="757" customWidth="1"/>
    <col min="11269" max="11269" width="9.140625" style="757"/>
    <col min="11270" max="11270" width="13.7109375" style="757" bestFit="1" customWidth="1"/>
    <col min="11271" max="11521" width="9.140625" style="757"/>
    <col min="11522" max="11522" width="45.85546875" style="757" customWidth="1"/>
    <col min="11523" max="11523" width="22.7109375" style="757" customWidth="1"/>
    <col min="11524" max="11524" width="22.5703125" style="757" customWidth="1"/>
    <col min="11525" max="11525" width="9.140625" style="757"/>
    <col min="11526" max="11526" width="13.7109375" style="757" bestFit="1" customWidth="1"/>
    <col min="11527" max="11777" width="9.140625" style="757"/>
    <col min="11778" max="11778" width="45.85546875" style="757" customWidth="1"/>
    <col min="11779" max="11779" width="22.7109375" style="757" customWidth="1"/>
    <col min="11780" max="11780" width="22.5703125" style="757" customWidth="1"/>
    <col min="11781" max="11781" width="9.140625" style="757"/>
    <col min="11782" max="11782" width="13.7109375" style="757" bestFit="1" customWidth="1"/>
    <col min="11783" max="12033" width="9.140625" style="757"/>
    <col min="12034" max="12034" width="45.85546875" style="757" customWidth="1"/>
    <col min="12035" max="12035" width="22.7109375" style="757" customWidth="1"/>
    <col min="12036" max="12036" width="22.5703125" style="757" customWidth="1"/>
    <col min="12037" max="12037" width="9.140625" style="757"/>
    <col min="12038" max="12038" width="13.7109375" style="757" bestFit="1" customWidth="1"/>
    <col min="12039" max="12289" width="9.140625" style="757"/>
    <col min="12290" max="12290" width="45.85546875" style="757" customWidth="1"/>
    <col min="12291" max="12291" width="22.7109375" style="757" customWidth="1"/>
    <col min="12292" max="12292" width="22.5703125" style="757" customWidth="1"/>
    <col min="12293" max="12293" width="9.140625" style="757"/>
    <col min="12294" max="12294" width="13.7109375" style="757" bestFit="1" customWidth="1"/>
    <col min="12295" max="12545" width="9.140625" style="757"/>
    <col min="12546" max="12546" width="45.85546875" style="757" customWidth="1"/>
    <col min="12547" max="12547" width="22.7109375" style="757" customWidth="1"/>
    <col min="12548" max="12548" width="22.5703125" style="757" customWidth="1"/>
    <col min="12549" max="12549" width="9.140625" style="757"/>
    <col min="12550" max="12550" width="13.7109375" style="757" bestFit="1" customWidth="1"/>
    <col min="12551" max="12801" width="9.140625" style="757"/>
    <col min="12802" max="12802" width="45.85546875" style="757" customWidth="1"/>
    <col min="12803" max="12803" width="22.7109375" style="757" customWidth="1"/>
    <col min="12804" max="12804" width="22.5703125" style="757" customWidth="1"/>
    <col min="12805" max="12805" width="9.140625" style="757"/>
    <col min="12806" max="12806" width="13.7109375" style="757" bestFit="1" customWidth="1"/>
    <col min="12807" max="13057" width="9.140625" style="757"/>
    <col min="13058" max="13058" width="45.85546875" style="757" customWidth="1"/>
    <col min="13059" max="13059" width="22.7109375" style="757" customWidth="1"/>
    <col min="13060" max="13060" width="22.5703125" style="757" customWidth="1"/>
    <col min="13061" max="13061" width="9.140625" style="757"/>
    <col min="13062" max="13062" width="13.7109375" style="757" bestFit="1" customWidth="1"/>
    <col min="13063" max="13313" width="9.140625" style="757"/>
    <col min="13314" max="13314" width="45.85546875" style="757" customWidth="1"/>
    <col min="13315" max="13315" width="22.7109375" style="757" customWidth="1"/>
    <col min="13316" max="13316" width="22.5703125" style="757" customWidth="1"/>
    <col min="13317" max="13317" width="9.140625" style="757"/>
    <col min="13318" max="13318" width="13.7109375" style="757" bestFit="1" customWidth="1"/>
    <col min="13319" max="13569" width="9.140625" style="757"/>
    <col min="13570" max="13570" width="45.85546875" style="757" customWidth="1"/>
    <col min="13571" max="13571" width="22.7109375" style="757" customWidth="1"/>
    <col min="13572" max="13572" width="22.5703125" style="757" customWidth="1"/>
    <col min="13573" max="13573" width="9.140625" style="757"/>
    <col min="13574" max="13574" width="13.7109375" style="757" bestFit="1" customWidth="1"/>
    <col min="13575" max="13825" width="9.140625" style="757"/>
    <col min="13826" max="13826" width="45.85546875" style="757" customWidth="1"/>
    <col min="13827" max="13827" width="22.7109375" style="757" customWidth="1"/>
    <col min="13828" max="13828" width="22.5703125" style="757" customWidth="1"/>
    <col min="13829" max="13829" width="9.140625" style="757"/>
    <col min="13830" max="13830" width="13.7109375" style="757" bestFit="1" customWidth="1"/>
    <col min="13831" max="14081" width="9.140625" style="757"/>
    <col min="14082" max="14082" width="45.85546875" style="757" customWidth="1"/>
    <col min="14083" max="14083" width="22.7109375" style="757" customWidth="1"/>
    <col min="14084" max="14084" width="22.5703125" style="757" customWidth="1"/>
    <col min="14085" max="14085" width="9.140625" style="757"/>
    <col min="14086" max="14086" width="13.7109375" style="757" bestFit="1" customWidth="1"/>
    <col min="14087" max="14337" width="9.140625" style="757"/>
    <col min="14338" max="14338" width="45.85546875" style="757" customWidth="1"/>
    <col min="14339" max="14339" width="22.7109375" style="757" customWidth="1"/>
    <col min="14340" max="14340" width="22.5703125" style="757" customWidth="1"/>
    <col min="14341" max="14341" width="9.140625" style="757"/>
    <col min="14342" max="14342" width="13.7109375" style="757" bestFit="1" customWidth="1"/>
    <col min="14343" max="14593" width="9.140625" style="757"/>
    <col min="14594" max="14594" width="45.85546875" style="757" customWidth="1"/>
    <col min="14595" max="14595" width="22.7109375" style="757" customWidth="1"/>
    <col min="14596" max="14596" width="22.5703125" style="757" customWidth="1"/>
    <col min="14597" max="14597" width="9.140625" style="757"/>
    <col min="14598" max="14598" width="13.7109375" style="757" bestFit="1" customWidth="1"/>
    <col min="14599" max="14849" width="9.140625" style="757"/>
    <col min="14850" max="14850" width="45.85546875" style="757" customWidth="1"/>
    <col min="14851" max="14851" width="22.7109375" style="757" customWidth="1"/>
    <col min="14852" max="14852" width="22.5703125" style="757" customWidth="1"/>
    <col min="14853" max="14853" width="9.140625" style="757"/>
    <col min="14854" max="14854" width="13.7109375" style="757" bestFit="1" customWidth="1"/>
    <col min="14855" max="15105" width="9.140625" style="757"/>
    <col min="15106" max="15106" width="45.85546875" style="757" customWidth="1"/>
    <col min="15107" max="15107" width="22.7109375" style="757" customWidth="1"/>
    <col min="15108" max="15108" width="22.5703125" style="757" customWidth="1"/>
    <col min="15109" max="15109" width="9.140625" style="757"/>
    <col min="15110" max="15110" width="13.7109375" style="757" bestFit="1" customWidth="1"/>
    <col min="15111" max="15361" width="9.140625" style="757"/>
    <col min="15362" max="15362" width="45.85546875" style="757" customWidth="1"/>
    <col min="15363" max="15363" width="22.7109375" style="757" customWidth="1"/>
    <col min="15364" max="15364" width="22.5703125" style="757" customWidth="1"/>
    <col min="15365" max="15365" width="9.140625" style="757"/>
    <col min="15366" max="15366" width="13.7109375" style="757" bestFit="1" customWidth="1"/>
    <col min="15367" max="15617" width="9.140625" style="757"/>
    <col min="15618" max="15618" width="45.85546875" style="757" customWidth="1"/>
    <col min="15619" max="15619" width="22.7109375" style="757" customWidth="1"/>
    <col min="15620" max="15620" width="22.5703125" style="757" customWidth="1"/>
    <col min="15621" max="15621" width="9.140625" style="757"/>
    <col min="15622" max="15622" width="13.7109375" style="757" bestFit="1" customWidth="1"/>
    <col min="15623" max="15873" width="9.140625" style="757"/>
    <col min="15874" max="15874" width="45.85546875" style="757" customWidth="1"/>
    <col min="15875" max="15875" width="22.7109375" style="757" customWidth="1"/>
    <col min="15876" max="15876" width="22.5703125" style="757" customWidth="1"/>
    <col min="15877" max="15877" width="9.140625" style="757"/>
    <col min="15878" max="15878" width="13.7109375" style="757" bestFit="1" customWidth="1"/>
    <col min="15879" max="16129" width="9.140625" style="757"/>
    <col min="16130" max="16130" width="45.85546875" style="757" customWidth="1"/>
    <col min="16131" max="16131" width="22.7109375" style="757" customWidth="1"/>
    <col min="16132" max="16132" width="22.5703125" style="757" customWidth="1"/>
    <col min="16133" max="16133" width="9.140625" style="757"/>
    <col min="16134" max="16134" width="13.7109375" style="757" bestFit="1" customWidth="1"/>
    <col min="16135" max="16383" width="9.140625" style="757"/>
    <col min="16384" max="16384" width="9.140625" style="757" customWidth="1"/>
  </cols>
  <sheetData>
    <row r="1" spans="1:16383" s="748" customFormat="1">
      <c r="A1" s="742"/>
      <c r="B1" s="743" t="s">
        <v>173</v>
      </c>
      <c r="C1" s="744" t="s">
        <v>2119</v>
      </c>
      <c r="D1" s="745"/>
      <c r="E1" s="746"/>
      <c r="F1" s="747"/>
      <c r="J1" s="749"/>
    </row>
    <row r="2" spans="1:16383" s="748" customFormat="1">
      <c r="A2" s="750"/>
      <c r="B2" s="751" t="s">
        <v>174</v>
      </c>
      <c r="C2" s="752">
        <v>17862944</v>
      </c>
      <c r="D2" s="753"/>
      <c r="E2" s="746"/>
      <c r="F2" s="747"/>
      <c r="J2" s="749"/>
    </row>
    <row r="3" spans="1:16383" s="748" customFormat="1">
      <c r="A3" s="750"/>
      <c r="B3" s="751"/>
      <c r="C3" s="754"/>
      <c r="D3" s="753"/>
      <c r="E3" s="746"/>
      <c r="F3" s="747"/>
      <c r="J3" s="749"/>
    </row>
    <row r="4" spans="1:16383" ht="37.5" customHeight="1">
      <c r="A4" s="750"/>
      <c r="B4" s="751" t="s">
        <v>1915</v>
      </c>
      <c r="C4" s="996" t="s">
        <v>286</v>
      </c>
      <c r="D4" s="997"/>
      <c r="E4" s="755"/>
      <c r="F4" s="756"/>
    </row>
    <row r="5" spans="1:16383" ht="24" customHeight="1">
      <c r="A5" s="998" t="s">
        <v>6</v>
      </c>
      <c r="B5" s="999" t="s">
        <v>18</v>
      </c>
      <c r="C5" s="1000" t="s">
        <v>17</v>
      </c>
      <c r="D5" s="1001"/>
    </row>
    <row r="6" spans="1:16383" ht="30">
      <c r="A6" s="998"/>
      <c r="B6" s="999"/>
      <c r="C6" s="759" t="s">
        <v>2120</v>
      </c>
      <c r="D6" s="760" t="s">
        <v>1854</v>
      </c>
    </row>
    <row r="7" spans="1:16383" ht="30">
      <c r="A7" s="761" t="s">
        <v>89</v>
      </c>
      <c r="B7" s="762" t="s">
        <v>97</v>
      </c>
      <c r="C7" s="763"/>
      <c r="D7" s="764"/>
    </row>
    <row r="8" spans="1:16383">
      <c r="A8" s="765" t="s">
        <v>90</v>
      </c>
      <c r="B8" s="762" t="s">
        <v>98</v>
      </c>
      <c r="C8" s="766"/>
      <c r="D8" s="767"/>
    </row>
    <row r="9" spans="1:16383" s="748" customFormat="1" ht="45">
      <c r="A9" s="761" t="s">
        <v>91</v>
      </c>
      <c r="B9" s="762" t="s">
        <v>4201</v>
      </c>
      <c r="C9" s="766">
        <v>19868695.420000002</v>
      </c>
      <c r="D9" s="767">
        <v>19594771.129999999</v>
      </c>
      <c r="E9" s="749"/>
      <c r="F9" s="749"/>
      <c r="H9" s="749"/>
      <c r="J9" s="749"/>
    </row>
    <row r="10" spans="1:16383" s="748" customFormat="1" ht="45.75" thickBot="1">
      <c r="A10" s="761" t="s">
        <v>92</v>
      </c>
      <c r="B10" s="762" t="s">
        <v>4202</v>
      </c>
      <c r="C10" s="768">
        <v>5562722.1799999997</v>
      </c>
      <c r="D10" s="769">
        <v>4982723.1399999997</v>
      </c>
      <c r="E10" s="749"/>
      <c r="F10" s="749"/>
      <c r="J10" s="749"/>
    </row>
    <row r="11" spans="1:16383" ht="15.75" thickBot="1">
      <c r="A11" s="770" t="s">
        <v>88</v>
      </c>
      <c r="B11" s="771" t="s">
        <v>2</v>
      </c>
      <c r="C11" s="772">
        <f>SUM(C6:C10)</f>
        <v>25431417.600000001</v>
      </c>
      <c r="D11" s="772">
        <f>SUM(D6:D10)</f>
        <v>24577494.27</v>
      </c>
    </row>
    <row r="13" spans="1:16383">
      <c r="B13" s="758"/>
    </row>
    <row r="14" spans="1:16383" s="749" customFormat="1">
      <c r="A14" s="757"/>
      <c r="B14" s="757"/>
      <c r="C14" s="758"/>
      <c r="D14" s="757"/>
      <c r="F14" s="757"/>
      <c r="G14" s="757"/>
      <c r="H14" s="757"/>
      <c r="I14" s="757"/>
      <c r="J14" s="758"/>
      <c r="K14" s="757"/>
      <c r="L14" s="757"/>
      <c r="M14" s="757"/>
      <c r="N14" s="757"/>
      <c r="O14" s="757"/>
      <c r="P14" s="757"/>
      <c r="Q14" s="757"/>
      <c r="R14" s="757"/>
      <c r="S14" s="757"/>
      <c r="T14" s="757"/>
      <c r="U14" s="757"/>
      <c r="V14" s="757"/>
      <c r="W14" s="757"/>
      <c r="X14" s="757"/>
      <c r="Y14" s="757"/>
      <c r="Z14" s="757"/>
      <c r="AA14" s="757"/>
      <c r="AB14" s="757"/>
      <c r="AC14" s="757"/>
      <c r="AD14" s="757"/>
      <c r="AE14" s="757"/>
      <c r="AF14" s="757"/>
      <c r="AG14" s="757"/>
      <c r="AH14" s="757"/>
      <c r="AI14" s="757"/>
      <c r="AJ14" s="757"/>
      <c r="AK14" s="757"/>
      <c r="AL14" s="757"/>
      <c r="AM14" s="757"/>
      <c r="AN14" s="757"/>
      <c r="AO14" s="757"/>
      <c r="AP14" s="757"/>
      <c r="AQ14" s="757"/>
      <c r="AR14" s="757"/>
      <c r="AS14" s="757"/>
      <c r="AT14" s="757"/>
      <c r="AU14" s="757"/>
      <c r="AV14" s="757"/>
      <c r="AW14" s="757"/>
      <c r="AX14" s="757"/>
      <c r="AY14" s="757"/>
      <c r="AZ14" s="757"/>
      <c r="BA14" s="757"/>
      <c r="BB14" s="757"/>
      <c r="BC14" s="757"/>
      <c r="BD14" s="757"/>
      <c r="BE14" s="757"/>
      <c r="BF14" s="757"/>
      <c r="BG14" s="757"/>
      <c r="BH14" s="757"/>
      <c r="BI14" s="757"/>
      <c r="BJ14" s="757"/>
      <c r="BK14" s="757"/>
      <c r="BL14" s="757"/>
      <c r="BM14" s="757"/>
      <c r="BN14" s="757"/>
      <c r="BO14" s="757"/>
      <c r="BP14" s="757"/>
      <c r="BQ14" s="757"/>
      <c r="BR14" s="757"/>
      <c r="BS14" s="757"/>
      <c r="BT14" s="757"/>
      <c r="BU14" s="757"/>
      <c r="BV14" s="757"/>
      <c r="BW14" s="757"/>
      <c r="BX14" s="757"/>
      <c r="BY14" s="757"/>
      <c r="BZ14" s="757"/>
      <c r="CA14" s="757"/>
      <c r="CB14" s="757"/>
      <c r="CC14" s="757"/>
      <c r="CD14" s="757"/>
      <c r="CE14" s="757"/>
      <c r="CF14" s="757"/>
      <c r="CG14" s="757"/>
      <c r="CH14" s="757"/>
      <c r="CI14" s="757"/>
      <c r="CJ14" s="757"/>
      <c r="CK14" s="757"/>
      <c r="CL14" s="757"/>
      <c r="CM14" s="757"/>
      <c r="CN14" s="757"/>
      <c r="CO14" s="757"/>
      <c r="CP14" s="757"/>
      <c r="CQ14" s="757"/>
      <c r="CR14" s="757"/>
      <c r="CS14" s="757"/>
      <c r="CT14" s="757"/>
      <c r="CU14" s="757"/>
      <c r="CV14" s="757"/>
      <c r="CW14" s="757"/>
      <c r="CX14" s="757"/>
      <c r="CY14" s="757"/>
      <c r="CZ14" s="757"/>
      <c r="DA14" s="757"/>
      <c r="DB14" s="757"/>
      <c r="DC14" s="757"/>
      <c r="DD14" s="757"/>
      <c r="DE14" s="757"/>
      <c r="DF14" s="757"/>
      <c r="DG14" s="757"/>
      <c r="DH14" s="757"/>
      <c r="DI14" s="757"/>
      <c r="DJ14" s="757"/>
      <c r="DK14" s="757"/>
      <c r="DL14" s="757"/>
      <c r="DM14" s="757"/>
      <c r="DN14" s="757"/>
      <c r="DO14" s="757"/>
      <c r="DP14" s="757"/>
      <c r="DQ14" s="757"/>
      <c r="DR14" s="757"/>
      <c r="DS14" s="757"/>
      <c r="DT14" s="757"/>
      <c r="DU14" s="757"/>
      <c r="DV14" s="757"/>
      <c r="DW14" s="757"/>
      <c r="DX14" s="757"/>
      <c r="DY14" s="757"/>
      <c r="DZ14" s="757"/>
      <c r="EA14" s="757"/>
      <c r="EB14" s="757"/>
      <c r="EC14" s="757"/>
      <c r="ED14" s="757"/>
      <c r="EE14" s="757"/>
      <c r="EF14" s="757"/>
      <c r="EG14" s="757"/>
      <c r="EH14" s="757"/>
      <c r="EI14" s="757"/>
      <c r="EJ14" s="757"/>
      <c r="EK14" s="757"/>
      <c r="EL14" s="757"/>
      <c r="EM14" s="757"/>
      <c r="EN14" s="757"/>
      <c r="EO14" s="757"/>
      <c r="EP14" s="757"/>
      <c r="EQ14" s="757"/>
      <c r="ER14" s="757"/>
      <c r="ES14" s="757"/>
      <c r="ET14" s="757"/>
      <c r="EU14" s="757"/>
      <c r="EV14" s="757"/>
      <c r="EW14" s="757"/>
      <c r="EX14" s="757"/>
      <c r="EY14" s="757"/>
      <c r="EZ14" s="757"/>
      <c r="FA14" s="757"/>
      <c r="FB14" s="757"/>
      <c r="FC14" s="757"/>
      <c r="FD14" s="757"/>
      <c r="FE14" s="757"/>
      <c r="FF14" s="757"/>
      <c r="FG14" s="757"/>
      <c r="FH14" s="757"/>
      <c r="FI14" s="757"/>
      <c r="FJ14" s="757"/>
      <c r="FK14" s="757"/>
      <c r="FL14" s="757"/>
      <c r="FM14" s="757"/>
      <c r="FN14" s="757"/>
      <c r="FO14" s="757"/>
      <c r="FP14" s="757"/>
      <c r="FQ14" s="757"/>
      <c r="FR14" s="757"/>
      <c r="FS14" s="757"/>
      <c r="FT14" s="757"/>
      <c r="FU14" s="757"/>
      <c r="FV14" s="757"/>
      <c r="FW14" s="757"/>
      <c r="FX14" s="757"/>
      <c r="FY14" s="757"/>
      <c r="FZ14" s="757"/>
      <c r="GA14" s="757"/>
      <c r="GB14" s="757"/>
      <c r="GC14" s="757"/>
      <c r="GD14" s="757"/>
      <c r="GE14" s="757"/>
      <c r="GF14" s="757"/>
      <c r="GG14" s="757"/>
      <c r="GH14" s="757"/>
      <c r="GI14" s="757"/>
      <c r="GJ14" s="757"/>
      <c r="GK14" s="757"/>
      <c r="GL14" s="757"/>
      <c r="GM14" s="757"/>
      <c r="GN14" s="757"/>
      <c r="GO14" s="757"/>
      <c r="GP14" s="757"/>
      <c r="GQ14" s="757"/>
      <c r="GR14" s="757"/>
      <c r="GS14" s="757"/>
      <c r="GT14" s="757"/>
      <c r="GU14" s="757"/>
      <c r="GV14" s="757"/>
      <c r="GW14" s="757"/>
      <c r="GX14" s="757"/>
      <c r="GY14" s="757"/>
      <c r="GZ14" s="757"/>
      <c r="HA14" s="757"/>
      <c r="HB14" s="757"/>
      <c r="HC14" s="757"/>
      <c r="HD14" s="757"/>
      <c r="HE14" s="757"/>
      <c r="HF14" s="757"/>
      <c r="HG14" s="757"/>
      <c r="HH14" s="757"/>
      <c r="HI14" s="757"/>
      <c r="HJ14" s="757"/>
      <c r="HK14" s="757"/>
      <c r="HL14" s="757"/>
      <c r="HM14" s="757"/>
      <c r="HN14" s="757"/>
      <c r="HO14" s="757"/>
      <c r="HP14" s="757"/>
      <c r="HQ14" s="757"/>
      <c r="HR14" s="757"/>
      <c r="HS14" s="757"/>
      <c r="HT14" s="757"/>
      <c r="HU14" s="757"/>
      <c r="HV14" s="757"/>
      <c r="HW14" s="757"/>
      <c r="HX14" s="757"/>
      <c r="HY14" s="757"/>
      <c r="HZ14" s="757"/>
      <c r="IA14" s="757"/>
      <c r="IB14" s="757"/>
      <c r="IC14" s="757"/>
      <c r="ID14" s="757"/>
      <c r="IE14" s="757"/>
      <c r="IF14" s="757"/>
      <c r="IG14" s="757"/>
      <c r="IH14" s="757"/>
      <c r="II14" s="757"/>
      <c r="IJ14" s="757"/>
      <c r="IK14" s="757"/>
      <c r="IL14" s="757"/>
      <c r="IM14" s="757"/>
      <c r="IN14" s="757"/>
      <c r="IO14" s="757"/>
      <c r="IP14" s="757"/>
      <c r="IQ14" s="757"/>
      <c r="IR14" s="757"/>
      <c r="IS14" s="757"/>
      <c r="IT14" s="757"/>
      <c r="IU14" s="757"/>
      <c r="IV14" s="757"/>
      <c r="IW14" s="757"/>
      <c r="IX14" s="757"/>
      <c r="IY14" s="757"/>
      <c r="IZ14" s="757"/>
      <c r="JA14" s="757"/>
      <c r="JB14" s="757"/>
      <c r="JC14" s="757"/>
      <c r="JD14" s="757"/>
      <c r="JE14" s="757"/>
      <c r="JF14" s="757"/>
      <c r="JG14" s="757"/>
      <c r="JH14" s="757"/>
      <c r="JI14" s="757"/>
      <c r="JJ14" s="757"/>
      <c r="JK14" s="757"/>
      <c r="JL14" s="757"/>
      <c r="JM14" s="757"/>
      <c r="JN14" s="757"/>
      <c r="JO14" s="757"/>
      <c r="JP14" s="757"/>
      <c r="JQ14" s="757"/>
      <c r="JR14" s="757"/>
      <c r="JS14" s="757"/>
      <c r="JT14" s="757"/>
      <c r="JU14" s="757"/>
      <c r="JV14" s="757"/>
      <c r="JW14" s="757"/>
      <c r="JX14" s="757"/>
      <c r="JY14" s="757"/>
      <c r="JZ14" s="757"/>
      <c r="KA14" s="757"/>
      <c r="KB14" s="757"/>
      <c r="KC14" s="757"/>
      <c r="KD14" s="757"/>
      <c r="KE14" s="757"/>
      <c r="KF14" s="757"/>
      <c r="KG14" s="757"/>
      <c r="KH14" s="757"/>
      <c r="KI14" s="757"/>
      <c r="KJ14" s="757"/>
      <c r="KK14" s="757"/>
      <c r="KL14" s="757"/>
      <c r="KM14" s="757"/>
      <c r="KN14" s="757"/>
      <c r="KO14" s="757"/>
      <c r="KP14" s="757"/>
      <c r="KQ14" s="757"/>
      <c r="KR14" s="757"/>
      <c r="KS14" s="757"/>
      <c r="KT14" s="757"/>
      <c r="KU14" s="757"/>
      <c r="KV14" s="757"/>
      <c r="KW14" s="757"/>
      <c r="KX14" s="757"/>
      <c r="KY14" s="757"/>
      <c r="KZ14" s="757"/>
      <c r="LA14" s="757"/>
      <c r="LB14" s="757"/>
      <c r="LC14" s="757"/>
      <c r="LD14" s="757"/>
      <c r="LE14" s="757"/>
      <c r="LF14" s="757"/>
      <c r="LG14" s="757"/>
      <c r="LH14" s="757"/>
      <c r="LI14" s="757"/>
      <c r="LJ14" s="757"/>
      <c r="LK14" s="757"/>
      <c r="LL14" s="757"/>
      <c r="LM14" s="757"/>
      <c r="LN14" s="757"/>
      <c r="LO14" s="757"/>
      <c r="LP14" s="757"/>
      <c r="LQ14" s="757"/>
      <c r="LR14" s="757"/>
      <c r="LS14" s="757"/>
      <c r="LT14" s="757"/>
      <c r="LU14" s="757"/>
      <c r="LV14" s="757"/>
      <c r="LW14" s="757"/>
      <c r="LX14" s="757"/>
      <c r="LY14" s="757"/>
      <c r="LZ14" s="757"/>
      <c r="MA14" s="757"/>
      <c r="MB14" s="757"/>
      <c r="MC14" s="757"/>
      <c r="MD14" s="757"/>
      <c r="ME14" s="757"/>
      <c r="MF14" s="757"/>
      <c r="MG14" s="757"/>
      <c r="MH14" s="757"/>
      <c r="MI14" s="757"/>
      <c r="MJ14" s="757"/>
      <c r="MK14" s="757"/>
      <c r="ML14" s="757"/>
      <c r="MM14" s="757"/>
      <c r="MN14" s="757"/>
      <c r="MO14" s="757"/>
      <c r="MP14" s="757"/>
      <c r="MQ14" s="757"/>
      <c r="MR14" s="757"/>
      <c r="MS14" s="757"/>
      <c r="MT14" s="757"/>
      <c r="MU14" s="757"/>
      <c r="MV14" s="757"/>
      <c r="MW14" s="757"/>
      <c r="MX14" s="757"/>
      <c r="MY14" s="757"/>
      <c r="MZ14" s="757"/>
      <c r="NA14" s="757"/>
      <c r="NB14" s="757"/>
      <c r="NC14" s="757"/>
      <c r="ND14" s="757"/>
      <c r="NE14" s="757"/>
      <c r="NF14" s="757"/>
      <c r="NG14" s="757"/>
      <c r="NH14" s="757"/>
      <c r="NI14" s="757"/>
      <c r="NJ14" s="757"/>
      <c r="NK14" s="757"/>
      <c r="NL14" s="757"/>
      <c r="NM14" s="757"/>
      <c r="NN14" s="757"/>
      <c r="NO14" s="757"/>
      <c r="NP14" s="757"/>
      <c r="NQ14" s="757"/>
      <c r="NR14" s="757"/>
      <c r="NS14" s="757"/>
      <c r="NT14" s="757"/>
      <c r="NU14" s="757"/>
      <c r="NV14" s="757"/>
      <c r="NW14" s="757"/>
      <c r="NX14" s="757"/>
      <c r="NY14" s="757"/>
      <c r="NZ14" s="757"/>
      <c r="OA14" s="757"/>
      <c r="OB14" s="757"/>
      <c r="OC14" s="757"/>
      <c r="OD14" s="757"/>
      <c r="OE14" s="757"/>
      <c r="OF14" s="757"/>
      <c r="OG14" s="757"/>
      <c r="OH14" s="757"/>
      <c r="OI14" s="757"/>
      <c r="OJ14" s="757"/>
      <c r="OK14" s="757"/>
      <c r="OL14" s="757"/>
      <c r="OM14" s="757"/>
      <c r="ON14" s="757"/>
      <c r="OO14" s="757"/>
      <c r="OP14" s="757"/>
      <c r="OQ14" s="757"/>
      <c r="OR14" s="757"/>
      <c r="OS14" s="757"/>
      <c r="OT14" s="757"/>
      <c r="OU14" s="757"/>
      <c r="OV14" s="757"/>
      <c r="OW14" s="757"/>
      <c r="OX14" s="757"/>
      <c r="OY14" s="757"/>
      <c r="OZ14" s="757"/>
      <c r="PA14" s="757"/>
      <c r="PB14" s="757"/>
      <c r="PC14" s="757"/>
      <c r="PD14" s="757"/>
      <c r="PE14" s="757"/>
      <c r="PF14" s="757"/>
      <c r="PG14" s="757"/>
      <c r="PH14" s="757"/>
      <c r="PI14" s="757"/>
      <c r="PJ14" s="757"/>
      <c r="PK14" s="757"/>
      <c r="PL14" s="757"/>
      <c r="PM14" s="757"/>
      <c r="PN14" s="757"/>
      <c r="PO14" s="757"/>
      <c r="PP14" s="757"/>
      <c r="PQ14" s="757"/>
      <c r="PR14" s="757"/>
      <c r="PS14" s="757"/>
      <c r="PT14" s="757"/>
      <c r="PU14" s="757"/>
      <c r="PV14" s="757"/>
      <c r="PW14" s="757"/>
      <c r="PX14" s="757"/>
      <c r="PY14" s="757"/>
      <c r="PZ14" s="757"/>
      <c r="QA14" s="757"/>
      <c r="QB14" s="757"/>
      <c r="QC14" s="757"/>
      <c r="QD14" s="757"/>
      <c r="QE14" s="757"/>
      <c r="QF14" s="757"/>
      <c r="QG14" s="757"/>
      <c r="QH14" s="757"/>
      <c r="QI14" s="757"/>
      <c r="QJ14" s="757"/>
      <c r="QK14" s="757"/>
      <c r="QL14" s="757"/>
      <c r="QM14" s="757"/>
      <c r="QN14" s="757"/>
      <c r="QO14" s="757"/>
      <c r="QP14" s="757"/>
      <c r="QQ14" s="757"/>
      <c r="QR14" s="757"/>
      <c r="QS14" s="757"/>
      <c r="QT14" s="757"/>
      <c r="QU14" s="757"/>
      <c r="QV14" s="757"/>
      <c r="QW14" s="757"/>
      <c r="QX14" s="757"/>
      <c r="QY14" s="757"/>
      <c r="QZ14" s="757"/>
      <c r="RA14" s="757"/>
      <c r="RB14" s="757"/>
      <c r="RC14" s="757"/>
      <c r="RD14" s="757"/>
      <c r="RE14" s="757"/>
      <c r="RF14" s="757"/>
      <c r="RG14" s="757"/>
      <c r="RH14" s="757"/>
      <c r="RI14" s="757"/>
      <c r="RJ14" s="757"/>
      <c r="RK14" s="757"/>
      <c r="RL14" s="757"/>
      <c r="RM14" s="757"/>
      <c r="RN14" s="757"/>
      <c r="RO14" s="757"/>
      <c r="RP14" s="757"/>
      <c r="RQ14" s="757"/>
      <c r="RR14" s="757"/>
      <c r="RS14" s="757"/>
      <c r="RT14" s="757"/>
      <c r="RU14" s="757"/>
      <c r="RV14" s="757"/>
      <c r="RW14" s="757"/>
      <c r="RX14" s="757"/>
      <c r="RY14" s="757"/>
      <c r="RZ14" s="757"/>
      <c r="SA14" s="757"/>
      <c r="SB14" s="757"/>
      <c r="SC14" s="757"/>
      <c r="SD14" s="757"/>
      <c r="SE14" s="757"/>
      <c r="SF14" s="757"/>
      <c r="SG14" s="757"/>
      <c r="SH14" s="757"/>
      <c r="SI14" s="757"/>
      <c r="SJ14" s="757"/>
      <c r="SK14" s="757"/>
      <c r="SL14" s="757"/>
      <c r="SM14" s="757"/>
      <c r="SN14" s="757"/>
      <c r="SO14" s="757"/>
      <c r="SP14" s="757"/>
      <c r="SQ14" s="757"/>
      <c r="SR14" s="757"/>
      <c r="SS14" s="757"/>
      <c r="ST14" s="757"/>
      <c r="SU14" s="757"/>
      <c r="SV14" s="757"/>
      <c r="SW14" s="757"/>
      <c r="SX14" s="757"/>
      <c r="SY14" s="757"/>
      <c r="SZ14" s="757"/>
      <c r="TA14" s="757"/>
      <c r="TB14" s="757"/>
      <c r="TC14" s="757"/>
      <c r="TD14" s="757"/>
      <c r="TE14" s="757"/>
      <c r="TF14" s="757"/>
      <c r="TG14" s="757"/>
      <c r="TH14" s="757"/>
      <c r="TI14" s="757"/>
      <c r="TJ14" s="757"/>
      <c r="TK14" s="757"/>
      <c r="TL14" s="757"/>
      <c r="TM14" s="757"/>
      <c r="TN14" s="757"/>
      <c r="TO14" s="757"/>
      <c r="TP14" s="757"/>
      <c r="TQ14" s="757"/>
      <c r="TR14" s="757"/>
      <c r="TS14" s="757"/>
      <c r="TT14" s="757"/>
      <c r="TU14" s="757"/>
      <c r="TV14" s="757"/>
      <c r="TW14" s="757"/>
      <c r="TX14" s="757"/>
      <c r="TY14" s="757"/>
      <c r="TZ14" s="757"/>
      <c r="UA14" s="757"/>
      <c r="UB14" s="757"/>
      <c r="UC14" s="757"/>
      <c r="UD14" s="757"/>
      <c r="UE14" s="757"/>
      <c r="UF14" s="757"/>
      <c r="UG14" s="757"/>
      <c r="UH14" s="757"/>
      <c r="UI14" s="757"/>
      <c r="UJ14" s="757"/>
      <c r="UK14" s="757"/>
      <c r="UL14" s="757"/>
      <c r="UM14" s="757"/>
      <c r="UN14" s="757"/>
      <c r="UO14" s="757"/>
      <c r="UP14" s="757"/>
      <c r="UQ14" s="757"/>
      <c r="UR14" s="757"/>
      <c r="US14" s="757"/>
      <c r="UT14" s="757"/>
      <c r="UU14" s="757"/>
      <c r="UV14" s="757"/>
      <c r="UW14" s="757"/>
      <c r="UX14" s="757"/>
      <c r="UY14" s="757"/>
      <c r="UZ14" s="757"/>
      <c r="VA14" s="757"/>
      <c r="VB14" s="757"/>
      <c r="VC14" s="757"/>
      <c r="VD14" s="757"/>
      <c r="VE14" s="757"/>
      <c r="VF14" s="757"/>
      <c r="VG14" s="757"/>
      <c r="VH14" s="757"/>
      <c r="VI14" s="757"/>
      <c r="VJ14" s="757"/>
      <c r="VK14" s="757"/>
      <c r="VL14" s="757"/>
      <c r="VM14" s="757"/>
      <c r="VN14" s="757"/>
      <c r="VO14" s="757"/>
      <c r="VP14" s="757"/>
      <c r="VQ14" s="757"/>
      <c r="VR14" s="757"/>
      <c r="VS14" s="757"/>
      <c r="VT14" s="757"/>
      <c r="VU14" s="757"/>
      <c r="VV14" s="757"/>
      <c r="VW14" s="757"/>
      <c r="VX14" s="757"/>
      <c r="VY14" s="757"/>
      <c r="VZ14" s="757"/>
      <c r="WA14" s="757"/>
      <c r="WB14" s="757"/>
      <c r="WC14" s="757"/>
      <c r="WD14" s="757"/>
      <c r="WE14" s="757"/>
      <c r="WF14" s="757"/>
      <c r="WG14" s="757"/>
      <c r="WH14" s="757"/>
      <c r="WI14" s="757"/>
      <c r="WJ14" s="757"/>
      <c r="WK14" s="757"/>
      <c r="WL14" s="757"/>
      <c r="WM14" s="757"/>
      <c r="WN14" s="757"/>
      <c r="WO14" s="757"/>
      <c r="WP14" s="757"/>
      <c r="WQ14" s="757"/>
      <c r="WR14" s="757"/>
      <c r="WS14" s="757"/>
      <c r="WT14" s="757"/>
      <c r="WU14" s="757"/>
      <c r="WV14" s="757"/>
      <c r="WW14" s="757"/>
      <c r="WX14" s="757"/>
      <c r="WY14" s="757"/>
      <c r="WZ14" s="757"/>
      <c r="XA14" s="757"/>
      <c r="XB14" s="757"/>
      <c r="XC14" s="757"/>
      <c r="XD14" s="757"/>
      <c r="XE14" s="757"/>
      <c r="XF14" s="757"/>
      <c r="XG14" s="757"/>
      <c r="XH14" s="757"/>
      <c r="XI14" s="757"/>
      <c r="XJ14" s="757"/>
      <c r="XK14" s="757"/>
      <c r="XL14" s="757"/>
      <c r="XM14" s="757"/>
      <c r="XN14" s="757"/>
      <c r="XO14" s="757"/>
      <c r="XP14" s="757"/>
      <c r="XQ14" s="757"/>
      <c r="XR14" s="757"/>
      <c r="XS14" s="757"/>
      <c r="XT14" s="757"/>
      <c r="XU14" s="757"/>
      <c r="XV14" s="757"/>
      <c r="XW14" s="757"/>
      <c r="XX14" s="757"/>
      <c r="XY14" s="757"/>
      <c r="XZ14" s="757"/>
      <c r="YA14" s="757"/>
      <c r="YB14" s="757"/>
      <c r="YC14" s="757"/>
      <c r="YD14" s="757"/>
      <c r="YE14" s="757"/>
      <c r="YF14" s="757"/>
      <c r="YG14" s="757"/>
      <c r="YH14" s="757"/>
      <c r="YI14" s="757"/>
      <c r="YJ14" s="757"/>
      <c r="YK14" s="757"/>
      <c r="YL14" s="757"/>
      <c r="YM14" s="757"/>
      <c r="YN14" s="757"/>
      <c r="YO14" s="757"/>
      <c r="YP14" s="757"/>
      <c r="YQ14" s="757"/>
      <c r="YR14" s="757"/>
      <c r="YS14" s="757"/>
      <c r="YT14" s="757"/>
      <c r="YU14" s="757"/>
      <c r="YV14" s="757"/>
      <c r="YW14" s="757"/>
      <c r="YX14" s="757"/>
      <c r="YY14" s="757"/>
      <c r="YZ14" s="757"/>
      <c r="ZA14" s="757"/>
      <c r="ZB14" s="757"/>
      <c r="ZC14" s="757"/>
      <c r="ZD14" s="757"/>
      <c r="ZE14" s="757"/>
      <c r="ZF14" s="757"/>
      <c r="ZG14" s="757"/>
      <c r="ZH14" s="757"/>
      <c r="ZI14" s="757"/>
      <c r="ZJ14" s="757"/>
      <c r="ZK14" s="757"/>
      <c r="ZL14" s="757"/>
      <c r="ZM14" s="757"/>
      <c r="ZN14" s="757"/>
      <c r="ZO14" s="757"/>
      <c r="ZP14" s="757"/>
      <c r="ZQ14" s="757"/>
      <c r="ZR14" s="757"/>
      <c r="ZS14" s="757"/>
      <c r="ZT14" s="757"/>
      <c r="ZU14" s="757"/>
      <c r="ZV14" s="757"/>
      <c r="ZW14" s="757"/>
      <c r="ZX14" s="757"/>
      <c r="ZY14" s="757"/>
      <c r="ZZ14" s="757"/>
      <c r="AAA14" s="757"/>
      <c r="AAB14" s="757"/>
      <c r="AAC14" s="757"/>
      <c r="AAD14" s="757"/>
      <c r="AAE14" s="757"/>
      <c r="AAF14" s="757"/>
      <c r="AAG14" s="757"/>
      <c r="AAH14" s="757"/>
      <c r="AAI14" s="757"/>
      <c r="AAJ14" s="757"/>
      <c r="AAK14" s="757"/>
      <c r="AAL14" s="757"/>
      <c r="AAM14" s="757"/>
      <c r="AAN14" s="757"/>
      <c r="AAO14" s="757"/>
      <c r="AAP14" s="757"/>
      <c r="AAQ14" s="757"/>
      <c r="AAR14" s="757"/>
      <c r="AAS14" s="757"/>
      <c r="AAT14" s="757"/>
      <c r="AAU14" s="757"/>
      <c r="AAV14" s="757"/>
      <c r="AAW14" s="757"/>
      <c r="AAX14" s="757"/>
      <c r="AAY14" s="757"/>
      <c r="AAZ14" s="757"/>
      <c r="ABA14" s="757"/>
      <c r="ABB14" s="757"/>
      <c r="ABC14" s="757"/>
      <c r="ABD14" s="757"/>
      <c r="ABE14" s="757"/>
      <c r="ABF14" s="757"/>
      <c r="ABG14" s="757"/>
      <c r="ABH14" s="757"/>
      <c r="ABI14" s="757"/>
      <c r="ABJ14" s="757"/>
      <c r="ABK14" s="757"/>
      <c r="ABL14" s="757"/>
      <c r="ABM14" s="757"/>
      <c r="ABN14" s="757"/>
      <c r="ABO14" s="757"/>
      <c r="ABP14" s="757"/>
      <c r="ABQ14" s="757"/>
      <c r="ABR14" s="757"/>
      <c r="ABS14" s="757"/>
      <c r="ABT14" s="757"/>
      <c r="ABU14" s="757"/>
      <c r="ABV14" s="757"/>
      <c r="ABW14" s="757"/>
      <c r="ABX14" s="757"/>
      <c r="ABY14" s="757"/>
      <c r="ABZ14" s="757"/>
      <c r="ACA14" s="757"/>
      <c r="ACB14" s="757"/>
      <c r="ACC14" s="757"/>
      <c r="ACD14" s="757"/>
      <c r="ACE14" s="757"/>
      <c r="ACF14" s="757"/>
      <c r="ACG14" s="757"/>
      <c r="ACH14" s="757"/>
      <c r="ACI14" s="757"/>
      <c r="ACJ14" s="757"/>
      <c r="ACK14" s="757"/>
      <c r="ACL14" s="757"/>
      <c r="ACM14" s="757"/>
      <c r="ACN14" s="757"/>
      <c r="ACO14" s="757"/>
      <c r="ACP14" s="757"/>
      <c r="ACQ14" s="757"/>
      <c r="ACR14" s="757"/>
      <c r="ACS14" s="757"/>
      <c r="ACT14" s="757"/>
      <c r="ACU14" s="757"/>
      <c r="ACV14" s="757"/>
      <c r="ACW14" s="757"/>
      <c r="ACX14" s="757"/>
      <c r="ACY14" s="757"/>
      <c r="ACZ14" s="757"/>
      <c r="ADA14" s="757"/>
      <c r="ADB14" s="757"/>
      <c r="ADC14" s="757"/>
      <c r="ADD14" s="757"/>
      <c r="ADE14" s="757"/>
      <c r="ADF14" s="757"/>
      <c r="ADG14" s="757"/>
      <c r="ADH14" s="757"/>
      <c r="ADI14" s="757"/>
      <c r="ADJ14" s="757"/>
      <c r="ADK14" s="757"/>
      <c r="ADL14" s="757"/>
      <c r="ADM14" s="757"/>
      <c r="ADN14" s="757"/>
      <c r="ADO14" s="757"/>
      <c r="ADP14" s="757"/>
      <c r="ADQ14" s="757"/>
      <c r="ADR14" s="757"/>
      <c r="ADS14" s="757"/>
      <c r="ADT14" s="757"/>
      <c r="ADU14" s="757"/>
      <c r="ADV14" s="757"/>
      <c r="ADW14" s="757"/>
      <c r="ADX14" s="757"/>
      <c r="ADY14" s="757"/>
      <c r="ADZ14" s="757"/>
      <c r="AEA14" s="757"/>
      <c r="AEB14" s="757"/>
      <c r="AEC14" s="757"/>
      <c r="AED14" s="757"/>
      <c r="AEE14" s="757"/>
      <c r="AEF14" s="757"/>
      <c r="AEG14" s="757"/>
      <c r="AEH14" s="757"/>
      <c r="AEI14" s="757"/>
      <c r="AEJ14" s="757"/>
      <c r="AEK14" s="757"/>
      <c r="AEL14" s="757"/>
      <c r="AEM14" s="757"/>
      <c r="AEN14" s="757"/>
      <c r="AEO14" s="757"/>
      <c r="AEP14" s="757"/>
      <c r="AEQ14" s="757"/>
      <c r="AER14" s="757"/>
      <c r="AES14" s="757"/>
      <c r="AET14" s="757"/>
      <c r="AEU14" s="757"/>
      <c r="AEV14" s="757"/>
      <c r="AEW14" s="757"/>
      <c r="AEX14" s="757"/>
      <c r="AEY14" s="757"/>
      <c r="AEZ14" s="757"/>
      <c r="AFA14" s="757"/>
      <c r="AFB14" s="757"/>
      <c r="AFC14" s="757"/>
      <c r="AFD14" s="757"/>
      <c r="AFE14" s="757"/>
      <c r="AFF14" s="757"/>
      <c r="AFG14" s="757"/>
      <c r="AFH14" s="757"/>
      <c r="AFI14" s="757"/>
      <c r="AFJ14" s="757"/>
      <c r="AFK14" s="757"/>
      <c r="AFL14" s="757"/>
      <c r="AFM14" s="757"/>
      <c r="AFN14" s="757"/>
      <c r="AFO14" s="757"/>
      <c r="AFP14" s="757"/>
      <c r="AFQ14" s="757"/>
      <c r="AFR14" s="757"/>
      <c r="AFS14" s="757"/>
      <c r="AFT14" s="757"/>
      <c r="AFU14" s="757"/>
      <c r="AFV14" s="757"/>
      <c r="AFW14" s="757"/>
      <c r="AFX14" s="757"/>
      <c r="AFY14" s="757"/>
      <c r="AFZ14" s="757"/>
      <c r="AGA14" s="757"/>
      <c r="AGB14" s="757"/>
      <c r="AGC14" s="757"/>
      <c r="AGD14" s="757"/>
      <c r="AGE14" s="757"/>
      <c r="AGF14" s="757"/>
      <c r="AGG14" s="757"/>
      <c r="AGH14" s="757"/>
      <c r="AGI14" s="757"/>
      <c r="AGJ14" s="757"/>
      <c r="AGK14" s="757"/>
      <c r="AGL14" s="757"/>
      <c r="AGM14" s="757"/>
      <c r="AGN14" s="757"/>
      <c r="AGO14" s="757"/>
      <c r="AGP14" s="757"/>
      <c r="AGQ14" s="757"/>
      <c r="AGR14" s="757"/>
      <c r="AGS14" s="757"/>
      <c r="AGT14" s="757"/>
      <c r="AGU14" s="757"/>
      <c r="AGV14" s="757"/>
      <c r="AGW14" s="757"/>
      <c r="AGX14" s="757"/>
      <c r="AGY14" s="757"/>
      <c r="AGZ14" s="757"/>
      <c r="AHA14" s="757"/>
      <c r="AHB14" s="757"/>
      <c r="AHC14" s="757"/>
      <c r="AHD14" s="757"/>
      <c r="AHE14" s="757"/>
      <c r="AHF14" s="757"/>
      <c r="AHG14" s="757"/>
      <c r="AHH14" s="757"/>
      <c r="AHI14" s="757"/>
      <c r="AHJ14" s="757"/>
      <c r="AHK14" s="757"/>
      <c r="AHL14" s="757"/>
      <c r="AHM14" s="757"/>
      <c r="AHN14" s="757"/>
      <c r="AHO14" s="757"/>
      <c r="AHP14" s="757"/>
      <c r="AHQ14" s="757"/>
      <c r="AHR14" s="757"/>
      <c r="AHS14" s="757"/>
      <c r="AHT14" s="757"/>
      <c r="AHU14" s="757"/>
      <c r="AHV14" s="757"/>
      <c r="AHW14" s="757"/>
      <c r="AHX14" s="757"/>
      <c r="AHY14" s="757"/>
      <c r="AHZ14" s="757"/>
      <c r="AIA14" s="757"/>
      <c r="AIB14" s="757"/>
      <c r="AIC14" s="757"/>
      <c r="AID14" s="757"/>
      <c r="AIE14" s="757"/>
      <c r="AIF14" s="757"/>
      <c r="AIG14" s="757"/>
      <c r="AIH14" s="757"/>
      <c r="AII14" s="757"/>
      <c r="AIJ14" s="757"/>
      <c r="AIK14" s="757"/>
      <c r="AIL14" s="757"/>
      <c r="AIM14" s="757"/>
      <c r="AIN14" s="757"/>
      <c r="AIO14" s="757"/>
      <c r="AIP14" s="757"/>
      <c r="AIQ14" s="757"/>
      <c r="AIR14" s="757"/>
      <c r="AIS14" s="757"/>
      <c r="AIT14" s="757"/>
      <c r="AIU14" s="757"/>
      <c r="AIV14" s="757"/>
      <c r="AIW14" s="757"/>
      <c r="AIX14" s="757"/>
      <c r="AIY14" s="757"/>
      <c r="AIZ14" s="757"/>
      <c r="AJA14" s="757"/>
      <c r="AJB14" s="757"/>
      <c r="AJC14" s="757"/>
      <c r="AJD14" s="757"/>
      <c r="AJE14" s="757"/>
      <c r="AJF14" s="757"/>
      <c r="AJG14" s="757"/>
      <c r="AJH14" s="757"/>
      <c r="AJI14" s="757"/>
      <c r="AJJ14" s="757"/>
      <c r="AJK14" s="757"/>
      <c r="AJL14" s="757"/>
      <c r="AJM14" s="757"/>
      <c r="AJN14" s="757"/>
      <c r="AJO14" s="757"/>
      <c r="AJP14" s="757"/>
      <c r="AJQ14" s="757"/>
      <c r="AJR14" s="757"/>
      <c r="AJS14" s="757"/>
      <c r="AJT14" s="757"/>
      <c r="AJU14" s="757"/>
      <c r="AJV14" s="757"/>
      <c r="AJW14" s="757"/>
      <c r="AJX14" s="757"/>
      <c r="AJY14" s="757"/>
      <c r="AJZ14" s="757"/>
      <c r="AKA14" s="757"/>
      <c r="AKB14" s="757"/>
      <c r="AKC14" s="757"/>
      <c r="AKD14" s="757"/>
      <c r="AKE14" s="757"/>
      <c r="AKF14" s="757"/>
      <c r="AKG14" s="757"/>
      <c r="AKH14" s="757"/>
      <c r="AKI14" s="757"/>
      <c r="AKJ14" s="757"/>
      <c r="AKK14" s="757"/>
      <c r="AKL14" s="757"/>
      <c r="AKM14" s="757"/>
      <c r="AKN14" s="757"/>
      <c r="AKO14" s="757"/>
      <c r="AKP14" s="757"/>
      <c r="AKQ14" s="757"/>
      <c r="AKR14" s="757"/>
      <c r="AKS14" s="757"/>
      <c r="AKT14" s="757"/>
      <c r="AKU14" s="757"/>
      <c r="AKV14" s="757"/>
      <c r="AKW14" s="757"/>
      <c r="AKX14" s="757"/>
      <c r="AKY14" s="757"/>
      <c r="AKZ14" s="757"/>
      <c r="ALA14" s="757"/>
      <c r="ALB14" s="757"/>
      <c r="ALC14" s="757"/>
      <c r="ALD14" s="757"/>
      <c r="ALE14" s="757"/>
      <c r="ALF14" s="757"/>
      <c r="ALG14" s="757"/>
      <c r="ALH14" s="757"/>
      <c r="ALI14" s="757"/>
      <c r="ALJ14" s="757"/>
      <c r="ALK14" s="757"/>
      <c r="ALL14" s="757"/>
      <c r="ALM14" s="757"/>
      <c r="ALN14" s="757"/>
      <c r="ALO14" s="757"/>
      <c r="ALP14" s="757"/>
      <c r="ALQ14" s="757"/>
      <c r="ALR14" s="757"/>
      <c r="ALS14" s="757"/>
      <c r="ALT14" s="757"/>
      <c r="ALU14" s="757"/>
      <c r="ALV14" s="757"/>
      <c r="ALW14" s="757"/>
      <c r="ALX14" s="757"/>
      <c r="ALY14" s="757"/>
      <c r="ALZ14" s="757"/>
      <c r="AMA14" s="757"/>
      <c r="AMB14" s="757"/>
      <c r="AMC14" s="757"/>
      <c r="AMD14" s="757"/>
      <c r="AME14" s="757"/>
      <c r="AMF14" s="757"/>
      <c r="AMG14" s="757"/>
      <c r="AMH14" s="757"/>
      <c r="AMI14" s="757"/>
      <c r="AMJ14" s="757"/>
      <c r="AMK14" s="757"/>
      <c r="AML14" s="757"/>
      <c r="AMM14" s="757"/>
      <c r="AMN14" s="757"/>
      <c r="AMO14" s="757"/>
      <c r="AMP14" s="757"/>
      <c r="AMQ14" s="757"/>
      <c r="AMR14" s="757"/>
      <c r="AMS14" s="757"/>
      <c r="AMT14" s="757"/>
      <c r="AMU14" s="757"/>
      <c r="AMV14" s="757"/>
      <c r="AMW14" s="757"/>
      <c r="AMX14" s="757"/>
      <c r="AMY14" s="757"/>
      <c r="AMZ14" s="757"/>
      <c r="ANA14" s="757"/>
      <c r="ANB14" s="757"/>
      <c r="ANC14" s="757"/>
      <c r="AND14" s="757"/>
      <c r="ANE14" s="757"/>
      <c r="ANF14" s="757"/>
      <c r="ANG14" s="757"/>
      <c r="ANH14" s="757"/>
      <c r="ANI14" s="757"/>
      <c r="ANJ14" s="757"/>
      <c r="ANK14" s="757"/>
      <c r="ANL14" s="757"/>
      <c r="ANM14" s="757"/>
      <c r="ANN14" s="757"/>
      <c r="ANO14" s="757"/>
      <c r="ANP14" s="757"/>
      <c r="ANQ14" s="757"/>
      <c r="ANR14" s="757"/>
      <c r="ANS14" s="757"/>
      <c r="ANT14" s="757"/>
      <c r="ANU14" s="757"/>
      <c r="ANV14" s="757"/>
      <c r="ANW14" s="757"/>
      <c r="ANX14" s="757"/>
      <c r="ANY14" s="757"/>
      <c r="ANZ14" s="757"/>
      <c r="AOA14" s="757"/>
      <c r="AOB14" s="757"/>
      <c r="AOC14" s="757"/>
      <c r="AOD14" s="757"/>
      <c r="AOE14" s="757"/>
      <c r="AOF14" s="757"/>
      <c r="AOG14" s="757"/>
      <c r="AOH14" s="757"/>
      <c r="AOI14" s="757"/>
      <c r="AOJ14" s="757"/>
      <c r="AOK14" s="757"/>
      <c r="AOL14" s="757"/>
      <c r="AOM14" s="757"/>
      <c r="AON14" s="757"/>
      <c r="AOO14" s="757"/>
      <c r="AOP14" s="757"/>
      <c r="AOQ14" s="757"/>
      <c r="AOR14" s="757"/>
      <c r="AOS14" s="757"/>
      <c r="AOT14" s="757"/>
      <c r="AOU14" s="757"/>
      <c r="AOV14" s="757"/>
      <c r="AOW14" s="757"/>
      <c r="AOX14" s="757"/>
      <c r="AOY14" s="757"/>
      <c r="AOZ14" s="757"/>
      <c r="APA14" s="757"/>
      <c r="APB14" s="757"/>
      <c r="APC14" s="757"/>
      <c r="APD14" s="757"/>
      <c r="APE14" s="757"/>
      <c r="APF14" s="757"/>
      <c r="APG14" s="757"/>
      <c r="APH14" s="757"/>
      <c r="API14" s="757"/>
      <c r="APJ14" s="757"/>
      <c r="APK14" s="757"/>
      <c r="APL14" s="757"/>
      <c r="APM14" s="757"/>
      <c r="APN14" s="757"/>
      <c r="APO14" s="757"/>
      <c r="APP14" s="757"/>
      <c r="APQ14" s="757"/>
      <c r="APR14" s="757"/>
      <c r="APS14" s="757"/>
      <c r="APT14" s="757"/>
      <c r="APU14" s="757"/>
      <c r="APV14" s="757"/>
      <c r="APW14" s="757"/>
      <c r="APX14" s="757"/>
      <c r="APY14" s="757"/>
      <c r="APZ14" s="757"/>
      <c r="AQA14" s="757"/>
      <c r="AQB14" s="757"/>
      <c r="AQC14" s="757"/>
      <c r="AQD14" s="757"/>
      <c r="AQE14" s="757"/>
      <c r="AQF14" s="757"/>
      <c r="AQG14" s="757"/>
      <c r="AQH14" s="757"/>
      <c r="AQI14" s="757"/>
      <c r="AQJ14" s="757"/>
      <c r="AQK14" s="757"/>
      <c r="AQL14" s="757"/>
      <c r="AQM14" s="757"/>
      <c r="AQN14" s="757"/>
      <c r="AQO14" s="757"/>
      <c r="AQP14" s="757"/>
      <c r="AQQ14" s="757"/>
      <c r="AQR14" s="757"/>
      <c r="AQS14" s="757"/>
      <c r="AQT14" s="757"/>
      <c r="AQU14" s="757"/>
      <c r="AQV14" s="757"/>
      <c r="AQW14" s="757"/>
      <c r="AQX14" s="757"/>
      <c r="AQY14" s="757"/>
      <c r="AQZ14" s="757"/>
      <c r="ARA14" s="757"/>
      <c r="ARB14" s="757"/>
      <c r="ARC14" s="757"/>
      <c r="ARD14" s="757"/>
      <c r="ARE14" s="757"/>
      <c r="ARF14" s="757"/>
      <c r="ARG14" s="757"/>
      <c r="ARH14" s="757"/>
      <c r="ARI14" s="757"/>
      <c r="ARJ14" s="757"/>
      <c r="ARK14" s="757"/>
      <c r="ARL14" s="757"/>
      <c r="ARM14" s="757"/>
      <c r="ARN14" s="757"/>
      <c r="ARO14" s="757"/>
      <c r="ARP14" s="757"/>
      <c r="ARQ14" s="757"/>
      <c r="ARR14" s="757"/>
      <c r="ARS14" s="757"/>
      <c r="ART14" s="757"/>
      <c r="ARU14" s="757"/>
      <c r="ARV14" s="757"/>
      <c r="ARW14" s="757"/>
      <c r="ARX14" s="757"/>
      <c r="ARY14" s="757"/>
      <c r="ARZ14" s="757"/>
      <c r="ASA14" s="757"/>
      <c r="ASB14" s="757"/>
      <c r="ASC14" s="757"/>
      <c r="ASD14" s="757"/>
      <c r="ASE14" s="757"/>
      <c r="ASF14" s="757"/>
      <c r="ASG14" s="757"/>
      <c r="ASH14" s="757"/>
      <c r="ASI14" s="757"/>
      <c r="ASJ14" s="757"/>
      <c r="ASK14" s="757"/>
      <c r="ASL14" s="757"/>
      <c r="ASM14" s="757"/>
      <c r="ASN14" s="757"/>
      <c r="ASO14" s="757"/>
      <c r="ASP14" s="757"/>
      <c r="ASQ14" s="757"/>
      <c r="ASR14" s="757"/>
      <c r="ASS14" s="757"/>
      <c r="AST14" s="757"/>
      <c r="ASU14" s="757"/>
      <c r="ASV14" s="757"/>
      <c r="ASW14" s="757"/>
      <c r="ASX14" s="757"/>
      <c r="ASY14" s="757"/>
      <c r="ASZ14" s="757"/>
      <c r="ATA14" s="757"/>
      <c r="ATB14" s="757"/>
      <c r="ATC14" s="757"/>
      <c r="ATD14" s="757"/>
      <c r="ATE14" s="757"/>
      <c r="ATF14" s="757"/>
      <c r="ATG14" s="757"/>
      <c r="ATH14" s="757"/>
      <c r="ATI14" s="757"/>
      <c r="ATJ14" s="757"/>
      <c r="ATK14" s="757"/>
      <c r="ATL14" s="757"/>
      <c r="ATM14" s="757"/>
      <c r="ATN14" s="757"/>
      <c r="ATO14" s="757"/>
      <c r="ATP14" s="757"/>
      <c r="ATQ14" s="757"/>
      <c r="ATR14" s="757"/>
      <c r="ATS14" s="757"/>
      <c r="ATT14" s="757"/>
      <c r="ATU14" s="757"/>
      <c r="ATV14" s="757"/>
      <c r="ATW14" s="757"/>
      <c r="ATX14" s="757"/>
      <c r="ATY14" s="757"/>
      <c r="ATZ14" s="757"/>
      <c r="AUA14" s="757"/>
      <c r="AUB14" s="757"/>
      <c r="AUC14" s="757"/>
      <c r="AUD14" s="757"/>
      <c r="AUE14" s="757"/>
      <c r="AUF14" s="757"/>
      <c r="AUG14" s="757"/>
      <c r="AUH14" s="757"/>
      <c r="AUI14" s="757"/>
      <c r="AUJ14" s="757"/>
      <c r="AUK14" s="757"/>
      <c r="AUL14" s="757"/>
      <c r="AUM14" s="757"/>
      <c r="AUN14" s="757"/>
      <c r="AUO14" s="757"/>
      <c r="AUP14" s="757"/>
      <c r="AUQ14" s="757"/>
      <c r="AUR14" s="757"/>
      <c r="AUS14" s="757"/>
      <c r="AUT14" s="757"/>
      <c r="AUU14" s="757"/>
      <c r="AUV14" s="757"/>
      <c r="AUW14" s="757"/>
      <c r="AUX14" s="757"/>
      <c r="AUY14" s="757"/>
      <c r="AUZ14" s="757"/>
      <c r="AVA14" s="757"/>
      <c r="AVB14" s="757"/>
      <c r="AVC14" s="757"/>
      <c r="AVD14" s="757"/>
      <c r="AVE14" s="757"/>
      <c r="AVF14" s="757"/>
      <c r="AVG14" s="757"/>
      <c r="AVH14" s="757"/>
      <c r="AVI14" s="757"/>
      <c r="AVJ14" s="757"/>
      <c r="AVK14" s="757"/>
      <c r="AVL14" s="757"/>
      <c r="AVM14" s="757"/>
      <c r="AVN14" s="757"/>
      <c r="AVO14" s="757"/>
      <c r="AVP14" s="757"/>
      <c r="AVQ14" s="757"/>
      <c r="AVR14" s="757"/>
      <c r="AVS14" s="757"/>
      <c r="AVT14" s="757"/>
      <c r="AVU14" s="757"/>
      <c r="AVV14" s="757"/>
      <c r="AVW14" s="757"/>
      <c r="AVX14" s="757"/>
      <c r="AVY14" s="757"/>
      <c r="AVZ14" s="757"/>
      <c r="AWA14" s="757"/>
      <c r="AWB14" s="757"/>
      <c r="AWC14" s="757"/>
      <c r="AWD14" s="757"/>
      <c r="AWE14" s="757"/>
      <c r="AWF14" s="757"/>
      <c r="AWG14" s="757"/>
      <c r="AWH14" s="757"/>
      <c r="AWI14" s="757"/>
      <c r="AWJ14" s="757"/>
      <c r="AWK14" s="757"/>
      <c r="AWL14" s="757"/>
      <c r="AWM14" s="757"/>
      <c r="AWN14" s="757"/>
      <c r="AWO14" s="757"/>
      <c r="AWP14" s="757"/>
      <c r="AWQ14" s="757"/>
      <c r="AWR14" s="757"/>
      <c r="AWS14" s="757"/>
      <c r="AWT14" s="757"/>
      <c r="AWU14" s="757"/>
      <c r="AWV14" s="757"/>
      <c r="AWW14" s="757"/>
      <c r="AWX14" s="757"/>
      <c r="AWY14" s="757"/>
      <c r="AWZ14" s="757"/>
      <c r="AXA14" s="757"/>
      <c r="AXB14" s="757"/>
      <c r="AXC14" s="757"/>
      <c r="AXD14" s="757"/>
      <c r="AXE14" s="757"/>
      <c r="AXF14" s="757"/>
      <c r="AXG14" s="757"/>
      <c r="AXH14" s="757"/>
      <c r="AXI14" s="757"/>
      <c r="AXJ14" s="757"/>
      <c r="AXK14" s="757"/>
      <c r="AXL14" s="757"/>
      <c r="AXM14" s="757"/>
      <c r="AXN14" s="757"/>
      <c r="AXO14" s="757"/>
      <c r="AXP14" s="757"/>
      <c r="AXQ14" s="757"/>
      <c r="AXR14" s="757"/>
      <c r="AXS14" s="757"/>
      <c r="AXT14" s="757"/>
      <c r="AXU14" s="757"/>
      <c r="AXV14" s="757"/>
      <c r="AXW14" s="757"/>
      <c r="AXX14" s="757"/>
      <c r="AXY14" s="757"/>
      <c r="AXZ14" s="757"/>
      <c r="AYA14" s="757"/>
      <c r="AYB14" s="757"/>
      <c r="AYC14" s="757"/>
      <c r="AYD14" s="757"/>
      <c r="AYE14" s="757"/>
      <c r="AYF14" s="757"/>
      <c r="AYG14" s="757"/>
      <c r="AYH14" s="757"/>
      <c r="AYI14" s="757"/>
      <c r="AYJ14" s="757"/>
      <c r="AYK14" s="757"/>
      <c r="AYL14" s="757"/>
      <c r="AYM14" s="757"/>
      <c r="AYN14" s="757"/>
      <c r="AYO14" s="757"/>
      <c r="AYP14" s="757"/>
      <c r="AYQ14" s="757"/>
      <c r="AYR14" s="757"/>
      <c r="AYS14" s="757"/>
      <c r="AYT14" s="757"/>
      <c r="AYU14" s="757"/>
      <c r="AYV14" s="757"/>
      <c r="AYW14" s="757"/>
      <c r="AYX14" s="757"/>
      <c r="AYY14" s="757"/>
      <c r="AYZ14" s="757"/>
      <c r="AZA14" s="757"/>
      <c r="AZB14" s="757"/>
      <c r="AZC14" s="757"/>
      <c r="AZD14" s="757"/>
      <c r="AZE14" s="757"/>
      <c r="AZF14" s="757"/>
      <c r="AZG14" s="757"/>
      <c r="AZH14" s="757"/>
      <c r="AZI14" s="757"/>
      <c r="AZJ14" s="757"/>
      <c r="AZK14" s="757"/>
      <c r="AZL14" s="757"/>
      <c r="AZM14" s="757"/>
      <c r="AZN14" s="757"/>
      <c r="AZO14" s="757"/>
      <c r="AZP14" s="757"/>
      <c r="AZQ14" s="757"/>
      <c r="AZR14" s="757"/>
      <c r="AZS14" s="757"/>
      <c r="AZT14" s="757"/>
      <c r="AZU14" s="757"/>
      <c r="AZV14" s="757"/>
      <c r="AZW14" s="757"/>
      <c r="AZX14" s="757"/>
      <c r="AZY14" s="757"/>
      <c r="AZZ14" s="757"/>
      <c r="BAA14" s="757"/>
      <c r="BAB14" s="757"/>
      <c r="BAC14" s="757"/>
      <c r="BAD14" s="757"/>
      <c r="BAE14" s="757"/>
      <c r="BAF14" s="757"/>
      <c r="BAG14" s="757"/>
      <c r="BAH14" s="757"/>
      <c r="BAI14" s="757"/>
      <c r="BAJ14" s="757"/>
      <c r="BAK14" s="757"/>
      <c r="BAL14" s="757"/>
      <c r="BAM14" s="757"/>
      <c r="BAN14" s="757"/>
      <c r="BAO14" s="757"/>
      <c r="BAP14" s="757"/>
      <c r="BAQ14" s="757"/>
      <c r="BAR14" s="757"/>
      <c r="BAS14" s="757"/>
      <c r="BAT14" s="757"/>
      <c r="BAU14" s="757"/>
      <c r="BAV14" s="757"/>
      <c r="BAW14" s="757"/>
      <c r="BAX14" s="757"/>
      <c r="BAY14" s="757"/>
      <c r="BAZ14" s="757"/>
      <c r="BBA14" s="757"/>
      <c r="BBB14" s="757"/>
      <c r="BBC14" s="757"/>
      <c r="BBD14" s="757"/>
      <c r="BBE14" s="757"/>
      <c r="BBF14" s="757"/>
      <c r="BBG14" s="757"/>
      <c r="BBH14" s="757"/>
      <c r="BBI14" s="757"/>
      <c r="BBJ14" s="757"/>
      <c r="BBK14" s="757"/>
      <c r="BBL14" s="757"/>
      <c r="BBM14" s="757"/>
      <c r="BBN14" s="757"/>
      <c r="BBO14" s="757"/>
      <c r="BBP14" s="757"/>
      <c r="BBQ14" s="757"/>
      <c r="BBR14" s="757"/>
      <c r="BBS14" s="757"/>
      <c r="BBT14" s="757"/>
      <c r="BBU14" s="757"/>
      <c r="BBV14" s="757"/>
      <c r="BBW14" s="757"/>
      <c r="BBX14" s="757"/>
      <c r="BBY14" s="757"/>
      <c r="BBZ14" s="757"/>
      <c r="BCA14" s="757"/>
      <c r="BCB14" s="757"/>
      <c r="BCC14" s="757"/>
      <c r="BCD14" s="757"/>
      <c r="BCE14" s="757"/>
      <c r="BCF14" s="757"/>
      <c r="BCG14" s="757"/>
      <c r="BCH14" s="757"/>
      <c r="BCI14" s="757"/>
      <c r="BCJ14" s="757"/>
      <c r="BCK14" s="757"/>
      <c r="BCL14" s="757"/>
      <c r="BCM14" s="757"/>
      <c r="BCN14" s="757"/>
      <c r="BCO14" s="757"/>
      <c r="BCP14" s="757"/>
      <c r="BCQ14" s="757"/>
      <c r="BCR14" s="757"/>
      <c r="BCS14" s="757"/>
      <c r="BCT14" s="757"/>
      <c r="BCU14" s="757"/>
      <c r="BCV14" s="757"/>
      <c r="BCW14" s="757"/>
      <c r="BCX14" s="757"/>
      <c r="BCY14" s="757"/>
      <c r="BCZ14" s="757"/>
      <c r="BDA14" s="757"/>
      <c r="BDB14" s="757"/>
      <c r="BDC14" s="757"/>
      <c r="BDD14" s="757"/>
      <c r="BDE14" s="757"/>
      <c r="BDF14" s="757"/>
      <c r="BDG14" s="757"/>
      <c r="BDH14" s="757"/>
      <c r="BDI14" s="757"/>
      <c r="BDJ14" s="757"/>
      <c r="BDK14" s="757"/>
      <c r="BDL14" s="757"/>
      <c r="BDM14" s="757"/>
      <c r="BDN14" s="757"/>
      <c r="BDO14" s="757"/>
      <c r="BDP14" s="757"/>
      <c r="BDQ14" s="757"/>
      <c r="BDR14" s="757"/>
      <c r="BDS14" s="757"/>
      <c r="BDT14" s="757"/>
      <c r="BDU14" s="757"/>
      <c r="BDV14" s="757"/>
      <c r="BDW14" s="757"/>
      <c r="BDX14" s="757"/>
      <c r="BDY14" s="757"/>
      <c r="BDZ14" s="757"/>
      <c r="BEA14" s="757"/>
      <c r="BEB14" s="757"/>
      <c r="BEC14" s="757"/>
      <c r="BED14" s="757"/>
      <c r="BEE14" s="757"/>
      <c r="BEF14" s="757"/>
      <c r="BEG14" s="757"/>
      <c r="BEH14" s="757"/>
      <c r="BEI14" s="757"/>
      <c r="BEJ14" s="757"/>
      <c r="BEK14" s="757"/>
      <c r="BEL14" s="757"/>
      <c r="BEM14" s="757"/>
      <c r="BEN14" s="757"/>
      <c r="BEO14" s="757"/>
      <c r="BEP14" s="757"/>
      <c r="BEQ14" s="757"/>
      <c r="BER14" s="757"/>
      <c r="BES14" s="757"/>
      <c r="BET14" s="757"/>
      <c r="BEU14" s="757"/>
      <c r="BEV14" s="757"/>
      <c r="BEW14" s="757"/>
      <c r="BEX14" s="757"/>
      <c r="BEY14" s="757"/>
      <c r="BEZ14" s="757"/>
      <c r="BFA14" s="757"/>
      <c r="BFB14" s="757"/>
      <c r="BFC14" s="757"/>
      <c r="BFD14" s="757"/>
      <c r="BFE14" s="757"/>
      <c r="BFF14" s="757"/>
      <c r="BFG14" s="757"/>
      <c r="BFH14" s="757"/>
      <c r="BFI14" s="757"/>
      <c r="BFJ14" s="757"/>
      <c r="BFK14" s="757"/>
      <c r="BFL14" s="757"/>
      <c r="BFM14" s="757"/>
      <c r="BFN14" s="757"/>
      <c r="BFO14" s="757"/>
      <c r="BFP14" s="757"/>
      <c r="BFQ14" s="757"/>
      <c r="BFR14" s="757"/>
      <c r="BFS14" s="757"/>
      <c r="BFT14" s="757"/>
      <c r="BFU14" s="757"/>
      <c r="BFV14" s="757"/>
      <c r="BFW14" s="757"/>
      <c r="BFX14" s="757"/>
      <c r="BFY14" s="757"/>
      <c r="BFZ14" s="757"/>
      <c r="BGA14" s="757"/>
      <c r="BGB14" s="757"/>
      <c r="BGC14" s="757"/>
      <c r="BGD14" s="757"/>
      <c r="BGE14" s="757"/>
      <c r="BGF14" s="757"/>
      <c r="BGG14" s="757"/>
      <c r="BGH14" s="757"/>
      <c r="BGI14" s="757"/>
      <c r="BGJ14" s="757"/>
      <c r="BGK14" s="757"/>
      <c r="BGL14" s="757"/>
      <c r="BGM14" s="757"/>
      <c r="BGN14" s="757"/>
      <c r="BGO14" s="757"/>
      <c r="BGP14" s="757"/>
      <c r="BGQ14" s="757"/>
      <c r="BGR14" s="757"/>
      <c r="BGS14" s="757"/>
      <c r="BGT14" s="757"/>
      <c r="BGU14" s="757"/>
      <c r="BGV14" s="757"/>
      <c r="BGW14" s="757"/>
      <c r="BGX14" s="757"/>
      <c r="BGY14" s="757"/>
      <c r="BGZ14" s="757"/>
      <c r="BHA14" s="757"/>
      <c r="BHB14" s="757"/>
      <c r="BHC14" s="757"/>
      <c r="BHD14" s="757"/>
      <c r="BHE14" s="757"/>
      <c r="BHF14" s="757"/>
      <c r="BHG14" s="757"/>
      <c r="BHH14" s="757"/>
      <c r="BHI14" s="757"/>
      <c r="BHJ14" s="757"/>
      <c r="BHK14" s="757"/>
      <c r="BHL14" s="757"/>
      <c r="BHM14" s="757"/>
      <c r="BHN14" s="757"/>
      <c r="BHO14" s="757"/>
      <c r="BHP14" s="757"/>
      <c r="BHQ14" s="757"/>
      <c r="BHR14" s="757"/>
      <c r="BHS14" s="757"/>
      <c r="BHT14" s="757"/>
      <c r="BHU14" s="757"/>
      <c r="BHV14" s="757"/>
      <c r="BHW14" s="757"/>
      <c r="BHX14" s="757"/>
      <c r="BHY14" s="757"/>
      <c r="BHZ14" s="757"/>
      <c r="BIA14" s="757"/>
      <c r="BIB14" s="757"/>
      <c r="BIC14" s="757"/>
      <c r="BID14" s="757"/>
      <c r="BIE14" s="757"/>
      <c r="BIF14" s="757"/>
      <c r="BIG14" s="757"/>
      <c r="BIH14" s="757"/>
      <c r="BII14" s="757"/>
      <c r="BIJ14" s="757"/>
      <c r="BIK14" s="757"/>
      <c r="BIL14" s="757"/>
      <c r="BIM14" s="757"/>
      <c r="BIN14" s="757"/>
      <c r="BIO14" s="757"/>
      <c r="BIP14" s="757"/>
      <c r="BIQ14" s="757"/>
      <c r="BIR14" s="757"/>
      <c r="BIS14" s="757"/>
      <c r="BIT14" s="757"/>
      <c r="BIU14" s="757"/>
      <c r="BIV14" s="757"/>
      <c r="BIW14" s="757"/>
      <c r="BIX14" s="757"/>
      <c r="BIY14" s="757"/>
      <c r="BIZ14" s="757"/>
      <c r="BJA14" s="757"/>
      <c r="BJB14" s="757"/>
      <c r="BJC14" s="757"/>
      <c r="BJD14" s="757"/>
      <c r="BJE14" s="757"/>
      <c r="BJF14" s="757"/>
      <c r="BJG14" s="757"/>
      <c r="BJH14" s="757"/>
      <c r="BJI14" s="757"/>
      <c r="BJJ14" s="757"/>
      <c r="BJK14" s="757"/>
      <c r="BJL14" s="757"/>
      <c r="BJM14" s="757"/>
      <c r="BJN14" s="757"/>
      <c r="BJO14" s="757"/>
      <c r="BJP14" s="757"/>
      <c r="BJQ14" s="757"/>
      <c r="BJR14" s="757"/>
      <c r="BJS14" s="757"/>
      <c r="BJT14" s="757"/>
      <c r="BJU14" s="757"/>
      <c r="BJV14" s="757"/>
      <c r="BJW14" s="757"/>
      <c r="BJX14" s="757"/>
      <c r="BJY14" s="757"/>
      <c r="BJZ14" s="757"/>
      <c r="BKA14" s="757"/>
      <c r="BKB14" s="757"/>
      <c r="BKC14" s="757"/>
      <c r="BKD14" s="757"/>
      <c r="BKE14" s="757"/>
      <c r="BKF14" s="757"/>
      <c r="BKG14" s="757"/>
      <c r="BKH14" s="757"/>
      <c r="BKI14" s="757"/>
      <c r="BKJ14" s="757"/>
      <c r="BKK14" s="757"/>
      <c r="BKL14" s="757"/>
      <c r="BKM14" s="757"/>
      <c r="BKN14" s="757"/>
      <c r="BKO14" s="757"/>
      <c r="BKP14" s="757"/>
      <c r="BKQ14" s="757"/>
      <c r="BKR14" s="757"/>
      <c r="BKS14" s="757"/>
      <c r="BKT14" s="757"/>
      <c r="BKU14" s="757"/>
      <c r="BKV14" s="757"/>
      <c r="BKW14" s="757"/>
      <c r="BKX14" s="757"/>
      <c r="BKY14" s="757"/>
      <c r="BKZ14" s="757"/>
      <c r="BLA14" s="757"/>
      <c r="BLB14" s="757"/>
      <c r="BLC14" s="757"/>
      <c r="BLD14" s="757"/>
      <c r="BLE14" s="757"/>
      <c r="BLF14" s="757"/>
      <c r="BLG14" s="757"/>
      <c r="BLH14" s="757"/>
      <c r="BLI14" s="757"/>
      <c r="BLJ14" s="757"/>
      <c r="BLK14" s="757"/>
      <c r="BLL14" s="757"/>
      <c r="BLM14" s="757"/>
      <c r="BLN14" s="757"/>
      <c r="BLO14" s="757"/>
      <c r="BLP14" s="757"/>
      <c r="BLQ14" s="757"/>
      <c r="BLR14" s="757"/>
      <c r="BLS14" s="757"/>
      <c r="BLT14" s="757"/>
      <c r="BLU14" s="757"/>
      <c r="BLV14" s="757"/>
      <c r="BLW14" s="757"/>
      <c r="BLX14" s="757"/>
      <c r="BLY14" s="757"/>
      <c r="BLZ14" s="757"/>
      <c r="BMA14" s="757"/>
      <c r="BMB14" s="757"/>
      <c r="BMC14" s="757"/>
      <c r="BMD14" s="757"/>
      <c r="BME14" s="757"/>
      <c r="BMF14" s="757"/>
      <c r="BMG14" s="757"/>
      <c r="BMH14" s="757"/>
      <c r="BMI14" s="757"/>
      <c r="BMJ14" s="757"/>
      <c r="BMK14" s="757"/>
      <c r="BML14" s="757"/>
      <c r="BMM14" s="757"/>
      <c r="BMN14" s="757"/>
      <c r="BMO14" s="757"/>
      <c r="BMP14" s="757"/>
      <c r="BMQ14" s="757"/>
      <c r="BMR14" s="757"/>
      <c r="BMS14" s="757"/>
      <c r="BMT14" s="757"/>
      <c r="BMU14" s="757"/>
      <c r="BMV14" s="757"/>
      <c r="BMW14" s="757"/>
      <c r="BMX14" s="757"/>
      <c r="BMY14" s="757"/>
      <c r="BMZ14" s="757"/>
      <c r="BNA14" s="757"/>
      <c r="BNB14" s="757"/>
      <c r="BNC14" s="757"/>
      <c r="BND14" s="757"/>
      <c r="BNE14" s="757"/>
      <c r="BNF14" s="757"/>
      <c r="BNG14" s="757"/>
      <c r="BNH14" s="757"/>
      <c r="BNI14" s="757"/>
      <c r="BNJ14" s="757"/>
      <c r="BNK14" s="757"/>
      <c r="BNL14" s="757"/>
      <c r="BNM14" s="757"/>
      <c r="BNN14" s="757"/>
      <c r="BNO14" s="757"/>
      <c r="BNP14" s="757"/>
      <c r="BNQ14" s="757"/>
      <c r="BNR14" s="757"/>
      <c r="BNS14" s="757"/>
      <c r="BNT14" s="757"/>
      <c r="BNU14" s="757"/>
      <c r="BNV14" s="757"/>
      <c r="BNW14" s="757"/>
      <c r="BNX14" s="757"/>
      <c r="BNY14" s="757"/>
      <c r="BNZ14" s="757"/>
      <c r="BOA14" s="757"/>
      <c r="BOB14" s="757"/>
      <c r="BOC14" s="757"/>
      <c r="BOD14" s="757"/>
      <c r="BOE14" s="757"/>
      <c r="BOF14" s="757"/>
      <c r="BOG14" s="757"/>
      <c r="BOH14" s="757"/>
      <c r="BOI14" s="757"/>
      <c r="BOJ14" s="757"/>
      <c r="BOK14" s="757"/>
      <c r="BOL14" s="757"/>
      <c r="BOM14" s="757"/>
      <c r="BON14" s="757"/>
      <c r="BOO14" s="757"/>
      <c r="BOP14" s="757"/>
      <c r="BOQ14" s="757"/>
      <c r="BOR14" s="757"/>
      <c r="BOS14" s="757"/>
      <c r="BOT14" s="757"/>
      <c r="BOU14" s="757"/>
      <c r="BOV14" s="757"/>
      <c r="BOW14" s="757"/>
      <c r="BOX14" s="757"/>
      <c r="BOY14" s="757"/>
      <c r="BOZ14" s="757"/>
      <c r="BPA14" s="757"/>
      <c r="BPB14" s="757"/>
      <c r="BPC14" s="757"/>
      <c r="BPD14" s="757"/>
      <c r="BPE14" s="757"/>
      <c r="BPF14" s="757"/>
      <c r="BPG14" s="757"/>
      <c r="BPH14" s="757"/>
      <c r="BPI14" s="757"/>
      <c r="BPJ14" s="757"/>
      <c r="BPK14" s="757"/>
      <c r="BPL14" s="757"/>
      <c r="BPM14" s="757"/>
      <c r="BPN14" s="757"/>
      <c r="BPO14" s="757"/>
      <c r="BPP14" s="757"/>
      <c r="BPQ14" s="757"/>
      <c r="BPR14" s="757"/>
      <c r="BPS14" s="757"/>
      <c r="BPT14" s="757"/>
      <c r="BPU14" s="757"/>
      <c r="BPV14" s="757"/>
      <c r="BPW14" s="757"/>
      <c r="BPX14" s="757"/>
      <c r="BPY14" s="757"/>
      <c r="BPZ14" s="757"/>
      <c r="BQA14" s="757"/>
      <c r="BQB14" s="757"/>
      <c r="BQC14" s="757"/>
      <c r="BQD14" s="757"/>
      <c r="BQE14" s="757"/>
      <c r="BQF14" s="757"/>
      <c r="BQG14" s="757"/>
      <c r="BQH14" s="757"/>
      <c r="BQI14" s="757"/>
      <c r="BQJ14" s="757"/>
      <c r="BQK14" s="757"/>
      <c r="BQL14" s="757"/>
      <c r="BQM14" s="757"/>
      <c r="BQN14" s="757"/>
      <c r="BQO14" s="757"/>
      <c r="BQP14" s="757"/>
      <c r="BQQ14" s="757"/>
      <c r="BQR14" s="757"/>
      <c r="BQS14" s="757"/>
      <c r="BQT14" s="757"/>
      <c r="BQU14" s="757"/>
      <c r="BQV14" s="757"/>
      <c r="BQW14" s="757"/>
      <c r="BQX14" s="757"/>
      <c r="BQY14" s="757"/>
      <c r="BQZ14" s="757"/>
      <c r="BRA14" s="757"/>
      <c r="BRB14" s="757"/>
      <c r="BRC14" s="757"/>
      <c r="BRD14" s="757"/>
      <c r="BRE14" s="757"/>
      <c r="BRF14" s="757"/>
      <c r="BRG14" s="757"/>
      <c r="BRH14" s="757"/>
      <c r="BRI14" s="757"/>
      <c r="BRJ14" s="757"/>
      <c r="BRK14" s="757"/>
      <c r="BRL14" s="757"/>
      <c r="BRM14" s="757"/>
      <c r="BRN14" s="757"/>
      <c r="BRO14" s="757"/>
      <c r="BRP14" s="757"/>
      <c r="BRQ14" s="757"/>
      <c r="BRR14" s="757"/>
      <c r="BRS14" s="757"/>
      <c r="BRT14" s="757"/>
      <c r="BRU14" s="757"/>
      <c r="BRV14" s="757"/>
      <c r="BRW14" s="757"/>
      <c r="BRX14" s="757"/>
      <c r="BRY14" s="757"/>
      <c r="BRZ14" s="757"/>
      <c r="BSA14" s="757"/>
      <c r="BSB14" s="757"/>
      <c r="BSC14" s="757"/>
      <c r="BSD14" s="757"/>
      <c r="BSE14" s="757"/>
      <c r="BSF14" s="757"/>
      <c r="BSG14" s="757"/>
      <c r="BSH14" s="757"/>
      <c r="BSI14" s="757"/>
      <c r="BSJ14" s="757"/>
      <c r="BSK14" s="757"/>
      <c r="BSL14" s="757"/>
      <c r="BSM14" s="757"/>
      <c r="BSN14" s="757"/>
      <c r="BSO14" s="757"/>
      <c r="BSP14" s="757"/>
      <c r="BSQ14" s="757"/>
      <c r="BSR14" s="757"/>
      <c r="BSS14" s="757"/>
      <c r="BST14" s="757"/>
      <c r="BSU14" s="757"/>
      <c r="BSV14" s="757"/>
      <c r="BSW14" s="757"/>
      <c r="BSX14" s="757"/>
      <c r="BSY14" s="757"/>
      <c r="BSZ14" s="757"/>
      <c r="BTA14" s="757"/>
      <c r="BTB14" s="757"/>
      <c r="BTC14" s="757"/>
      <c r="BTD14" s="757"/>
      <c r="BTE14" s="757"/>
      <c r="BTF14" s="757"/>
      <c r="BTG14" s="757"/>
      <c r="BTH14" s="757"/>
      <c r="BTI14" s="757"/>
      <c r="BTJ14" s="757"/>
      <c r="BTK14" s="757"/>
      <c r="BTL14" s="757"/>
      <c r="BTM14" s="757"/>
      <c r="BTN14" s="757"/>
      <c r="BTO14" s="757"/>
      <c r="BTP14" s="757"/>
      <c r="BTQ14" s="757"/>
      <c r="BTR14" s="757"/>
      <c r="BTS14" s="757"/>
      <c r="BTT14" s="757"/>
      <c r="BTU14" s="757"/>
      <c r="BTV14" s="757"/>
      <c r="BTW14" s="757"/>
      <c r="BTX14" s="757"/>
      <c r="BTY14" s="757"/>
      <c r="BTZ14" s="757"/>
      <c r="BUA14" s="757"/>
      <c r="BUB14" s="757"/>
      <c r="BUC14" s="757"/>
      <c r="BUD14" s="757"/>
      <c r="BUE14" s="757"/>
      <c r="BUF14" s="757"/>
      <c r="BUG14" s="757"/>
      <c r="BUH14" s="757"/>
      <c r="BUI14" s="757"/>
      <c r="BUJ14" s="757"/>
      <c r="BUK14" s="757"/>
      <c r="BUL14" s="757"/>
      <c r="BUM14" s="757"/>
      <c r="BUN14" s="757"/>
      <c r="BUO14" s="757"/>
      <c r="BUP14" s="757"/>
      <c r="BUQ14" s="757"/>
      <c r="BUR14" s="757"/>
      <c r="BUS14" s="757"/>
      <c r="BUT14" s="757"/>
      <c r="BUU14" s="757"/>
      <c r="BUV14" s="757"/>
      <c r="BUW14" s="757"/>
      <c r="BUX14" s="757"/>
      <c r="BUY14" s="757"/>
      <c r="BUZ14" s="757"/>
      <c r="BVA14" s="757"/>
      <c r="BVB14" s="757"/>
      <c r="BVC14" s="757"/>
      <c r="BVD14" s="757"/>
      <c r="BVE14" s="757"/>
      <c r="BVF14" s="757"/>
      <c r="BVG14" s="757"/>
      <c r="BVH14" s="757"/>
      <c r="BVI14" s="757"/>
      <c r="BVJ14" s="757"/>
      <c r="BVK14" s="757"/>
      <c r="BVL14" s="757"/>
      <c r="BVM14" s="757"/>
      <c r="BVN14" s="757"/>
      <c r="BVO14" s="757"/>
      <c r="BVP14" s="757"/>
      <c r="BVQ14" s="757"/>
      <c r="BVR14" s="757"/>
      <c r="BVS14" s="757"/>
      <c r="BVT14" s="757"/>
      <c r="BVU14" s="757"/>
      <c r="BVV14" s="757"/>
      <c r="BVW14" s="757"/>
      <c r="BVX14" s="757"/>
      <c r="BVY14" s="757"/>
      <c r="BVZ14" s="757"/>
      <c r="BWA14" s="757"/>
      <c r="BWB14" s="757"/>
      <c r="BWC14" s="757"/>
      <c r="BWD14" s="757"/>
      <c r="BWE14" s="757"/>
      <c r="BWF14" s="757"/>
      <c r="BWG14" s="757"/>
      <c r="BWH14" s="757"/>
      <c r="BWI14" s="757"/>
      <c r="BWJ14" s="757"/>
      <c r="BWK14" s="757"/>
      <c r="BWL14" s="757"/>
      <c r="BWM14" s="757"/>
      <c r="BWN14" s="757"/>
      <c r="BWO14" s="757"/>
      <c r="BWP14" s="757"/>
      <c r="BWQ14" s="757"/>
      <c r="BWR14" s="757"/>
      <c r="BWS14" s="757"/>
      <c r="BWT14" s="757"/>
      <c r="BWU14" s="757"/>
      <c r="BWV14" s="757"/>
      <c r="BWW14" s="757"/>
      <c r="BWX14" s="757"/>
      <c r="BWY14" s="757"/>
      <c r="BWZ14" s="757"/>
      <c r="BXA14" s="757"/>
      <c r="BXB14" s="757"/>
      <c r="BXC14" s="757"/>
      <c r="BXD14" s="757"/>
      <c r="BXE14" s="757"/>
      <c r="BXF14" s="757"/>
      <c r="BXG14" s="757"/>
      <c r="BXH14" s="757"/>
      <c r="BXI14" s="757"/>
      <c r="BXJ14" s="757"/>
      <c r="BXK14" s="757"/>
      <c r="BXL14" s="757"/>
      <c r="BXM14" s="757"/>
      <c r="BXN14" s="757"/>
      <c r="BXO14" s="757"/>
      <c r="BXP14" s="757"/>
      <c r="BXQ14" s="757"/>
      <c r="BXR14" s="757"/>
      <c r="BXS14" s="757"/>
      <c r="BXT14" s="757"/>
      <c r="BXU14" s="757"/>
      <c r="BXV14" s="757"/>
      <c r="BXW14" s="757"/>
      <c r="BXX14" s="757"/>
      <c r="BXY14" s="757"/>
      <c r="BXZ14" s="757"/>
      <c r="BYA14" s="757"/>
      <c r="BYB14" s="757"/>
      <c r="BYC14" s="757"/>
      <c r="BYD14" s="757"/>
      <c r="BYE14" s="757"/>
      <c r="BYF14" s="757"/>
      <c r="BYG14" s="757"/>
      <c r="BYH14" s="757"/>
      <c r="BYI14" s="757"/>
      <c r="BYJ14" s="757"/>
      <c r="BYK14" s="757"/>
      <c r="BYL14" s="757"/>
      <c r="BYM14" s="757"/>
      <c r="BYN14" s="757"/>
      <c r="BYO14" s="757"/>
      <c r="BYP14" s="757"/>
      <c r="BYQ14" s="757"/>
      <c r="BYR14" s="757"/>
      <c r="BYS14" s="757"/>
      <c r="BYT14" s="757"/>
      <c r="BYU14" s="757"/>
      <c r="BYV14" s="757"/>
      <c r="BYW14" s="757"/>
      <c r="BYX14" s="757"/>
      <c r="BYY14" s="757"/>
      <c r="BYZ14" s="757"/>
      <c r="BZA14" s="757"/>
      <c r="BZB14" s="757"/>
      <c r="BZC14" s="757"/>
      <c r="BZD14" s="757"/>
      <c r="BZE14" s="757"/>
      <c r="BZF14" s="757"/>
      <c r="BZG14" s="757"/>
      <c r="BZH14" s="757"/>
      <c r="BZI14" s="757"/>
      <c r="BZJ14" s="757"/>
      <c r="BZK14" s="757"/>
      <c r="BZL14" s="757"/>
      <c r="BZM14" s="757"/>
      <c r="BZN14" s="757"/>
      <c r="BZO14" s="757"/>
      <c r="BZP14" s="757"/>
      <c r="BZQ14" s="757"/>
      <c r="BZR14" s="757"/>
      <c r="BZS14" s="757"/>
      <c r="BZT14" s="757"/>
      <c r="BZU14" s="757"/>
      <c r="BZV14" s="757"/>
      <c r="BZW14" s="757"/>
      <c r="BZX14" s="757"/>
      <c r="BZY14" s="757"/>
      <c r="BZZ14" s="757"/>
      <c r="CAA14" s="757"/>
      <c r="CAB14" s="757"/>
      <c r="CAC14" s="757"/>
      <c r="CAD14" s="757"/>
      <c r="CAE14" s="757"/>
      <c r="CAF14" s="757"/>
      <c r="CAG14" s="757"/>
      <c r="CAH14" s="757"/>
      <c r="CAI14" s="757"/>
      <c r="CAJ14" s="757"/>
      <c r="CAK14" s="757"/>
      <c r="CAL14" s="757"/>
      <c r="CAM14" s="757"/>
      <c r="CAN14" s="757"/>
      <c r="CAO14" s="757"/>
      <c r="CAP14" s="757"/>
      <c r="CAQ14" s="757"/>
      <c r="CAR14" s="757"/>
      <c r="CAS14" s="757"/>
      <c r="CAT14" s="757"/>
      <c r="CAU14" s="757"/>
      <c r="CAV14" s="757"/>
      <c r="CAW14" s="757"/>
      <c r="CAX14" s="757"/>
      <c r="CAY14" s="757"/>
      <c r="CAZ14" s="757"/>
      <c r="CBA14" s="757"/>
      <c r="CBB14" s="757"/>
      <c r="CBC14" s="757"/>
      <c r="CBD14" s="757"/>
      <c r="CBE14" s="757"/>
      <c r="CBF14" s="757"/>
      <c r="CBG14" s="757"/>
      <c r="CBH14" s="757"/>
      <c r="CBI14" s="757"/>
      <c r="CBJ14" s="757"/>
      <c r="CBK14" s="757"/>
      <c r="CBL14" s="757"/>
      <c r="CBM14" s="757"/>
      <c r="CBN14" s="757"/>
      <c r="CBO14" s="757"/>
      <c r="CBP14" s="757"/>
      <c r="CBQ14" s="757"/>
      <c r="CBR14" s="757"/>
      <c r="CBS14" s="757"/>
      <c r="CBT14" s="757"/>
      <c r="CBU14" s="757"/>
      <c r="CBV14" s="757"/>
      <c r="CBW14" s="757"/>
      <c r="CBX14" s="757"/>
      <c r="CBY14" s="757"/>
      <c r="CBZ14" s="757"/>
      <c r="CCA14" s="757"/>
      <c r="CCB14" s="757"/>
      <c r="CCC14" s="757"/>
      <c r="CCD14" s="757"/>
      <c r="CCE14" s="757"/>
      <c r="CCF14" s="757"/>
      <c r="CCG14" s="757"/>
      <c r="CCH14" s="757"/>
      <c r="CCI14" s="757"/>
      <c r="CCJ14" s="757"/>
      <c r="CCK14" s="757"/>
      <c r="CCL14" s="757"/>
      <c r="CCM14" s="757"/>
      <c r="CCN14" s="757"/>
      <c r="CCO14" s="757"/>
      <c r="CCP14" s="757"/>
      <c r="CCQ14" s="757"/>
      <c r="CCR14" s="757"/>
      <c r="CCS14" s="757"/>
      <c r="CCT14" s="757"/>
      <c r="CCU14" s="757"/>
      <c r="CCV14" s="757"/>
      <c r="CCW14" s="757"/>
      <c r="CCX14" s="757"/>
      <c r="CCY14" s="757"/>
      <c r="CCZ14" s="757"/>
      <c r="CDA14" s="757"/>
      <c r="CDB14" s="757"/>
      <c r="CDC14" s="757"/>
      <c r="CDD14" s="757"/>
      <c r="CDE14" s="757"/>
      <c r="CDF14" s="757"/>
      <c r="CDG14" s="757"/>
      <c r="CDH14" s="757"/>
      <c r="CDI14" s="757"/>
      <c r="CDJ14" s="757"/>
      <c r="CDK14" s="757"/>
      <c r="CDL14" s="757"/>
      <c r="CDM14" s="757"/>
      <c r="CDN14" s="757"/>
      <c r="CDO14" s="757"/>
      <c r="CDP14" s="757"/>
      <c r="CDQ14" s="757"/>
      <c r="CDR14" s="757"/>
      <c r="CDS14" s="757"/>
      <c r="CDT14" s="757"/>
      <c r="CDU14" s="757"/>
      <c r="CDV14" s="757"/>
      <c r="CDW14" s="757"/>
      <c r="CDX14" s="757"/>
      <c r="CDY14" s="757"/>
      <c r="CDZ14" s="757"/>
      <c r="CEA14" s="757"/>
      <c r="CEB14" s="757"/>
      <c r="CEC14" s="757"/>
      <c r="CED14" s="757"/>
      <c r="CEE14" s="757"/>
      <c r="CEF14" s="757"/>
      <c r="CEG14" s="757"/>
      <c r="CEH14" s="757"/>
      <c r="CEI14" s="757"/>
      <c r="CEJ14" s="757"/>
      <c r="CEK14" s="757"/>
      <c r="CEL14" s="757"/>
      <c r="CEM14" s="757"/>
      <c r="CEN14" s="757"/>
      <c r="CEO14" s="757"/>
      <c r="CEP14" s="757"/>
      <c r="CEQ14" s="757"/>
      <c r="CER14" s="757"/>
      <c r="CES14" s="757"/>
      <c r="CET14" s="757"/>
      <c r="CEU14" s="757"/>
      <c r="CEV14" s="757"/>
      <c r="CEW14" s="757"/>
      <c r="CEX14" s="757"/>
      <c r="CEY14" s="757"/>
      <c r="CEZ14" s="757"/>
      <c r="CFA14" s="757"/>
      <c r="CFB14" s="757"/>
      <c r="CFC14" s="757"/>
      <c r="CFD14" s="757"/>
      <c r="CFE14" s="757"/>
      <c r="CFF14" s="757"/>
      <c r="CFG14" s="757"/>
      <c r="CFH14" s="757"/>
      <c r="CFI14" s="757"/>
      <c r="CFJ14" s="757"/>
      <c r="CFK14" s="757"/>
      <c r="CFL14" s="757"/>
      <c r="CFM14" s="757"/>
      <c r="CFN14" s="757"/>
      <c r="CFO14" s="757"/>
      <c r="CFP14" s="757"/>
      <c r="CFQ14" s="757"/>
      <c r="CFR14" s="757"/>
      <c r="CFS14" s="757"/>
      <c r="CFT14" s="757"/>
      <c r="CFU14" s="757"/>
      <c r="CFV14" s="757"/>
      <c r="CFW14" s="757"/>
      <c r="CFX14" s="757"/>
      <c r="CFY14" s="757"/>
      <c r="CFZ14" s="757"/>
      <c r="CGA14" s="757"/>
      <c r="CGB14" s="757"/>
      <c r="CGC14" s="757"/>
      <c r="CGD14" s="757"/>
      <c r="CGE14" s="757"/>
      <c r="CGF14" s="757"/>
      <c r="CGG14" s="757"/>
      <c r="CGH14" s="757"/>
      <c r="CGI14" s="757"/>
      <c r="CGJ14" s="757"/>
      <c r="CGK14" s="757"/>
      <c r="CGL14" s="757"/>
      <c r="CGM14" s="757"/>
      <c r="CGN14" s="757"/>
      <c r="CGO14" s="757"/>
      <c r="CGP14" s="757"/>
      <c r="CGQ14" s="757"/>
      <c r="CGR14" s="757"/>
      <c r="CGS14" s="757"/>
      <c r="CGT14" s="757"/>
      <c r="CGU14" s="757"/>
      <c r="CGV14" s="757"/>
      <c r="CGW14" s="757"/>
      <c r="CGX14" s="757"/>
      <c r="CGY14" s="757"/>
      <c r="CGZ14" s="757"/>
      <c r="CHA14" s="757"/>
      <c r="CHB14" s="757"/>
      <c r="CHC14" s="757"/>
      <c r="CHD14" s="757"/>
      <c r="CHE14" s="757"/>
      <c r="CHF14" s="757"/>
      <c r="CHG14" s="757"/>
      <c r="CHH14" s="757"/>
      <c r="CHI14" s="757"/>
      <c r="CHJ14" s="757"/>
      <c r="CHK14" s="757"/>
      <c r="CHL14" s="757"/>
      <c r="CHM14" s="757"/>
      <c r="CHN14" s="757"/>
      <c r="CHO14" s="757"/>
      <c r="CHP14" s="757"/>
      <c r="CHQ14" s="757"/>
      <c r="CHR14" s="757"/>
      <c r="CHS14" s="757"/>
      <c r="CHT14" s="757"/>
      <c r="CHU14" s="757"/>
      <c r="CHV14" s="757"/>
      <c r="CHW14" s="757"/>
      <c r="CHX14" s="757"/>
      <c r="CHY14" s="757"/>
      <c r="CHZ14" s="757"/>
      <c r="CIA14" s="757"/>
      <c r="CIB14" s="757"/>
      <c r="CIC14" s="757"/>
      <c r="CID14" s="757"/>
      <c r="CIE14" s="757"/>
      <c r="CIF14" s="757"/>
      <c r="CIG14" s="757"/>
      <c r="CIH14" s="757"/>
      <c r="CII14" s="757"/>
      <c r="CIJ14" s="757"/>
      <c r="CIK14" s="757"/>
      <c r="CIL14" s="757"/>
      <c r="CIM14" s="757"/>
      <c r="CIN14" s="757"/>
      <c r="CIO14" s="757"/>
      <c r="CIP14" s="757"/>
      <c r="CIQ14" s="757"/>
      <c r="CIR14" s="757"/>
      <c r="CIS14" s="757"/>
      <c r="CIT14" s="757"/>
      <c r="CIU14" s="757"/>
      <c r="CIV14" s="757"/>
      <c r="CIW14" s="757"/>
      <c r="CIX14" s="757"/>
      <c r="CIY14" s="757"/>
      <c r="CIZ14" s="757"/>
      <c r="CJA14" s="757"/>
      <c r="CJB14" s="757"/>
      <c r="CJC14" s="757"/>
      <c r="CJD14" s="757"/>
      <c r="CJE14" s="757"/>
      <c r="CJF14" s="757"/>
      <c r="CJG14" s="757"/>
      <c r="CJH14" s="757"/>
      <c r="CJI14" s="757"/>
      <c r="CJJ14" s="757"/>
      <c r="CJK14" s="757"/>
      <c r="CJL14" s="757"/>
      <c r="CJM14" s="757"/>
      <c r="CJN14" s="757"/>
      <c r="CJO14" s="757"/>
      <c r="CJP14" s="757"/>
      <c r="CJQ14" s="757"/>
      <c r="CJR14" s="757"/>
      <c r="CJS14" s="757"/>
      <c r="CJT14" s="757"/>
      <c r="CJU14" s="757"/>
      <c r="CJV14" s="757"/>
      <c r="CJW14" s="757"/>
      <c r="CJX14" s="757"/>
      <c r="CJY14" s="757"/>
      <c r="CJZ14" s="757"/>
      <c r="CKA14" s="757"/>
      <c r="CKB14" s="757"/>
      <c r="CKC14" s="757"/>
      <c r="CKD14" s="757"/>
      <c r="CKE14" s="757"/>
      <c r="CKF14" s="757"/>
      <c r="CKG14" s="757"/>
      <c r="CKH14" s="757"/>
      <c r="CKI14" s="757"/>
      <c r="CKJ14" s="757"/>
      <c r="CKK14" s="757"/>
      <c r="CKL14" s="757"/>
      <c r="CKM14" s="757"/>
      <c r="CKN14" s="757"/>
      <c r="CKO14" s="757"/>
      <c r="CKP14" s="757"/>
      <c r="CKQ14" s="757"/>
      <c r="CKR14" s="757"/>
      <c r="CKS14" s="757"/>
      <c r="CKT14" s="757"/>
      <c r="CKU14" s="757"/>
      <c r="CKV14" s="757"/>
      <c r="CKW14" s="757"/>
      <c r="CKX14" s="757"/>
      <c r="CKY14" s="757"/>
      <c r="CKZ14" s="757"/>
      <c r="CLA14" s="757"/>
      <c r="CLB14" s="757"/>
      <c r="CLC14" s="757"/>
      <c r="CLD14" s="757"/>
      <c r="CLE14" s="757"/>
      <c r="CLF14" s="757"/>
      <c r="CLG14" s="757"/>
      <c r="CLH14" s="757"/>
      <c r="CLI14" s="757"/>
      <c r="CLJ14" s="757"/>
      <c r="CLK14" s="757"/>
      <c r="CLL14" s="757"/>
      <c r="CLM14" s="757"/>
      <c r="CLN14" s="757"/>
      <c r="CLO14" s="757"/>
      <c r="CLP14" s="757"/>
      <c r="CLQ14" s="757"/>
      <c r="CLR14" s="757"/>
      <c r="CLS14" s="757"/>
      <c r="CLT14" s="757"/>
      <c r="CLU14" s="757"/>
      <c r="CLV14" s="757"/>
      <c r="CLW14" s="757"/>
      <c r="CLX14" s="757"/>
      <c r="CLY14" s="757"/>
      <c r="CLZ14" s="757"/>
      <c r="CMA14" s="757"/>
      <c r="CMB14" s="757"/>
      <c r="CMC14" s="757"/>
      <c r="CMD14" s="757"/>
      <c r="CME14" s="757"/>
      <c r="CMF14" s="757"/>
      <c r="CMG14" s="757"/>
      <c r="CMH14" s="757"/>
      <c r="CMI14" s="757"/>
      <c r="CMJ14" s="757"/>
      <c r="CMK14" s="757"/>
      <c r="CML14" s="757"/>
      <c r="CMM14" s="757"/>
      <c r="CMN14" s="757"/>
      <c r="CMO14" s="757"/>
      <c r="CMP14" s="757"/>
      <c r="CMQ14" s="757"/>
      <c r="CMR14" s="757"/>
      <c r="CMS14" s="757"/>
      <c r="CMT14" s="757"/>
      <c r="CMU14" s="757"/>
      <c r="CMV14" s="757"/>
      <c r="CMW14" s="757"/>
      <c r="CMX14" s="757"/>
      <c r="CMY14" s="757"/>
      <c r="CMZ14" s="757"/>
      <c r="CNA14" s="757"/>
      <c r="CNB14" s="757"/>
      <c r="CNC14" s="757"/>
      <c r="CND14" s="757"/>
      <c r="CNE14" s="757"/>
      <c r="CNF14" s="757"/>
      <c r="CNG14" s="757"/>
      <c r="CNH14" s="757"/>
      <c r="CNI14" s="757"/>
      <c r="CNJ14" s="757"/>
      <c r="CNK14" s="757"/>
      <c r="CNL14" s="757"/>
      <c r="CNM14" s="757"/>
      <c r="CNN14" s="757"/>
      <c r="CNO14" s="757"/>
      <c r="CNP14" s="757"/>
      <c r="CNQ14" s="757"/>
      <c r="CNR14" s="757"/>
      <c r="CNS14" s="757"/>
      <c r="CNT14" s="757"/>
      <c r="CNU14" s="757"/>
      <c r="CNV14" s="757"/>
      <c r="CNW14" s="757"/>
      <c r="CNX14" s="757"/>
      <c r="CNY14" s="757"/>
      <c r="CNZ14" s="757"/>
      <c r="COA14" s="757"/>
      <c r="COB14" s="757"/>
      <c r="COC14" s="757"/>
      <c r="COD14" s="757"/>
      <c r="COE14" s="757"/>
      <c r="COF14" s="757"/>
      <c r="COG14" s="757"/>
      <c r="COH14" s="757"/>
      <c r="COI14" s="757"/>
      <c r="COJ14" s="757"/>
      <c r="COK14" s="757"/>
      <c r="COL14" s="757"/>
      <c r="COM14" s="757"/>
      <c r="CON14" s="757"/>
      <c r="COO14" s="757"/>
      <c r="COP14" s="757"/>
      <c r="COQ14" s="757"/>
      <c r="COR14" s="757"/>
      <c r="COS14" s="757"/>
      <c r="COT14" s="757"/>
      <c r="COU14" s="757"/>
      <c r="COV14" s="757"/>
      <c r="COW14" s="757"/>
      <c r="COX14" s="757"/>
      <c r="COY14" s="757"/>
      <c r="COZ14" s="757"/>
      <c r="CPA14" s="757"/>
      <c r="CPB14" s="757"/>
      <c r="CPC14" s="757"/>
      <c r="CPD14" s="757"/>
      <c r="CPE14" s="757"/>
      <c r="CPF14" s="757"/>
      <c r="CPG14" s="757"/>
      <c r="CPH14" s="757"/>
      <c r="CPI14" s="757"/>
      <c r="CPJ14" s="757"/>
      <c r="CPK14" s="757"/>
      <c r="CPL14" s="757"/>
      <c r="CPM14" s="757"/>
      <c r="CPN14" s="757"/>
      <c r="CPO14" s="757"/>
      <c r="CPP14" s="757"/>
      <c r="CPQ14" s="757"/>
      <c r="CPR14" s="757"/>
      <c r="CPS14" s="757"/>
      <c r="CPT14" s="757"/>
      <c r="CPU14" s="757"/>
      <c r="CPV14" s="757"/>
      <c r="CPW14" s="757"/>
      <c r="CPX14" s="757"/>
      <c r="CPY14" s="757"/>
      <c r="CPZ14" s="757"/>
      <c r="CQA14" s="757"/>
      <c r="CQB14" s="757"/>
      <c r="CQC14" s="757"/>
      <c r="CQD14" s="757"/>
      <c r="CQE14" s="757"/>
      <c r="CQF14" s="757"/>
      <c r="CQG14" s="757"/>
      <c r="CQH14" s="757"/>
      <c r="CQI14" s="757"/>
      <c r="CQJ14" s="757"/>
      <c r="CQK14" s="757"/>
      <c r="CQL14" s="757"/>
      <c r="CQM14" s="757"/>
      <c r="CQN14" s="757"/>
      <c r="CQO14" s="757"/>
      <c r="CQP14" s="757"/>
      <c r="CQQ14" s="757"/>
      <c r="CQR14" s="757"/>
      <c r="CQS14" s="757"/>
      <c r="CQT14" s="757"/>
      <c r="CQU14" s="757"/>
      <c r="CQV14" s="757"/>
      <c r="CQW14" s="757"/>
      <c r="CQX14" s="757"/>
      <c r="CQY14" s="757"/>
      <c r="CQZ14" s="757"/>
      <c r="CRA14" s="757"/>
      <c r="CRB14" s="757"/>
      <c r="CRC14" s="757"/>
      <c r="CRD14" s="757"/>
      <c r="CRE14" s="757"/>
      <c r="CRF14" s="757"/>
      <c r="CRG14" s="757"/>
      <c r="CRH14" s="757"/>
      <c r="CRI14" s="757"/>
      <c r="CRJ14" s="757"/>
      <c r="CRK14" s="757"/>
      <c r="CRL14" s="757"/>
      <c r="CRM14" s="757"/>
      <c r="CRN14" s="757"/>
      <c r="CRO14" s="757"/>
      <c r="CRP14" s="757"/>
      <c r="CRQ14" s="757"/>
      <c r="CRR14" s="757"/>
      <c r="CRS14" s="757"/>
      <c r="CRT14" s="757"/>
      <c r="CRU14" s="757"/>
      <c r="CRV14" s="757"/>
      <c r="CRW14" s="757"/>
      <c r="CRX14" s="757"/>
      <c r="CRY14" s="757"/>
      <c r="CRZ14" s="757"/>
      <c r="CSA14" s="757"/>
      <c r="CSB14" s="757"/>
      <c r="CSC14" s="757"/>
      <c r="CSD14" s="757"/>
      <c r="CSE14" s="757"/>
      <c r="CSF14" s="757"/>
      <c r="CSG14" s="757"/>
      <c r="CSH14" s="757"/>
      <c r="CSI14" s="757"/>
      <c r="CSJ14" s="757"/>
      <c r="CSK14" s="757"/>
      <c r="CSL14" s="757"/>
      <c r="CSM14" s="757"/>
      <c r="CSN14" s="757"/>
      <c r="CSO14" s="757"/>
      <c r="CSP14" s="757"/>
      <c r="CSQ14" s="757"/>
      <c r="CSR14" s="757"/>
      <c r="CSS14" s="757"/>
      <c r="CST14" s="757"/>
      <c r="CSU14" s="757"/>
      <c r="CSV14" s="757"/>
      <c r="CSW14" s="757"/>
      <c r="CSX14" s="757"/>
      <c r="CSY14" s="757"/>
      <c r="CSZ14" s="757"/>
      <c r="CTA14" s="757"/>
      <c r="CTB14" s="757"/>
      <c r="CTC14" s="757"/>
      <c r="CTD14" s="757"/>
      <c r="CTE14" s="757"/>
      <c r="CTF14" s="757"/>
      <c r="CTG14" s="757"/>
      <c r="CTH14" s="757"/>
      <c r="CTI14" s="757"/>
      <c r="CTJ14" s="757"/>
      <c r="CTK14" s="757"/>
      <c r="CTL14" s="757"/>
      <c r="CTM14" s="757"/>
      <c r="CTN14" s="757"/>
      <c r="CTO14" s="757"/>
      <c r="CTP14" s="757"/>
      <c r="CTQ14" s="757"/>
      <c r="CTR14" s="757"/>
      <c r="CTS14" s="757"/>
      <c r="CTT14" s="757"/>
      <c r="CTU14" s="757"/>
      <c r="CTV14" s="757"/>
      <c r="CTW14" s="757"/>
      <c r="CTX14" s="757"/>
      <c r="CTY14" s="757"/>
      <c r="CTZ14" s="757"/>
      <c r="CUA14" s="757"/>
      <c r="CUB14" s="757"/>
      <c r="CUC14" s="757"/>
      <c r="CUD14" s="757"/>
      <c r="CUE14" s="757"/>
      <c r="CUF14" s="757"/>
      <c r="CUG14" s="757"/>
      <c r="CUH14" s="757"/>
      <c r="CUI14" s="757"/>
      <c r="CUJ14" s="757"/>
      <c r="CUK14" s="757"/>
      <c r="CUL14" s="757"/>
      <c r="CUM14" s="757"/>
      <c r="CUN14" s="757"/>
      <c r="CUO14" s="757"/>
      <c r="CUP14" s="757"/>
      <c r="CUQ14" s="757"/>
      <c r="CUR14" s="757"/>
      <c r="CUS14" s="757"/>
      <c r="CUT14" s="757"/>
      <c r="CUU14" s="757"/>
      <c r="CUV14" s="757"/>
      <c r="CUW14" s="757"/>
      <c r="CUX14" s="757"/>
      <c r="CUY14" s="757"/>
      <c r="CUZ14" s="757"/>
      <c r="CVA14" s="757"/>
      <c r="CVB14" s="757"/>
      <c r="CVC14" s="757"/>
      <c r="CVD14" s="757"/>
      <c r="CVE14" s="757"/>
      <c r="CVF14" s="757"/>
      <c r="CVG14" s="757"/>
      <c r="CVH14" s="757"/>
      <c r="CVI14" s="757"/>
      <c r="CVJ14" s="757"/>
      <c r="CVK14" s="757"/>
      <c r="CVL14" s="757"/>
      <c r="CVM14" s="757"/>
      <c r="CVN14" s="757"/>
      <c r="CVO14" s="757"/>
      <c r="CVP14" s="757"/>
      <c r="CVQ14" s="757"/>
      <c r="CVR14" s="757"/>
      <c r="CVS14" s="757"/>
      <c r="CVT14" s="757"/>
      <c r="CVU14" s="757"/>
      <c r="CVV14" s="757"/>
      <c r="CVW14" s="757"/>
      <c r="CVX14" s="757"/>
      <c r="CVY14" s="757"/>
      <c r="CVZ14" s="757"/>
      <c r="CWA14" s="757"/>
      <c r="CWB14" s="757"/>
      <c r="CWC14" s="757"/>
      <c r="CWD14" s="757"/>
      <c r="CWE14" s="757"/>
      <c r="CWF14" s="757"/>
      <c r="CWG14" s="757"/>
      <c r="CWH14" s="757"/>
      <c r="CWI14" s="757"/>
      <c r="CWJ14" s="757"/>
      <c r="CWK14" s="757"/>
      <c r="CWL14" s="757"/>
      <c r="CWM14" s="757"/>
      <c r="CWN14" s="757"/>
      <c r="CWO14" s="757"/>
      <c r="CWP14" s="757"/>
      <c r="CWQ14" s="757"/>
      <c r="CWR14" s="757"/>
      <c r="CWS14" s="757"/>
      <c r="CWT14" s="757"/>
      <c r="CWU14" s="757"/>
      <c r="CWV14" s="757"/>
      <c r="CWW14" s="757"/>
      <c r="CWX14" s="757"/>
      <c r="CWY14" s="757"/>
      <c r="CWZ14" s="757"/>
      <c r="CXA14" s="757"/>
      <c r="CXB14" s="757"/>
      <c r="CXC14" s="757"/>
      <c r="CXD14" s="757"/>
      <c r="CXE14" s="757"/>
      <c r="CXF14" s="757"/>
      <c r="CXG14" s="757"/>
      <c r="CXH14" s="757"/>
      <c r="CXI14" s="757"/>
      <c r="CXJ14" s="757"/>
      <c r="CXK14" s="757"/>
      <c r="CXL14" s="757"/>
      <c r="CXM14" s="757"/>
      <c r="CXN14" s="757"/>
      <c r="CXO14" s="757"/>
      <c r="CXP14" s="757"/>
      <c r="CXQ14" s="757"/>
      <c r="CXR14" s="757"/>
      <c r="CXS14" s="757"/>
      <c r="CXT14" s="757"/>
      <c r="CXU14" s="757"/>
      <c r="CXV14" s="757"/>
      <c r="CXW14" s="757"/>
      <c r="CXX14" s="757"/>
      <c r="CXY14" s="757"/>
      <c r="CXZ14" s="757"/>
      <c r="CYA14" s="757"/>
      <c r="CYB14" s="757"/>
      <c r="CYC14" s="757"/>
      <c r="CYD14" s="757"/>
      <c r="CYE14" s="757"/>
      <c r="CYF14" s="757"/>
      <c r="CYG14" s="757"/>
      <c r="CYH14" s="757"/>
      <c r="CYI14" s="757"/>
      <c r="CYJ14" s="757"/>
      <c r="CYK14" s="757"/>
      <c r="CYL14" s="757"/>
      <c r="CYM14" s="757"/>
      <c r="CYN14" s="757"/>
      <c r="CYO14" s="757"/>
      <c r="CYP14" s="757"/>
      <c r="CYQ14" s="757"/>
      <c r="CYR14" s="757"/>
      <c r="CYS14" s="757"/>
      <c r="CYT14" s="757"/>
      <c r="CYU14" s="757"/>
      <c r="CYV14" s="757"/>
      <c r="CYW14" s="757"/>
      <c r="CYX14" s="757"/>
      <c r="CYY14" s="757"/>
      <c r="CYZ14" s="757"/>
      <c r="CZA14" s="757"/>
      <c r="CZB14" s="757"/>
      <c r="CZC14" s="757"/>
      <c r="CZD14" s="757"/>
      <c r="CZE14" s="757"/>
      <c r="CZF14" s="757"/>
      <c r="CZG14" s="757"/>
      <c r="CZH14" s="757"/>
      <c r="CZI14" s="757"/>
      <c r="CZJ14" s="757"/>
      <c r="CZK14" s="757"/>
      <c r="CZL14" s="757"/>
      <c r="CZM14" s="757"/>
      <c r="CZN14" s="757"/>
      <c r="CZO14" s="757"/>
      <c r="CZP14" s="757"/>
      <c r="CZQ14" s="757"/>
      <c r="CZR14" s="757"/>
      <c r="CZS14" s="757"/>
      <c r="CZT14" s="757"/>
      <c r="CZU14" s="757"/>
      <c r="CZV14" s="757"/>
      <c r="CZW14" s="757"/>
      <c r="CZX14" s="757"/>
      <c r="CZY14" s="757"/>
      <c r="CZZ14" s="757"/>
      <c r="DAA14" s="757"/>
      <c r="DAB14" s="757"/>
      <c r="DAC14" s="757"/>
      <c r="DAD14" s="757"/>
      <c r="DAE14" s="757"/>
      <c r="DAF14" s="757"/>
      <c r="DAG14" s="757"/>
      <c r="DAH14" s="757"/>
      <c r="DAI14" s="757"/>
      <c r="DAJ14" s="757"/>
      <c r="DAK14" s="757"/>
      <c r="DAL14" s="757"/>
      <c r="DAM14" s="757"/>
      <c r="DAN14" s="757"/>
      <c r="DAO14" s="757"/>
      <c r="DAP14" s="757"/>
      <c r="DAQ14" s="757"/>
      <c r="DAR14" s="757"/>
      <c r="DAS14" s="757"/>
      <c r="DAT14" s="757"/>
      <c r="DAU14" s="757"/>
      <c r="DAV14" s="757"/>
      <c r="DAW14" s="757"/>
      <c r="DAX14" s="757"/>
      <c r="DAY14" s="757"/>
      <c r="DAZ14" s="757"/>
      <c r="DBA14" s="757"/>
      <c r="DBB14" s="757"/>
      <c r="DBC14" s="757"/>
      <c r="DBD14" s="757"/>
      <c r="DBE14" s="757"/>
      <c r="DBF14" s="757"/>
      <c r="DBG14" s="757"/>
      <c r="DBH14" s="757"/>
      <c r="DBI14" s="757"/>
      <c r="DBJ14" s="757"/>
      <c r="DBK14" s="757"/>
      <c r="DBL14" s="757"/>
      <c r="DBM14" s="757"/>
      <c r="DBN14" s="757"/>
      <c r="DBO14" s="757"/>
      <c r="DBP14" s="757"/>
      <c r="DBQ14" s="757"/>
      <c r="DBR14" s="757"/>
      <c r="DBS14" s="757"/>
      <c r="DBT14" s="757"/>
      <c r="DBU14" s="757"/>
      <c r="DBV14" s="757"/>
      <c r="DBW14" s="757"/>
      <c r="DBX14" s="757"/>
      <c r="DBY14" s="757"/>
      <c r="DBZ14" s="757"/>
      <c r="DCA14" s="757"/>
      <c r="DCB14" s="757"/>
      <c r="DCC14" s="757"/>
      <c r="DCD14" s="757"/>
      <c r="DCE14" s="757"/>
      <c r="DCF14" s="757"/>
      <c r="DCG14" s="757"/>
      <c r="DCH14" s="757"/>
      <c r="DCI14" s="757"/>
      <c r="DCJ14" s="757"/>
      <c r="DCK14" s="757"/>
      <c r="DCL14" s="757"/>
      <c r="DCM14" s="757"/>
      <c r="DCN14" s="757"/>
      <c r="DCO14" s="757"/>
      <c r="DCP14" s="757"/>
      <c r="DCQ14" s="757"/>
      <c r="DCR14" s="757"/>
      <c r="DCS14" s="757"/>
      <c r="DCT14" s="757"/>
      <c r="DCU14" s="757"/>
      <c r="DCV14" s="757"/>
      <c r="DCW14" s="757"/>
      <c r="DCX14" s="757"/>
      <c r="DCY14" s="757"/>
      <c r="DCZ14" s="757"/>
      <c r="DDA14" s="757"/>
      <c r="DDB14" s="757"/>
      <c r="DDC14" s="757"/>
      <c r="DDD14" s="757"/>
      <c r="DDE14" s="757"/>
      <c r="DDF14" s="757"/>
      <c r="DDG14" s="757"/>
      <c r="DDH14" s="757"/>
      <c r="DDI14" s="757"/>
      <c r="DDJ14" s="757"/>
      <c r="DDK14" s="757"/>
      <c r="DDL14" s="757"/>
      <c r="DDM14" s="757"/>
      <c r="DDN14" s="757"/>
      <c r="DDO14" s="757"/>
      <c r="DDP14" s="757"/>
      <c r="DDQ14" s="757"/>
      <c r="DDR14" s="757"/>
      <c r="DDS14" s="757"/>
      <c r="DDT14" s="757"/>
      <c r="DDU14" s="757"/>
      <c r="DDV14" s="757"/>
      <c r="DDW14" s="757"/>
      <c r="DDX14" s="757"/>
      <c r="DDY14" s="757"/>
      <c r="DDZ14" s="757"/>
      <c r="DEA14" s="757"/>
      <c r="DEB14" s="757"/>
      <c r="DEC14" s="757"/>
      <c r="DED14" s="757"/>
      <c r="DEE14" s="757"/>
      <c r="DEF14" s="757"/>
      <c r="DEG14" s="757"/>
      <c r="DEH14" s="757"/>
      <c r="DEI14" s="757"/>
      <c r="DEJ14" s="757"/>
      <c r="DEK14" s="757"/>
      <c r="DEL14" s="757"/>
      <c r="DEM14" s="757"/>
      <c r="DEN14" s="757"/>
      <c r="DEO14" s="757"/>
      <c r="DEP14" s="757"/>
      <c r="DEQ14" s="757"/>
      <c r="DER14" s="757"/>
      <c r="DES14" s="757"/>
      <c r="DET14" s="757"/>
      <c r="DEU14" s="757"/>
      <c r="DEV14" s="757"/>
      <c r="DEW14" s="757"/>
      <c r="DEX14" s="757"/>
      <c r="DEY14" s="757"/>
      <c r="DEZ14" s="757"/>
      <c r="DFA14" s="757"/>
      <c r="DFB14" s="757"/>
      <c r="DFC14" s="757"/>
      <c r="DFD14" s="757"/>
      <c r="DFE14" s="757"/>
      <c r="DFF14" s="757"/>
      <c r="DFG14" s="757"/>
      <c r="DFH14" s="757"/>
      <c r="DFI14" s="757"/>
      <c r="DFJ14" s="757"/>
      <c r="DFK14" s="757"/>
      <c r="DFL14" s="757"/>
      <c r="DFM14" s="757"/>
      <c r="DFN14" s="757"/>
      <c r="DFO14" s="757"/>
      <c r="DFP14" s="757"/>
      <c r="DFQ14" s="757"/>
      <c r="DFR14" s="757"/>
      <c r="DFS14" s="757"/>
      <c r="DFT14" s="757"/>
      <c r="DFU14" s="757"/>
      <c r="DFV14" s="757"/>
      <c r="DFW14" s="757"/>
      <c r="DFX14" s="757"/>
      <c r="DFY14" s="757"/>
      <c r="DFZ14" s="757"/>
      <c r="DGA14" s="757"/>
      <c r="DGB14" s="757"/>
      <c r="DGC14" s="757"/>
      <c r="DGD14" s="757"/>
      <c r="DGE14" s="757"/>
      <c r="DGF14" s="757"/>
      <c r="DGG14" s="757"/>
      <c r="DGH14" s="757"/>
      <c r="DGI14" s="757"/>
      <c r="DGJ14" s="757"/>
      <c r="DGK14" s="757"/>
      <c r="DGL14" s="757"/>
      <c r="DGM14" s="757"/>
      <c r="DGN14" s="757"/>
      <c r="DGO14" s="757"/>
      <c r="DGP14" s="757"/>
      <c r="DGQ14" s="757"/>
      <c r="DGR14" s="757"/>
      <c r="DGS14" s="757"/>
      <c r="DGT14" s="757"/>
      <c r="DGU14" s="757"/>
      <c r="DGV14" s="757"/>
      <c r="DGW14" s="757"/>
      <c r="DGX14" s="757"/>
      <c r="DGY14" s="757"/>
      <c r="DGZ14" s="757"/>
      <c r="DHA14" s="757"/>
      <c r="DHB14" s="757"/>
      <c r="DHC14" s="757"/>
      <c r="DHD14" s="757"/>
      <c r="DHE14" s="757"/>
      <c r="DHF14" s="757"/>
      <c r="DHG14" s="757"/>
      <c r="DHH14" s="757"/>
      <c r="DHI14" s="757"/>
      <c r="DHJ14" s="757"/>
      <c r="DHK14" s="757"/>
      <c r="DHL14" s="757"/>
      <c r="DHM14" s="757"/>
      <c r="DHN14" s="757"/>
      <c r="DHO14" s="757"/>
      <c r="DHP14" s="757"/>
      <c r="DHQ14" s="757"/>
      <c r="DHR14" s="757"/>
      <c r="DHS14" s="757"/>
      <c r="DHT14" s="757"/>
      <c r="DHU14" s="757"/>
      <c r="DHV14" s="757"/>
      <c r="DHW14" s="757"/>
      <c r="DHX14" s="757"/>
      <c r="DHY14" s="757"/>
      <c r="DHZ14" s="757"/>
      <c r="DIA14" s="757"/>
      <c r="DIB14" s="757"/>
      <c r="DIC14" s="757"/>
      <c r="DID14" s="757"/>
      <c r="DIE14" s="757"/>
      <c r="DIF14" s="757"/>
      <c r="DIG14" s="757"/>
      <c r="DIH14" s="757"/>
      <c r="DII14" s="757"/>
      <c r="DIJ14" s="757"/>
      <c r="DIK14" s="757"/>
      <c r="DIL14" s="757"/>
      <c r="DIM14" s="757"/>
      <c r="DIN14" s="757"/>
      <c r="DIO14" s="757"/>
      <c r="DIP14" s="757"/>
      <c r="DIQ14" s="757"/>
      <c r="DIR14" s="757"/>
      <c r="DIS14" s="757"/>
      <c r="DIT14" s="757"/>
      <c r="DIU14" s="757"/>
      <c r="DIV14" s="757"/>
      <c r="DIW14" s="757"/>
      <c r="DIX14" s="757"/>
      <c r="DIY14" s="757"/>
      <c r="DIZ14" s="757"/>
      <c r="DJA14" s="757"/>
      <c r="DJB14" s="757"/>
      <c r="DJC14" s="757"/>
      <c r="DJD14" s="757"/>
      <c r="DJE14" s="757"/>
      <c r="DJF14" s="757"/>
      <c r="DJG14" s="757"/>
      <c r="DJH14" s="757"/>
      <c r="DJI14" s="757"/>
      <c r="DJJ14" s="757"/>
      <c r="DJK14" s="757"/>
      <c r="DJL14" s="757"/>
      <c r="DJM14" s="757"/>
      <c r="DJN14" s="757"/>
      <c r="DJO14" s="757"/>
      <c r="DJP14" s="757"/>
      <c r="DJQ14" s="757"/>
      <c r="DJR14" s="757"/>
      <c r="DJS14" s="757"/>
      <c r="DJT14" s="757"/>
      <c r="DJU14" s="757"/>
      <c r="DJV14" s="757"/>
      <c r="DJW14" s="757"/>
      <c r="DJX14" s="757"/>
      <c r="DJY14" s="757"/>
      <c r="DJZ14" s="757"/>
      <c r="DKA14" s="757"/>
      <c r="DKB14" s="757"/>
      <c r="DKC14" s="757"/>
      <c r="DKD14" s="757"/>
      <c r="DKE14" s="757"/>
      <c r="DKF14" s="757"/>
      <c r="DKG14" s="757"/>
      <c r="DKH14" s="757"/>
      <c r="DKI14" s="757"/>
      <c r="DKJ14" s="757"/>
      <c r="DKK14" s="757"/>
      <c r="DKL14" s="757"/>
      <c r="DKM14" s="757"/>
      <c r="DKN14" s="757"/>
      <c r="DKO14" s="757"/>
      <c r="DKP14" s="757"/>
      <c r="DKQ14" s="757"/>
      <c r="DKR14" s="757"/>
      <c r="DKS14" s="757"/>
      <c r="DKT14" s="757"/>
      <c r="DKU14" s="757"/>
      <c r="DKV14" s="757"/>
      <c r="DKW14" s="757"/>
      <c r="DKX14" s="757"/>
      <c r="DKY14" s="757"/>
      <c r="DKZ14" s="757"/>
      <c r="DLA14" s="757"/>
      <c r="DLB14" s="757"/>
      <c r="DLC14" s="757"/>
      <c r="DLD14" s="757"/>
      <c r="DLE14" s="757"/>
      <c r="DLF14" s="757"/>
      <c r="DLG14" s="757"/>
      <c r="DLH14" s="757"/>
      <c r="DLI14" s="757"/>
      <c r="DLJ14" s="757"/>
      <c r="DLK14" s="757"/>
      <c r="DLL14" s="757"/>
      <c r="DLM14" s="757"/>
      <c r="DLN14" s="757"/>
      <c r="DLO14" s="757"/>
      <c r="DLP14" s="757"/>
      <c r="DLQ14" s="757"/>
      <c r="DLR14" s="757"/>
      <c r="DLS14" s="757"/>
      <c r="DLT14" s="757"/>
      <c r="DLU14" s="757"/>
      <c r="DLV14" s="757"/>
      <c r="DLW14" s="757"/>
      <c r="DLX14" s="757"/>
      <c r="DLY14" s="757"/>
      <c r="DLZ14" s="757"/>
      <c r="DMA14" s="757"/>
      <c r="DMB14" s="757"/>
      <c r="DMC14" s="757"/>
      <c r="DMD14" s="757"/>
      <c r="DME14" s="757"/>
      <c r="DMF14" s="757"/>
      <c r="DMG14" s="757"/>
      <c r="DMH14" s="757"/>
      <c r="DMI14" s="757"/>
      <c r="DMJ14" s="757"/>
      <c r="DMK14" s="757"/>
      <c r="DML14" s="757"/>
      <c r="DMM14" s="757"/>
      <c r="DMN14" s="757"/>
      <c r="DMO14" s="757"/>
      <c r="DMP14" s="757"/>
      <c r="DMQ14" s="757"/>
      <c r="DMR14" s="757"/>
      <c r="DMS14" s="757"/>
      <c r="DMT14" s="757"/>
      <c r="DMU14" s="757"/>
      <c r="DMV14" s="757"/>
      <c r="DMW14" s="757"/>
      <c r="DMX14" s="757"/>
      <c r="DMY14" s="757"/>
      <c r="DMZ14" s="757"/>
      <c r="DNA14" s="757"/>
      <c r="DNB14" s="757"/>
      <c r="DNC14" s="757"/>
      <c r="DND14" s="757"/>
      <c r="DNE14" s="757"/>
      <c r="DNF14" s="757"/>
      <c r="DNG14" s="757"/>
      <c r="DNH14" s="757"/>
      <c r="DNI14" s="757"/>
      <c r="DNJ14" s="757"/>
      <c r="DNK14" s="757"/>
      <c r="DNL14" s="757"/>
      <c r="DNM14" s="757"/>
      <c r="DNN14" s="757"/>
      <c r="DNO14" s="757"/>
      <c r="DNP14" s="757"/>
      <c r="DNQ14" s="757"/>
      <c r="DNR14" s="757"/>
      <c r="DNS14" s="757"/>
      <c r="DNT14" s="757"/>
      <c r="DNU14" s="757"/>
      <c r="DNV14" s="757"/>
      <c r="DNW14" s="757"/>
      <c r="DNX14" s="757"/>
      <c r="DNY14" s="757"/>
      <c r="DNZ14" s="757"/>
      <c r="DOA14" s="757"/>
      <c r="DOB14" s="757"/>
      <c r="DOC14" s="757"/>
      <c r="DOD14" s="757"/>
      <c r="DOE14" s="757"/>
      <c r="DOF14" s="757"/>
      <c r="DOG14" s="757"/>
      <c r="DOH14" s="757"/>
      <c r="DOI14" s="757"/>
      <c r="DOJ14" s="757"/>
      <c r="DOK14" s="757"/>
      <c r="DOL14" s="757"/>
      <c r="DOM14" s="757"/>
      <c r="DON14" s="757"/>
      <c r="DOO14" s="757"/>
      <c r="DOP14" s="757"/>
      <c r="DOQ14" s="757"/>
      <c r="DOR14" s="757"/>
      <c r="DOS14" s="757"/>
      <c r="DOT14" s="757"/>
      <c r="DOU14" s="757"/>
      <c r="DOV14" s="757"/>
      <c r="DOW14" s="757"/>
      <c r="DOX14" s="757"/>
      <c r="DOY14" s="757"/>
      <c r="DOZ14" s="757"/>
      <c r="DPA14" s="757"/>
      <c r="DPB14" s="757"/>
      <c r="DPC14" s="757"/>
      <c r="DPD14" s="757"/>
      <c r="DPE14" s="757"/>
      <c r="DPF14" s="757"/>
      <c r="DPG14" s="757"/>
      <c r="DPH14" s="757"/>
      <c r="DPI14" s="757"/>
      <c r="DPJ14" s="757"/>
      <c r="DPK14" s="757"/>
      <c r="DPL14" s="757"/>
      <c r="DPM14" s="757"/>
      <c r="DPN14" s="757"/>
      <c r="DPO14" s="757"/>
      <c r="DPP14" s="757"/>
      <c r="DPQ14" s="757"/>
      <c r="DPR14" s="757"/>
      <c r="DPS14" s="757"/>
      <c r="DPT14" s="757"/>
      <c r="DPU14" s="757"/>
      <c r="DPV14" s="757"/>
      <c r="DPW14" s="757"/>
      <c r="DPX14" s="757"/>
      <c r="DPY14" s="757"/>
      <c r="DPZ14" s="757"/>
      <c r="DQA14" s="757"/>
      <c r="DQB14" s="757"/>
      <c r="DQC14" s="757"/>
      <c r="DQD14" s="757"/>
      <c r="DQE14" s="757"/>
      <c r="DQF14" s="757"/>
      <c r="DQG14" s="757"/>
      <c r="DQH14" s="757"/>
      <c r="DQI14" s="757"/>
      <c r="DQJ14" s="757"/>
      <c r="DQK14" s="757"/>
      <c r="DQL14" s="757"/>
      <c r="DQM14" s="757"/>
      <c r="DQN14" s="757"/>
      <c r="DQO14" s="757"/>
      <c r="DQP14" s="757"/>
      <c r="DQQ14" s="757"/>
      <c r="DQR14" s="757"/>
      <c r="DQS14" s="757"/>
      <c r="DQT14" s="757"/>
      <c r="DQU14" s="757"/>
      <c r="DQV14" s="757"/>
      <c r="DQW14" s="757"/>
      <c r="DQX14" s="757"/>
      <c r="DQY14" s="757"/>
      <c r="DQZ14" s="757"/>
      <c r="DRA14" s="757"/>
      <c r="DRB14" s="757"/>
      <c r="DRC14" s="757"/>
      <c r="DRD14" s="757"/>
      <c r="DRE14" s="757"/>
      <c r="DRF14" s="757"/>
      <c r="DRG14" s="757"/>
      <c r="DRH14" s="757"/>
      <c r="DRI14" s="757"/>
      <c r="DRJ14" s="757"/>
      <c r="DRK14" s="757"/>
      <c r="DRL14" s="757"/>
      <c r="DRM14" s="757"/>
      <c r="DRN14" s="757"/>
      <c r="DRO14" s="757"/>
      <c r="DRP14" s="757"/>
      <c r="DRQ14" s="757"/>
      <c r="DRR14" s="757"/>
      <c r="DRS14" s="757"/>
      <c r="DRT14" s="757"/>
      <c r="DRU14" s="757"/>
      <c r="DRV14" s="757"/>
      <c r="DRW14" s="757"/>
      <c r="DRX14" s="757"/>
      <c r="DRY14" s="757"/>
      <c r="DRZ14" s="757"/>
      <c r="DSA14" s="757"/>
      <c r="DSB14" s="757"/>
      <c r="DSC14" s="757"/>
      <c r="DSD14" s="757"/>
      <c r="DSE14" s="757"/>
      <c r="DSF14" s="757"/>
      <c r="DSG14" s="757"/>
      <c r="DSH14" s="757"/>
      <c r="DSI14" s="757"/>
      <c r="DSJ14" s="757"/>
      <c r="DSK14" s="757"/>
      <c r="DSL14" s="757"/>
      <c r="DSM14" s="757"/>
      <c r="DSN14" s="757"/>
      <c r="DSO14" s="757"/>
      <c r="DSP14" s="757"/>
      <c r="DSQ14" s="757"/>
      <c r="DSR14" s="757"/>
      <c r="DSS14" s="757"/>
      <c r="DST14" s="757"/>
      <c r="DSU14" s="757"/>
      <c r="DSV14" s="757"/>
      <c r="DSW14" s="757"/>
      <c r="DSX14" s="757"/>
      <c r="DSY14" s="757"/>
      <c r="DSZ14" s="757"/>
      <c r="DTA14" s="757"/>
      <c r="DTB14" s="757"/>
      <c r="DTC14" s="757"/>
      <c r="DTD14" s="757"/>
      <c r="DTE14" s="757"/>
      <c r="DTF14" s="757"/>
      <c r="DTG14" s="757"/>
      <c r="DTH14" s="757"/>
      <c r="DTI14" s="757"/>
      <c r="DTJ14" s="757"/>
      <c r="DTK14" s="757"/>
      <c r="DTL14" s="757"/>
      <c r="DTM14" s="757"/>
      <c r="DTN14" s="757"/>
      <c r="DTO14" s="757"/>
      <c r="DTP14" s="757"/>
      <c r="DTQ14" s="757"/>
      <c r="DTR14" s="757"/>
      <c r="DTS14" s="757"/>
      <c r="DTT14" s="757"/>
      <c r="DTU14" s="757"/>
      <c r="DTV14" s="757"/>
      <c r="DTW14" s="757"/>
      <c r="DTX14" s="757"/>
      <c r="DTY14" s="757"/>
      <c r="DTZ14" s="757"/>
      <c r="DUA14" s="757"/>
      <c r="DUB14" s="757"/>
      <c r="DUC14" s="757"/>
      <c r="DUD14" s="757"/>
      <c r="DUE14" s="757"/>
      <c r="DUF14" s="757"/>
      <c r="DUG14" s="757"/>
      <c r="DUH14" s="757"/>
      <c r="DUI14" s="757"/>
      <c r="DUJ14" s="757"/>
      <c r="DUK14" s="757"/>
      <c r="DUL14" s="757"/>
      <c r="DUM14" s="757"/>
      <c r="DUN14" s="757"/>
      <c r="DUO14" s="757"/>
      <c r="DUP14" s="757"/>
      <c r="DUQ14" s="757"/>
      <c r="DUR14" s="757"/>
      <c r="DUS14" s="757"/>
      <c r="DUT14" s="757"/>
      <c r="DUU14" s="757"/>
      <c r="DUV14" s="757"/>
      <c r="DUW14" s="757"/>
      <c r="DUX14" s="757"/>
      <c r="DUY14" s="757"/>
      <c r="DUZ14" s="757"/>
      <c r="DVA14" s="757"/>
      <c r="DVB14" s="757"/>
      <c r="DVC14" s="757"/>
      <c r="DVD14" s="757"/>
      <c r="DVE14" s="757"/>
      <c r="DVF14" s="757"/>
      <c r="DVG14" s="757"/>
      <c r="DVH14" s="757"/>
      <c r="DVI14" s="757"/>
      <c r="DVJ14" s="757"/>
      <c r="DVK14" s="757"/>
      <c r="DVL14" s="757"/>
      <c r="DVM14" s="757"/>
      <c r="DVN14" s="757"/>
      <c r="DVO14" s="757"/>
      <c r="DVP14" s="757"/>
      <c r="DVQ14" s="757"/>
      <c r="DVR14" s="757"/>
      <c r="DVS14" s="757"/>
      <c r="DVT14" s="757"/>
      <c r="DVU14" s="757"/>
      <c r="DVV14" s="757"/>
      <c r="DVW14" s="757"/>
      <c r="DVX14" s="757"/>
      <c r="DVY14" s="757"/>
      <c r="DVZ14" s="757"/>
      <c r="DWA14" s="757"/>
      <c r="DWB14" s="757"/>
      <c r="DWC14" s="757"/>
      <c r="DWD14" s="757"/>
      <c r="DWE14" s="757"/>
      <c r="DWF14" s="757"/>
      <c r="DWG14" s="757"/>
      <c r="DWH14" s="757"/>
      <c r="DWI14" s="757"/>
      <c r="DWJ14" s="757"/>
      <c r="DWK14" s="757"/>
      <c r="DWL14" s="757"/>
      <c r="DWM14" s="757"/>
      <c r="DWN14" s="757"/>
      <c r="DWO14" s="757"/>
      <c r="DWP14" s="757"/>
      <c r="DWQ14" s="757"/>
      <c r="DWR14" s="757"/>
      <c r="DWS14" s="757"/>
      <c r="DWT14" s="757"/>
      <c r="DWU14" s="757"/>
      <c r="DWV14" s="757"/>
      <c r="DWW14" s="757"/>
      <c r="DWX14" s="757"/>
      <c r="DWY14" s="757"/>
      <c r="DWZ14" s="757"/>
      <c r="DXA14" s="757"/>
      <c r="DXB14" s="757"/>
      <c r="DXC14" s="757"/>
      <c r="DXD14" s="757"/>
      <c r="DXE14" s="757"/>
      <c r="DXF14" s="757"/>
      <c r="DXG14" s="757"/>
      <c r="DXH14" s="757"/>
      <c r="DXI14" s="757"/>
      <c r="DXJ14" s="757"/>
      <c r="DXK14" s="757"/>
      <c r="DXL14" s="757"/>
      <c r="DXM14" s="757"/>
      <c r="DXN14" s="757"/>
      <c r="DXO14" s="757"/>
      <c r="DXP14" s="757"/>
      <c r="DXQ14" s="757"/>
      <c r="DXR14" s="757"/>
      <c r="DXS14" s="757"/>
      <c r="DXT14" s="757"/>
      <c r="DXU14" s="757"/>
      <c r="DXV14" s="757"/>
      <c r="DXW14" s="757"/>
      <c r="DXX14" s="757"/>
      <c r="DXY14" s="757"/>
      <c r="DXZ14" s="757"/>
      <c r="DYA14" s="757"/>
      <c r="DYB14" s="757"/>
      <c r="DYC14" s="757"/>
      <c r="DYD14" s="757"/>
      <c r="DYE14" s="757"/>
      <c r="DYF14" s="757"/>
      <c r="DYG14" s="757"/>
      <c r="DYH14" s="757"/>
      <c r="DYI14" s="757"/>
      <c r="DYJ14" s="757"/>
      <c r="DYK14" s="757"/>
      <c r="DYL14" s="757"/>
      <c r="DYM14" s="757"/>
      <c r="DYN14" s="757"/>
      <c r="DYO14" s="757"/>
      <c r="DYP14" s="757"/>
      <c r="DYQ14" s="757"/>
      <c r="DYR14" s="757"/>
      <c r="DYS14" s="757"/>
      <c r="DYT14" s="757"/>
      <c r="DYU14" s="757"/>
      <c r="DYV14" s="757"/>
      <c r="DYW14" s="757"/>
      <c r="DYX14" s="757"/>
      <c r="DYY14" s="757"/>
      <c r="DYZ14" s="757"/>
      <c r="DZA14" s="757"/>
      <c r="DZB14" s="757"/>
      <c r="DZC14" s="757"/>
      <c r="DZD14" s="757"/>
      <c r="DZE14" s="757"/>
      <c r="DZF14" s="757"/>
      <c r="DZG14" s="757"/>
      <c r="DZH14" s="757"/>
      <c r="DZI14" s="757"/>
      <c r="DZJ14" s="757"/>
      <c r="DZK14" s="757"/>
      <c r="DZL14" s="757"/>
      <c r="DZM14" s="757"/>
      <c r="DZN14" s="757"/>
      <c r="DZO14" s="757"/>
      <c r="DZP14" s="757"/>
      <c r="DZQ14" s="757"/>
      <c r="DZR14" s="757"/>
      <c r="DZS14" s="757"/>
      <c r="DZT14" s="757"/>
      <c r="DZU14" s="757"/>
      <c r="DZV14" s="757"/>
      <c r="DZW14" s="757"/>
      <c r="DZX14" s="757"/>
      <c r="DZY14" s="757"/>
      <c r="DZZ14" s="757"/>
      <c r="EAA14" s="757"/>
      <c r="EAB14" s="757"/>
      <c r="EAC14" s="757"/>
      <c r="EAD14" s="757"/>
      <c r="EAE14" s="757"/>
      <c r="EAF14" s="757"/>
      <c r="EAG14" s="757"/>
      <c r="EAH14" s="757"/>
      <c r="EAI14" s="757"/>
      <c r="EAJ14" s="757"/>
      <c r="EAK14" s="757"/>
      <c r="EAL14" s="757"/>
      <c r="EAM14" s="757"/>
      <c r="EAN14" s="757"/>
      <c r="EAO14" s="757"/>
      <c r="EAP14" s="757"/>
      <c r="EAQ14" s="757"/>
      <c r="EAR14" s="757"/>
      <c r="EAS14" s="757"/>
      <c r="EAT14" s="757"/>
      <c r="EAU14" s="757"/>
      <c r="EAV14" s="757"/>
      <c r="EAW14" s="757"/>
      <c r="EAX14" s="757"/>
      <c r="EAY14" s="757"/>
      <c r="EAZ14" s="757"/>
      <c r="EBA14" s="757"/>
      <c r="EBB14" s="757"/>
      <c r="EBC14" s="757"/>
      <c r="EBD14" s="757"/>
      <c r="EBE14" s="757"/>
      <c r="EBF14" s="757"/>
      <c r="EBG14" s="757"/>
      <c r="EBH14" s="757"/>
      <c r="EBI14" s="757"/>
      <c r="EBJ14" s="757"/>
      <c r="EBK14" s="757"/>
      <c r="EBL14" s="757"/>
      <c r="EBM14" s="757"/>
      <c r="EBN14" s="757"/>
      <c r="EBO14" s="757"/>
      <c r="EBP14" s="757"/>
      <c r="EBQ14" s="757"/>
      <c r="EBR14" s="757"/>
      <c r="EBS14" s="757"/>
      <c r="EBT14" s="757"/>
      <c r="EBU14" s="757"/>
      <c r="EBV14" s="757"/>
      <c r="EBW14" s="757"/>
      <c r="EBX14" s="757"/>
      <c r="EBY14" s="757"/>
      <c r="EBZ14" s="757"/>
      <c r="ECA14" s="757"/>
      <c r="ECB14" s="757"/>
      <c r="ECC14" s="757"/>
      <c r="ECD14" s="757"/>
      <c r="ECE14" s="757"/>
      <c r="ECF14" s="757"/>
      <c r="ECG14" s="757"/>
      <c r="ECH14" s="757"/>
      <c r="ECI14" s="757"/>
      <c r="ECJ14" s="757"/>
      <c r="ECK14" s="757"/>
      <c r="ECL14" s="757"/>
      <c r="ECM14" s="757"/>
      <c r="ECN14" s="757"/>
      <c r="ECO14" s="757"/>
      <c r="ECP14" s="757"/>
      <c r="ECQ14" s="757"/>
      <c r="ECR14" s="757"/>
      <c r="ECS14" s="757"/>
      <c r="ECT14" s="757"/>
      <c r="ECU14" s="757"/>
      <c r="ECV14" s="757"/>
      <c r="ECW14" s="757"/>
      <c r="ECX14" s="757"/>
      <c r="ECY14" s="757"/>
      <c r="ECZ14" s="757"/>
      <c r="EDA14" s="757"/>
      <c r="EDB14" s="757"/>
      <c r="EDC14" s="757"/>
      <c r="EDD14" s="757"/>
      <c r="EDE14" s="757"/>
      <c r="EDF14" s="757"/>
      <c r="EDG14" s="757"/>
      <c r="EDH14" s="757"/>
      <c r="EDI14" s="757"/>
      <c r="EDJ14" s="757"/>
      <c r="EDK14" s="757"/>
      <c r="EDL14" s="757"/>
      <c r="EDM14" s="757"/>
      <c r="EDN14" s="757"/>
      <c r="EDO14" s="757"/>
      <c r="EDP14" s="757"/>
      <c r="EDQ14" s="757"/>
      <c r="EDR14" s="757"/>
      <c r="EDS14" s="757"/>
      <c r="EDT14" s="757"/>
      <c r="EDU14" s="757"/>
      <c r="EDV14" s="757"/>
      <c r="EDW14" s="757"/>
      <c r="EDX14" s="757"/>
      <c r="EDY14" s="757"/>
      <c r="EDZ14" s="757"/>
      <c r="EEA14" s="757"/>
      <c r="EEB14" s="757"/>
      <c r="EEC14" s="757"/>
      <c r="EED14" s="757"/>
      <c r="EEE14" s="757"/>
      <c r="EEF14" s="757"/>
      <c r="EEG14" s="757"/>
      <c r="EEH14" s="757"/>
      <c r="EEI14" s="757"/>
      <c r="EEJ14" s="757"/>
      <c r="EEK14" s="757"/>
      <c r="EEL14" s="757"/>
      <c r="EEM14" s="757"/>
      <c r="EEN14" s="757"/>
      <c r="EEO14" s="757"/>
      <c r="EEP14" s="757"/>
      <c r="EEQ14" s="757"/>
      <c r="EER14" s="757"/>
      <c r="EES14" s="757"/>
      <c r="EET14" s="757"/>
      <c r="EEU14" s="757"/>
      <c r="EEV14" s="757"/>
      <c r="EEW14" s="757"/>
      <c r="EEX14" s="757"/>
      <c r="EEY14" s="757"/>
      <c r="EEZ14" s="757"/>
      <c r="EFA14" s="757"/>
      <c r="EFB14" s="757"/>
      <c r="EFC14" s="757"/>
      <c r="EFD14" s="757"/>
      <c r="EFE14" s="757"/>
      <c r="EFF14" s="757"/>
      <c r="EFG14" s="757"/>
      <c r="EFH14" s="757"/>
      <c r="EFI14" s="757"/>
      <c r="EFJ14" s="757"/>
      <c r="EFK14" s="757"/>
      <c r="EFL14" s="757"/>
      <c r="EFM14" s="757"/>
      <c r="EFN14" s="757"/>
      <c r="EFO14" s="757"/>
      <c r="EFP14" s="757"/>
      <c r="EFQ14" s="757"/>
      <c r="EFR14" s="757"/>
      <c r="EFS14" s="757"/>
      <c r="EFT14" s="757"/>
      <c r="EFU14" s="757"/>
      <c r="EFV14" s="757"/>
      <c r="EFW14" s="757"/>
      <c r="EFX14" s="757"/>
      <c r="EFY14" s="757"/>
      <c r="EFZ14" s="757"/>
      <c r="EGA14" s="757"/>
      <c r="EGB14" s="757"/>
      <c r="EGC14" s="757"/>
      <c r="EGD14" s="757"/>
      <c r="EGE14" s="757"/>
      <c r="EGF14" s="757"/>
      <c r="EGG14" s="757"/>
      <c r="EGH14" s="757"/>
      <c r="EGI14" s="757"/>
      <c r="EGJ14" s="757"/>
      <c r="EGK14" s="757"/>
      <c r="EGL14" s="757"/>
      <c r="EGM14" s="757"/>
      <c r="EGN14" s="757"/>
      <c r="EGO14" s="757"/>
      <c r="EGP14" s="757"/>
      <c r="EGQ14" s="757"/>
      <c r="EGR14" s="757"/>
      <c r="EGS14" s="757"/>
      <c r="EGT14" s="757"/>
      <c r="EGU14" s="757"/>
      <c r="EGV14" s="757"/>
      <c r="EGW14" s="757"/>
      <c r="EGX14" s="757"/>
      <c r="EGY14" s="757"/>
      <c r="EGZ14" s="757"/>
      <c r="EHA14" s="757"/>
      <c r="EHB14" s="757"/>
      <c r="EHC14" s="757"/>
      <c r="EHD14" s="757"/>
      <c r="EHE14" s="757"/>
      <c r="EHF14" s="757"/>
      <c r="EHG14" s="757"/>
      <c r="EHH14" s="757"/>
      <c r="EHI14" s="757"/>
      <c r="EHJ14" s="757"/>
      <c r="EHK14" s="757"/>
      <c r="EHL14" s="757"/>
      <c r="EHM14" s="757"/>
      <c r="EHN14" s="757"/>
      <c r="EHO14" s="757"/>
      <c r="EHP14" s="757"/>
      <c r="EHQ14" s="757"/>
      <c r="EHR14" s="757"/>
      <c r="EHS14" s="757"/>
      <c r="EHT14" s="757"/>
      <c r="EHU14" s="757"/>
      <c r="EHV14" s="757"/>
      <c r="EHW14" s="757"/>
      <c r="EHX14" s="757"/>
      <c r="EHY14" s="757"/>
      <c r="EHZ14" s="757"/>
      <c r="EIA14" s="757"/>
      <c r="EIB14" s="757"/>
      <c r="EIC14" s="757"/>
      <c r="EID14" s="757"/>
      <c r="EIE14" s="757"/>
      <c r="EIF14" s="757"/>
      <c r="EIG14" s="757"/>
      <c r="EIH14" s="757"/>
      <c r="EII14" s="757"/>
      <c r="EIJ14" s="757"/>
      <c r="EIK14" s="757"/>
      <c r="EIL14" s="757"/>
      <c r="EIM14" s="757"/>
      <c r="EIN14" s="757"/>
      <c r="EIO14" s="757"/>
      <c r="EIP14" s="757"/>
      <c r="EIQ14" s="757"/>
      <c r="EIR14" s="757"/>
      <c r="EIS14" s="757"/>
      <c r="EIT14" s="757"/>
      <c r="EIU14" s="757"/>
      <c r="EIV14" s="757"/>
      <c r="EIW14" s="757"/>
      <c r="EIX14" s="757"/>
      <c r="EIY14" s="757"/>
      <c r="EIZ14" s="757"/>
      <c r="EJA14" s="757"/>
      <c r="EJB14" s="757"/>
      <c r="EJC14" s="757"/>
      <c r="EJD14" s="757"/>
      <c r="EJE14" s="757"/>
      <c r="EJF14" s="757"/>
      <c r="EJG14" s="757"/>
      <c r="EJH14" s="757"/>
      <c r="EJI14" s="757"/>
      <c r="EJJ14" s="757"/>
      <c r="EJK14" s="757"/>
      <c r="EJL14" s="757"/>
      <c r="EJM14" s="757"/>
      <c r="EJN14" s="757"/>
      <c r="EJO14" s="757"/>
      <c r="EJP14" s="757"/>
      <c r="EJQ14" s="757"/>
      <c r="EJR14" s="757"/>
      <c r="EJS14" s="757"/>
      <c r="EJT14" s="757"/>
      <c r="EJU14" s="757"/>
      <c r="EJV14" s="757"/>
      <c r="EJW14" s="757"/>
      <c r="EJX14" s="757"/>
      <c r="EJY14" s="757"/>
      <c r="EJZ14" s="757"/>
      <c r="EKA14" s="757"/>
      <c r="EKB14" s="757"/>
      <c r="EKC14" s="757"/>
      <c r="EKD14" s="757"/>
      <c r="EKE14" s="757"/>
      <c r="EKF14" s="757"/>
      <c r="EKG14" s="757"/>
      <c r="EKH14" s="757"/>
      <c r="EKI14" s="757"/>
      <c r="EKJ14" s="757"/>
      <c r="EKK14" s="757"/>
      <c r="EKL14" s="757"/>
      <c r="EKM14" s="757"/>
      <c r="EKN14" s="757"/>
      <c r="EKO14" s="757"/>
      <c r="EKP14" s="757"/>
      <c r="EKQ14" s="757"/>
      <c r="EKR14" s="757"/>
      <c r="EKS14" s="757"/>
      <c r="EKT14" s="757"/>
      <c r="EKU14" s="757"/>
      <c r="EKV14" s="757"/>
      <c r="EKW14" s="757"/>
      <c r="EKX14" s="757"/>
      <c r="EKY14" s="757"/>
      <c r="EKZ14" s="757"/>
      <c r="ELA14" s="757"/>
      <c r="ELB14" s="757"/>
      <c r="ELC14" s="757"/>
      <c r="ELD14" s="757"/>
      <c r="ELE14" s="757"/>
      <c r="ELF14" s="757"/>
      <c r="ELG14" s="757"/>
      <c r="ELH14" s="757"/>
      <c r="ELI14" s="757"/>
      <c r="ELJ14" s="757"/>
      <c r="ELK14" s="757"/>
      <c r="ELL14" s="757"/>
      <c r="ELM14" s="757"/>
      <c r="ELN14" s="757"/>
      <c r="ELO14" s="757"/>
      <c r="ELP14" s="757"/>
      <c r="ELQ14" s="757"/>
      <c r="ELR14" s="757"/>
      <c r="ELS14" s="757"/>
      <c r="ELT14" s="757"/>
      <c r="ELU14" s="757"/>
      <c r="ELV14" s="757"/>
      <c r="ELW14" s="757"/>
      <c r="ELX14" s="757"/>
      <c r="ELY14" s="757"/>
      <c r="ELZ14" s="757"/>
      <c r="EMA14" s="757"/>
      <c r="EMB14" s="757"/>
      <c r="EMC14" s="757"/>
      <c r="EMD14" s="757"/>
      <c r="EME14" s="757"/>
      <c r="EMF14" s="757"/>
      <c r="EMG14" s="757"/>
      <c r="EMH14" s="757"/>
      <c r="EMI14" s="757"/>
      <c r="EMJ14" s="757"/>
      <c r="EMK14" s="757"/>
      <c r="EML14" s="757"/>
      <c r="EMM14" s="757"/>
      <c r="EMN14" s="757"/>
      <c r="EMO14" s="757"/>
      <c r="EMP14" s="757"/>
      <c r="EMQ14" s="757"/>
      <c r="EMR14" s="757"/>
      <c r="EMS14" s="757"/>
      <c r="EMT14" s="757"/>
      <c r="EMU14" s="757"/>
      <c r="EMV14" s="757"/>
      <c r="EMW14" s="757"/>
      <c r="EMX14" s="757"/>
      <c r="EMY14" s="757"/>
      <c r="EMZ14" s="757"/>
      <c r="ENA14" s="757"/>
      <c r="ENB14" s="757"/>
      <c r="ENC14" s="757"/>
      <c r="END14" s="757"/>
      <c r="ENE14" s="757"/>
      <c r="ENF14" s="757"/>
      <c r="ENG14" s="757"/>
      <c r="ENH14" s="757"/>
      <c r="ENI14" s="757"/>
      <c r="ENJ14" s="757"/>
      <c r="ENK14" s="757"/>
      <c r="ENL14" s="757"/>
      <c r="ENM14" s="757"/>
      <c r="ENN14" s="757"/>
      <c r="ENO14" s="757"/>
      <c r="ENP14" s="757"/>
      <c r="ENQ14" s="757"/>
      <c r="ENR14" s="757"/>
      <c r="ENS14" s="757"/>
      <c r="ENT14" s="757"/>
      <c r="ENU14" s="757"/>
      <c r="ENV14" s="757"/>
      <c r="ENW14" s="757"/>
      <c r="ENX14" s="757"/>
      <c r="ENY14" s="757"/>
      <c r="ENZ14" s="757"/>
      <c r="EOA14" s="757"/>
      <c r="EOB14" s="757"/>
      <c r="EOC14" s="757"/>
      <c r="EOD14" s="757"/>
      <c r="EOE14" s="757"/>
      <c r="EOF14" s="757"/>
      <c r="EOG14" s="757"/>
      <c r="EOH14" s="757"/>
      <c r="EOI14" s="757"/>
      <c r="EOJ14" s="757"/>
      <c r="EOK14" s="757"/>
      <c r="EOL14" s="757"/>
      <c r="EOM14" s="757"/>
      <c r="EON14" s="757"/>
      <c r="EOO14" s="757"/>
      <c r="EOP14" s="757"/>
      <c r="EOQ14" s="757"/>
      <c r="EOR14" s="757"/>
      <c r="EOS14" s="757"/>
      <c r="EOT14" s="757"/>
      <c r="EOU14" s="757"/>
      <c r="EOV14" s="757"/>
      <c r="EOW14" s="757"/>
      <c r="EOX14" s="757"/>
      <c r="EOY14" s="757"/>
      <c r="EOZ14" s="757"/>
      <c r="EPA14" s="757"/>
      <c r="EPB14" s="757"/>
      <c r="EPC14" s="757"/>
      <c r="EPD14" s="757"/>
      <c r="EPE14" s="757"/>
      <c r="EPF14" s="757"/>
      <c r="EPG14" s="757"/>
      <c r="EPH14" s="757"/>
      <c r="EPI14" s="757"/>
      <c r="EPJ14" s="757"/>
      <c r="EPK14" s="757"/>
      <c r="EPL14" s="757"/>
      <c r="EPM14" s="757"/>
      <c r="EPN14" s="757"/>
      <c r="EPO14" s="757"/>
      <c r="EPP14" s="757"/>
      <c r="EPQ14" s="757"/>
      <c r="EPR14" s="757"/>
      <c r="EPS14" s="757"/>
      <c r="EPT14" s="757"/>
      <c r="EPU14" s="757"/>
      <c r="EPV14" s="757"/>
      <c r="EPW14" s="757"/>
      <c r="EPX14" s="757"/>
      <c r="EPY14" s="757"/>
      <c r="EPZ14" s="757"/>
      <c r="EQA14" s="757"/>
      <c r="EQB14" s="757"/>
      <c r="EQC14" s="757"/>
      <c r="EQD14" s="757"/>
      <c r="EQE14" s="757"/>
      <c r="EQF14" s="757"/>
      <c r="EQG14" s="757"/>
      <c r="EQH14" s="757"/>
      <c r="EQI14" s="757"/>
      <c r="EQJ14" s="757"/>
      <c r="EQK14" s="757"/>
      <c r="EQL14" s="757"/>
      <c r="EQM14" s="757"/>
      <c r="EQN14" s="757"/>
      <c r="EQO14" s="757"/>
      <c r="EQP14" s="757"/>
      <c r="EQQ14" s="757"/>
      <c r="EQR14" s="757"/>
      <c r="EQS14" s="757"/>
      <c r="EQT14" s="757"/>
      <c r="EQU14" s="757"/>
      <c r="EQV14" s="757"/>
      <c r="EQW14" s="757"/>
      <c r="EQX14" s="757"/>
      <c r="EQY14" s="757"/>
      <c r="EQZ14" s="757"/>
      <c r="ERA14" s="757"/>
      <c r="ERB14" s="757"/>
      <c r="ERC14" s="757"/>
      <c r="ERD14" s="757"/>
      <c r="ERE14" s="757"/>
      <c r="ERF14" s="757"/>
      <c r="ERG14" s="757"/>
      <c r="ERH14" s="757"/>
      <c r="ERI14" s="757"/>
      <c r="ERJ14" s="757"/>
      <c r="ERK14" s="757"/>
      <c r="ERL14" s="757"/>
      <c r="ERM14" s="757"/>
      <c r="ERN14" s="757"/>
      <c r="ERO14" s="757"/>
      <c r="ERP14" s="757"/>
      <c r="ERQ14" s="757"/>
      <c r="ERR14" s="757"/>
      <c r="ERS14" s="757"/>
      <c r="ERT14" s="757"/>
      <c r="ERU14" s="757"/>
      <c r="ERV14" s="757"/>
      <c r="ERW14" s="757"/>
      <c r="ERX14" s="757"/>
      <c r="ERY14" s="757"/>
      <c r="ERZ14" s="757"/>
      <c r="ESA14" s="757"/>
      <c r="ESB14" s="757"/>
      <c r="ESC14" s="757"/>
      <c r="ESD14" s="757"/>
      <c r="ESE14" s="757"/>
      <c r="ESF14" s="757"/>
      <c r="ESG14" s="757"/>
      <c r="ESH14" s="757"/>
      <c r="ESI14" s="757"/>
      <c r="ESJ14" s="757"/>
      <c r="ESK14" s="757"/>
      <c r="ESL14" s="757"/>
      <c r="ESM14" s="757"/>
      <c r="ESN14" s="757"/>
      <c r="ESO14" s="757"/>
      <c r="ESP14" s="757"/>
      <c r="ESQ14" s="757"/>
      <c r="ESR14" s="757"/>
      <c r="ESS14" s="757"/>
      <c r="EST14" s="757"/>
      <c r="ESU14" s="757"/>
      <c r="ESV14" s="757"/>
      <c r="ESW14" s="757"/>
      <c r="ESX14" s="757"/>
      <c r="ESY14" s="757"/>
      <c r="ESZ14" s="757"/>
      <c r="ETA14" s="757"/>
      <c r="ETB14" s="757"/>
      <c r="ETC14" s="757"/>
      <c r="ETD14" s="757"/>
      <c r="ETE14" s="757"/>
      <c r="ETF14" s="757"/>
      <c r="ETG14" s="757"/>
      <c r="ETH14" s="757"/>
      <c r="ETI14" s="757"/>
      <c r="ETJ14" s="757"/>
      <c r="ETK14" s="757"/>
      <c r="ETL14" s="757"/>
      <c r="ETM14" s="757"/>
      <c r="ETN14" s="757"/>
      <c r="ETO14" s="757"/>
      <c r="ETP14" s="757"/>
      <c r="ETQ14" s="757"/>
      <c r="ETR14" s="757"/>
      <c r="ETS14" s="757"/>
      <c r="ETT14" s="757"/>
      <c r="ETU14" s="757"/>
      <c r="ETV14" s="757"/>
      <c r="ETW14" s="757"/>
      <c r="ETX14" s="757"/>
      <c r="ETY14" s="757"/>
      <c r="ETZ14" s="757"/>
      <c r="EUA14" s="757"/>
      <c r="EUB14" s="757"/>
      <c r="EUC14" s="757"/>
      <c r="EUD14" s="757"/>
      <c r="EUE14" s="757"/>
      <c r="EUF14" s="757"/>
      <c r="EUG14" s="757"/>
      <c r="EUH14" s="757"/>
      <c r="EUI14" s="757"/>
      <c r="EUJ14" s="757"/>
      <c r="EUK14" s="757"/>
      <c r="EUL14" s="757"/>
      <c r="EUM14" s="757"/>
      <c r="EUN14" s="757"/>
      <c r="EUO14" s="757"/>
      <c r="EUP14" s="757"/>
      <c r="EUQ14" s="757"/>
      <c r="EUR14" s="757"/>
      <c r="EUS14" s="757"/>
      <c r="EUT14" s="757"/>
      <c r="EUU14" s="757"/>
      <c r="EUV14" s="757"/>
      <c r="EUW14" s="757"/>
      <c r="EUX14" s="757"/>
      <c r="EUY14" s="757"/>
      <c r="EUZ14" s="757"/>
      <c r="EVA14" s="757"/>
      <c r="EVB14" s="757"/>
      <c r="EVC14" s="757"/>
      <c r="EVD14" s="757"/>
      <c r="EVE14" s="757"/>
      <c r="EVF14" s="757"/>
      <c r="EVG14" s="757"/>
      <c r="EVH14" s="757"/>
      <c r="EVI14" s="757"/>
      <c r="EVJ14" s="757"/>
      <c r="EVK14" s="757"/>
      <c r="EVL14" s="757"/>
      <c r="EVM14" s="757"/>
      <c r="EVN14" s="757"/>
      <c r="EVO14" s="757"/>
      <c r="EVP14" s="757"/>
      <c r="EVQ14" s="757"/>
      <c r="EVR14" s="757"/>
      <c r="EVS14" s="757"/>
      <c r="EVT14" s="757"/>
      <c r="EVU14" s="757"/>
      <c r="EVV14" s="757"/>
      <c r="EVW14" s="757"/>
      <c r="EVX14" s="757"/>
      <c r="EVY14" s="757"/>
      <c r="EVZ14" s="757"/>
      <c r="EWA14" s="757"/>
      <c r="EWB14" s="757"/>
      <c r="EWC14" s="757"/>
      <c r="EWD14" s="757"/>
      <c r="EWE14" s="757"/>
      <c r="EWF14" s="757"/>
      <c r="EWG14" s="757"/>
      <c r="EWH14" s="757"/>
      <c r="EWI14" s="757"/>
      <c r="EWJ14" s="757"/>
      <c r="EWK14" s="757"/>
      <c r="EWL14" s="757"/>
      <c r="EWM14" s="757"/>
      <c r="EWN14" s="757"/>
      <c r="EWO14" s="757"/>
      <c r="EWP14" s="757"/>
      <c r="EWQ14" s="757"/>
      <c r="EWR14" s="757"/>
      <c r="EWS14" s="757"/>
      <c r="EWT14" s="757"/>
      <c r="EWU14" s="757"/>
      <c r="EWV14" s="757"/>
      <c r="EWW14" s="757"/>
      <c r="EWX14" s="757"/>
      <c r="EWY14" s="757"/>
      <c r="EWZ14" s="757"/>
      <c r="EXA14" s="757"/>
      <c r="EXB14" s="757"/>
      <c r="EXC14" s="757"/>
      <c r="EXD14" s="757"/>
      <c r="EXE14" s="757"/>
      <c r="EXF14" s="757"/>
      <c r="EXG14" s="757"/>
      <c r="EXH14" s="757"/>
      <c r="EXI14" s="757"/>
      <c r="EXJ14" s="757"/>
      <c r="EXK14" s="757"/>
      <c r="EXL14" s="757"/>
      <c r="EXM14" s="757"/>
      <c r="EXN14" s="757"/>
      <c r="EXO14" s="757"/>
      <c r="EXP14" s="757"/>
      <c r="EXQ14" s="757"/>
      <c r="EXR14" s="757"/>
      <c r="EXS14" s="757"/>
      <c r="EXT14" s="757"/>
      <c r="EXU14" s="757"/>
      <c r="EXV14" s="757"/>
      <c r="EXW14" s="757"/>
      <c r="EXX14" s="757"/>
      <c r="EXY14" s="757"/>
      <c r="EXZ14" s="757"/>
      <c r="EYA14" s="757"/>
      <c r="EYB14" s="757"/>
      <c r="EYC14" s="757"/>
      <c r="EYD14" s="757"/>
      <c r="EYE14" s="757"/>
      <c r="EYF14" s="757"/>
      <c r="EYG14" s="757"/>
      <c r="EYH14" s="757"/>
      <c r="EYI14" s="757"/>
      <c r="EYJ14" s="757"/>
      <c r="EYK14" s="757"/>
      <c r="EYL14" s="757"/>
      <c r="EYM14" s="757"/>
      <c r="EYN14" s="757"/>
      <c r="EYO14" s="757"/>
      <c r="EYP14" s="757"/>
      <c r="EYQ14" s="757"/>
      <c r="EYR14" s="757"/>
      <c r="EYS14" s="757"/>
      <c r="EYT14" s="757"/>
      <c r="EYU14" s="757"/>
      <c r="EYV14" s="757"/>
      <c r="EYW14" s="757"/>
      <c r="EYX14" s="757"/>
      <c r="EYY14" s="757"/>
      <c r="EYZ14" s="757"/>
      <c r="EZA14" s="757"/>
      <c r="EZB14" s="757"/>
      <c r="EZC14" s="757"/>
      <c r="EZD14" s="757"/>
      <c r="EZE14" s="757"/>
      <c r="EZF14" s="757"/>
      <c r="EZG14" s="757"/>
      <c r="EZH14" s="757"/>
      <c r="EZI14" s="757"/>
      <c r="EZJ14" s="757"/>
      <c r="EZK14" s="757"/>
      <c r="EZL14" s="757"/>
      <c r="EZM14" s="757"/>
      <c r="EZN14" s="757"/>
      <c r="EZO14" s="757"/>
      <c r="EZP14" s="757"/>
      <c r="EZQ14" s="757"/>
      <c r="EZR14" s="757"/>
      <c r="EZS14" s="757"/>
      <c r="EZT14" s="757"/>
      <c r="EZU14" s="757"/>
      <c r="EZV14" s="757"/>
      <c r="EZW14" s="757"/>
      <c r="EZX14" s="757"/>
      <c r="EZY14" s="757"/>
      <c r="EZZ14" s="757"/>
      <c r="FAA14" s="757"/>
      <c r="FAB14" s="757"/>
      <c r="FAC14" s="757"/>
      <c r="FAD14" s="757"/>
      <c r="FAE14" s="757"/>
      <c r="FAF14" s="757"/>
      <c r="FAG14" s="757"/>
      <c r="FAH14" s="757"/>
      <c r="FAI14" s="757"/>
      <c r="FAJ14" s="757"/>
      <c r="FAK14" s="757"/>
      <c r="FAL14" s="757"/>
      <c r="FAM14" s="757"/>
      <c r="FAN14" s="757"/>
      <c r="FAO14" s="757"/>
      <c r="FAP14" s="757"/>
      <c r="FAQ14" s="757"/>
      <c r="FAR14" s="757"/>
      <c r="FAS14" s="757"/>
      <c r="FAT14" s="757"/>
      <c r="FAU14" s="757"/>
      <c r="FAV14" s="757"/>
      <c r="FAW14" s="757"/>
      <c r="FAX14" s="757"/>
      <c r="FAY14" s="757"/>
      <c r="FAZ14" s="757"/>
      <c r="FBA14" s="757"/>
      <c r="FBB14" s="757"/>
      <c r="FBC14" s="757"/>
      <c r="FBD14" s="757"/>
      <c r="FBE14" s="757"/>
      <c r="FBF14" s="757"/>
      <c r="FBG14" s="757"/>
      <c r="FBH14" s="757"/>
      <c r="FBI14" s="757"/>
      <c r="FBJ14" s="757"/>
      <c r="FBK14" s="757"/>
      <c r="FBL14" s="757"/>
      <c r="FBM14" s="757"/>
      <c r="FBN14" s="757"/>
      <c r="FBO14" s="757"/>
      <c r="FBP14" s="757"/>
      <c r="FBQ14" s="757"/>
      <c r="FBR14" s="757"/>
      <c r="FBS14" s="757"/>
      <c r="FBT14" s="757"/>
      <c r="FBU14" s="757"/>
      <c r="FBV14" s="757"/>
      <c r="FBW14" s="757"/>
      <c r="FBX14" s="757"/>
      <c r="FBY14" s="757"/>
      <c r="FBZ14" s="757"/>
      <c r="FCA14" s="757"/>
      <c r="FCB14" s="757"/>
      <c r="FCC14" s="757"/>
      <c r="FCD14" s="757"/>
      <c r="FCE14" s="757"/>
      <c r="FCF14" s="757"/>
      <c r="FCG14" s="757"/>
      <c r="FCH14" s="757"/>
      <c r="FCI14" s="757"/>
      <c r="FCJ14" s="757"/>
      <c r="FCK14" s="757"/>
      <c r="FCL14" s="757"/>
      <c r="FCM14" s="757"/>
      <c r="FCN14" s="757"/>
      <c r="FCO14" s="757"/>
      <c r="FCP14" s="757"/>
      <c r="FCQ14" s="757"/>
      <c r="FCR14" s="757"/>
      <c r="FCS14" s="757"/>
      <c r="FCT14" s="757"/>
      <c r="FCU14" s="757"/>
      <c r="FCV14" s="757"/>
      <c r="FCW14" s="757"/>
      <c r="FCX14" s="757"/>
      <c r="FCY14" s="757"/>
      <c r="FCZ14" s="757"/>
      <c r="FDA14" s="757"/>
      <c r="FDB14" s="757"/>
      <c r="FDC14" s="757"/>
      <c r="FDD14" s="757"/>
      <c r="FDE14" s="757"/>
      <c r="FDF14" s="757"/>
      <c r="FDG14" s="757"/>
      <c r="FDH14" s="757"/>
      <c r="FDI14" s="757"/>
      <c r="FDJ14" s="757"/>
      <c r="FDK14" s="757"/>
      <c r="FDL14" s="757"/>
      <c r="FDM14" s="757"/>
      <c r="FDN14" s="757"/>
      <c r="FDO14" s="757"/>
      <c r="FDP14" s="757"/>
      <c r="FDQ14" s="757"/>
      <c r="FDR14" s="757"/>
      <c r="FDS14" s="757"/>
      <c r="FDT14" s="757"/>
      <c r="FDU14" s="757"/>
      <c r="FDV14" s="757"/>
      <c r="FDW14" s="757"/>
      <c r="FDX14" s="757"/>
      <c r="FDY14" s="757"/>
      <c r="FDZ14" s="757"/>
      <c r="FEA14" s="757"/>
      <c r="FEB14" s="757"/>
      <c r="FEC14" s="757"/>
      <c r="FED14" s="757"/>
      <c r="FEE14" s="757"/>
      <c r="FEF14" s="757"/>
      <c r="FEG14" s="757"/>
      <c r="FEH14" s="757"/>
      <c r="FEI14" s="757"/>
      <c r="FEJ14" s="757"/>
      <c r="FEK14" s="757"/>
      <c r="FEL14" s="757"/>
      <c r="FEM14" s="757"/>
      <c r="FEN14" s="757"/>
      <c r="FEO14" s="757"/>
      <c r="FEP14" s="757"/>
      <c r="FEQ14" s="757"/>
      <c r="FER14" s="757"/>
      <c r="FES14" s="757"/>
      <c r="FET14" s="757"/>
      <c r="FEU14" s="757"/>
      <c r="FEV14" s="757"/>
      <c r="FEW14" s="757"/>
      <c r="FEX14" s="757"/>
      <c r="FEY14" s="757"/>
      <c r="FEZ14" s="757"/>
      <c r="FFA14" s="757"/>
      <c r="FFB14" s="757"/>
      <c r="FFC14" s="757"/>
      <c r="FFD14" s="757"/>
      <c r="FFE14" s="757"/>
      <c r="FFF14" s="757"/>
      <c r="FFG14" s="757"/>
      <c r="FFH14" s="757"/>
      <c r="FFI14" s="757"/>
      <c r="FFJ14" s="757"/>
      <c r="FFK14" s="757"/>
      <c r="FFL14" s="757"/>
      <c r="FFM14" s="757"/>
      <c r="FFN14" s="757"/>
      <c r="FFO14" s="757"/>
      <c r="FFP14" s="757"/>
      <c r="FFQ14" s="757"/>
      <c r="FFR14" s="757"/>
      <c r="FFS14" s="757"/>
      <c r="FFT14" s="757"/>
      <c r="FFU14" s="757"/>
      <c r="FFV14" s="757"/>
      <c r="FFW14" s="757"/>
      <c r="FFX14" s="757"/>
      <c r="FFY14" s="757"/>
      <c r="FFZ14" s="757"/>
      <c r="FGA14" s="757"/>
      <c r="FGB14" s="757"/>
      <c r="FGC14" s="757"/>
      <c r="FGD14" s="757"/>
      <c r="FGE14" s="757"/>
      <c r="FGF14" s="757"/>
      <c r="FGG14" s="757"/>
      <c r="FGH14" s="757"/>
      <c r="FGI14" s="757"/>
      <c r="FGJ14" s="757"/>
      <c r="FGK14" s="757"/>
      <c r="FGL14" s="757"/>
      <c r="FGM14" s="757"/>
      <c r="FGN14" s="757"/>
      <c r="FGO14" s="757"/>
      <c r="FGP14" s="757"/>
      <c r="FGQ14" s="757"/>
      <c r="FGR14" s="757"/>
      <c r="FGS14" s="757"/>
      <c r="FGT14" s="757"/>
      <c r="FGU14" s="757"/>
      <c r="FGV14" s="757"/>
      <c r="FGW14" s="757"/>
      <c r="FGX14" s="757"/>
      <c r="FGY14" s="757"/>
      <c r="FGZ14" s="757"/>
      <c r="FHA14" s="757"/>
      <c r="FHB14" s="757"/>
      <c r="FHC14" s="757"/>
      <c r="FHD14" s="757"/>
      <c r="FHE14" s="757"/>
      <c r="FHF14" s="757"/>
      <c r="FHG14" s="757"/>
      <c r="FHH14" s="757"/>
      <c r="FHI14" s="757"/>
      <c r="FHJ14" s="757"/>
      <c r="FHK14" s="757"/>
      <c r="FHL14" s="757"/>
      <c r="FHM14" s="757"/>
      <c r="FHN14" s="757"/>
      <c r="FHO14" s="757"/>
      <c r="FHP14" s="757"/>
      <c r="FHQ14" s="757"/>
      <c r="FHR14" s="757"/>
      <c r="FHS14" s="757"/>
      <c r="FHT14" s="757"/>
      <c r="FHU14" s="757"/>
      <c r="FHV14" s="757"/>
      <c r="FHW14" s="757"/>
      <c r="FHX14" s="757"/>
      <c r="FHY14" s="757"/>
      <c r="FHZ14" s="757"/>
      <c r="FIA14" s="757"/>
      <c r="FIB14" s="757"/>
      <c r="FIC14" s="757"/>
      <c r="FID14" s="757"/>
      <c r="FIE14" s="757"/>
      <c r="FIF14" s="757"/>
      <c r="FIG14" s="757"/>
      <c r="FIH14" s="757"/>
      <c r="FII14" s="757"/>
      <c r="FIJ14" s="757"/>
      <c r="FIK14" s="757"/>
      <c r="FIL14" s="757"/>
      <c r="FIM14" s="757"/>
      <c r="FIN14" s="757"/>
      <c r="FIO14" s="757"/>
      <c r="FIP14" s="757"/>
      <c r="FIQ14" s="757"/>
      <c r="FIR14" s="757"/>
      <c r="FIS14" s="757"/>
      <c r="FIT14" s="757"/>
      <c r="FIU14" s="757"/>
      <c r="FIV14" s="757"/>
      <c r="FIW14" s="757"/>
      <c r="FIX14" s="757"/>
      <c r="FIY14" s="757"/>
      <c r="FIZ14" s="757"/>
      <c r="FJA14" s="757"/>
      <c r="FJB14" s="757"/>
      <c r="FJC14" s="757"/>
      <c r="FJD14" s="757"/>
      <c r="FJE14" s="757"/>
      <c r="FJF14" s="757"/>
      <c r="FJG14" s="757"/>
      <c r="FJH14" s="757"/>
      <c r="FJI14" s="757"/>
      <c r="FJJ14" s="757"/>
      <c r="FJK14" s="757"/>
      <c r="FJL14" s="757"/>
      <c r="FJM14" s="757"/>
      <c r="FJN14" s="757"/>
      <c r="FJO14" s="757"/>
      <c r="FJP14" s="757"/>
      <c r="FJQ14" s="757"/>
      <c r="FJR14" s="757"/>
      <c r="FJS14" s="757"/>
      <c r="FJT14" s="757"/>
      <c r="FJU14" s="757"/>
      <c r="FJV14" s="757"/>
      <c r="FJW14" s="757"/>
      <c r="FJX14" s="757"/>
      <c r="FJY14" s="757"/>
      <c r="FJZ14" s="757"/>
      <c r="FKA14" s="757"/>
      <c r="FKB14" s="757"/>
      <c r="FKC14" s="757"/>
      <c r="FKD14" s="757"/>
      <c r="FKE14" s="757"/>
      <c r="FKF14" s="757"/>
      <c r="FKG14" s="757"/>
      <c r="FKH14" s="757"/>
      <c r="FKI14" s="757"/>
      <c r="FKJ14" s="757"/>
      <c r="FKK14" s="757"/>
      <c r="FKL14" s="757"/>
      <c r="FKM14" s="757"/>
      <c r="FKN14" s="757"/>
      <c r="FKO14" s="757"/>
      <c r="FKP14" s="757"/>
      <c r="FKQ14" s="757"/>
      <c r="FKR14" s="757"/>
      <c r="FKS14" s="757"/>
      <c r="FKT14" s="757"/>
      <c r="FKU14" s="757"/>
      <c r="FKV14" s="757"/>
      <c r="FKW14" s="757"/>
      <c r="FKX14" s="757"/>
      <c r="FKY14" s="757"/>
      <c r="FKZ14" s="757"/>
      <c r="FLA14" s="757"/>
      <c r="FLB14" s="757"/>
      <c r="FLC14" s="757"/>
      <c r="FLD14" s="757"/>
      <c r="FLE14" s="757"/>
      <c r="FLF14" s="757"/>
      <c r="FLG14" s="757"/>
      <c r="FLH14" s="757"/>
      <c r="FLI14" s="757"/>
      <c r="FLJ14" s="757"/>
      <c r="FLK14" s="757"/>
      <c r="FLL14" s="757"/>
      <c r="FLM14" s="757"/>
      <c r="FLN14" s="757"/>
      <c r="FLO14" s="757"/>
      <c r="FLP14" s="757"/>
      <c r="FLQ14" s="757"/>
      <c r="FLR14" s="757"/>
      <c r="FLS14" s="757"/>
      <c r="FLT14" s="757"/>
      <c r="FLU14" s="757"/>
      <c r="FLV14" s="757"/>
      <c r="FLW14" s="757"/>
      <c r="FLX14" s="757"/>
      <c r="FLY14" s="757"/>
      <c r="FLZ14" s="757"/>
      <c r="FMA14" s="757"/>
      <c r="FMB14" s="757"/>
      <c r="FMC14" s="757"/>
      <c r="FMD14" s="757"/>
      <c r="FME14" s="757"/>
      <c r="FMF14" s="757"/>
      <c r="FMG14" s="757"/>
      <c r="FMH14" s="757"/>
      <c r="FMI14" s="757"/>
      <c r="FMJ14" s="757"/>
      <c r="FMK14" s="757"/>
      <c r="FML14" s="757"/>
      <c r="FMM14" s="757"/>
      <c r="FMN14" s="757"/>
      <c r="FMO14" s="757"/>
      <c r="FMP14" s="757"/>
      <c r="FMQ14" s="757"/>
      <c r="FMR14" s="757"/>
      <c r="FMS14" s="757"/>
      <c r="FMT14" s="757"/>
      <c r="FMU14" s="757"/>
      <c r="FMV14" s="757"/>
      <c r="FMW14" s="757"/>
      <c r="FMX14" s="757"/>
      <c r="FMY14" s="757"/>
      <c r="FMZ14" s="757"/>
      <c r="FNA14" s="757"/>
      <c r="FNB14" s="757"/>
      <c r="FNC14" s="757"/>
      <c r="FND14" s="757"/>
      <c r="FNE14" s="757"/>
      <c r="FNF14" s="757"/>
      <c r="FNG14" s="757"/>
      <c r="FNH14" s="757"/>
      <c r="FNI14" s="757"/>
      <c r="FNJ14" s="757"/>
      <c r="FNK14" s="757"/>
      <c r="FNL14" s="757"/>
      <c r="FNM14" s="757"/>
      <c r="FNN14" s="757"/>
      <c r="FNO14" s="757"/>
      <c r="FNP14" s="757"/>
      <c r="FNQ14" s="757"/>
      <c r="FNR14" s="757"/>
      <c r="FNS14" s="757"/>
      <c r="FNT14" s="757"/>
      <c r="FNU14" s="757"/>
      <c r="FNV14" s="757"/>
      <c r="FNW14" s="757"/>
      <c r="FNX14" s="757"/>
      <c r="FNY14" s="757"/>
      <c r="FNZ14" s="757"/>
      <c r="FOA14" s="757"/>
      <c r="FOB14" s="757"/>
      <c r="FOC14" s="757"/>
      <c r="FOD14" s="757"/>
      <c r="FOE14" s="757"/>
      <c r="FOF14" s="757"/>
      <c r="FOG14" s="757"/>
      <c r="FOH14" s="757"/>
      <c r="FOI14" s="757"/>
      <c r="FOJ14" s="757"/>
      <c r="FOK14" s="757"/>
      <c r="FOL14" s="757"/>
      <c r="FOM14" s="757"/>
      <c r="FON14" s="757"/>
      <c r="FOO14" s="757"/>
      <c r="FOP14" s="757"/>
      <c r="FOQ14" s="757"/>
      <c r="FOR14" s="757"/>
      <c r="FOS14" s="757"/>
      <c r="FOT14" s="757"/>
      <c r="FOU14" s="757"/>
      <c r="FOV14" s="757"/>
      <c r="FOW14" s="757"/>
      <c r="FOX14" s="757"/>
      <c r="FOY14" s="757"/>
      <c r="FOZ14" s="757"/>
      <c r="FPA14" s="757"/>
      <c r="FPB14" s="757"/>
      <c r="FPC14" s="757"/>
      <c r="FPD14" s="757"/>
      <c r="FPE14" s="757"/>
      <c r="FPF14" s="757"/>
      <c r="FPG14" s="757"/>
      <c r="FPH14" s="757"/>
      <c r="FPI14" s="757"/>
      <c r="FPJ14" s="757"/>
      <c r="FPK14" s="757"/>
      <c r="FPL14" s="757"/>
      <c r="FPM14" s="757"/>
      <c r="FPN14" s="757"/>
      <c r="FPO14" s="757"/>
      <c r="FPP14" s="757"/>
      <c r="FPQ14" s="757"/>
      <c r="FPR14" s="757"/>
      <c r="FPS14" s="757"/>
      <c r="FPT14" s="757"/>
      <c r="FPU14" s="757"/>
      <c r="FPV14" s="757"/>
      <c r="FPW14" s="757"/>
      <c r="FPX14" s="757"/>
      <c r="FPY14" s="757"/>
      <c r="FPZ14" s="757"/>
      <c r="FQA14" s="757"/>
      <c r="FQB14" s="757"/>
      <c r="FQC14" s="757"/>
      <c r="FQD14" s="757"/>
      <c r="FQE14" s="757"/>
      <c r="FQF14" s="757"/>
      <c r="FQG14" s="757"/>
      <c r="FQH14" s="757"/>
      <c r="FQI14" s="757"/>
      <c r="FQJ14" s="757"/>
      <c r="FQK14" s="757"/>
      <c r="FQL14" s="757"/>
      <c r="FQM14" s="757"/>
      <c r="FQN14" s="757"/>
      <c r="FQO14" s="757"/>
      <c r="FQP14" s="757"/>
      <c r="FQQ14" s="757"/>
      <c r="FQR14" s="757"/>
      <c r="FQS14" s="757"/>
      <c r="FQT14" s="757"/>
      <c r="FQU14" s="757"/>
      <c r="FQV14" s="757"/>
      <c r="FQW14" s="757"/>
      <c r="FQX14" s="757"/>
      <c r="FQY14" s="757"/>
      <c r="FQZ14" s="757"/>
      <c r="FRA14" s="757"/>
      <c r="FRB14" s="757"/>
      <c r="FRC14" s="757"/>
      <c r="FRD14" s="757"/>
      <c r="FRE14" s="757"/>
      <c r="FRF14" s="757"/>
      <c r="FRG14" s="757"/>
      <c r="FRH14" s="757"/>
      <c r="FRI14" s="757"/>
      <c r="FRJ14" s="757"/>
      <c r="FRK14" s="757"/>
      <c r="FRL14" s="757"/>
      <c r="FRM14" s="757"/>
      <c r="FRN14" s="757"/>
      <c r="FRO14" s="757"/>
      <c r="FRP14" s="757"/>
      <c r="FRQ14" s="757"/>
      <c r="FRR14" s="757"/>
      <c r="FRS14" s="757"/>
      <c r="FRT14" s="757"/>
      <c r="FRU14" s="757"/>
      <c r="FRV14" s="757"/>
      <c r="FRW14" s="757"/>
      <c r="FRX14" s="757"/>
      <c r="FRY14" s="757"/>
      <c r="FRZ14" s="757"/>
      <c r="FSA14" s="757"/>
      <c r="FSB14" s="757"/>
      <c r="FSC14" s="757"/>
      <c r="FSD14" s="757"/>
      <c r="FSE14" s="757"/>
      <c r="FSF14" s="757"/>
      <c r="FSG14" s="757"/>
      <c r="FSH14" s="757"/>
      <c r="FSI14" s="757"/>
      <c r="FSJ14" s="757"/>
      <c r="FSK14" s="757"/>
      <c r="FSL14" s="757"/>
      <c r="FSM14" s="757"/>
      <c r="FSN14" s="757"/>
      <c r="FSO14" s="757"/>
      <c r="FSP14" s="757"/>
      <c r="FSQ14" s="757"/>
      <c r="FSR14" s="757"/>
      <c r="FSS14" s="757"/>
      <c r="FST14" s="757"/>
      <c r="FSU14" s="757"/>
      <c r="FSV14" s="757"/>
      <c r="FSW14" s="757"/>
      <c r="FSX14" s="757"/>
      <c r="FSY14" s="757"/>
      <c r="FSZ14" s="757"/>
      <c r="FTA14" s="757"/>
      <c r="FTB14" s="757"/>
      <c r="FTC14" s="757"/>
      <c r="FTD14" s="757"/>
      <c r="FTE14" s="757"/>
      <c r="FTF14" s="757"/>
      <c r="FTG14" s="757"/>
      <c r="FTH14" s="757"/>
      <c r="FTI14" s="757"/>
      <c r="FTJ14" s="757"/>
      <c r="FTK14" s="757"/>
      <c r="FTL14" s="757"/>
      <c r="FTM14" s="757"/>
      <c r="FTN14" s="757"/>
      <c r="FTO14" s="757"/>
      <c r="FTP14" s="757"/>
      <c r="FTQ14" s="757"/>
      <c r="FTR14" s="757"/>
      <c r="FTS14" s="757"/>
      <c r="FTT14" s="757"/>
      <c r="FTU14" s="757"/>
      <c r="FTV14" s="757"/>
      <c r="FTW14" s="757"/>
      <c r="FTX14" s="757"/>
      <c r="FTY14" s="757"/>
      <c r="FTZ14" s="757"/>
      <c r="FUA14" s="757"/>
      <c r="FUB14" s="757"/>
      <c r="FUC14" s="757"/>
      <c r="FUD14" s="757"/>
      <c r="FUE14" s="757"/>
      <c r="FUF14" s="757"/>
      <c r="FUG14" s="757"/>
      <c r="FUH14" s="757"/>
      <c r="FUI14" s="757"/>
      <c r="FUJ14" s="757"/>
      <c r="FUK14" s="757"/>
      <c r="FUL14" s="757"/>
      <c r="FUM14" s="757"/>
      <c r="FUN14" s="757"/>
      <c r="FUO14" s="757"/>
      <c r="FUP14" s="757"/>
      <c r="FUQ14" s="757"/>
      <c r="FUR14" s="757"/>
      <c r="FUS14" s="757"/>
      <c r="FUT14" s="757"/>
      <c r="FUU14" s="757"/>
      <c r="FUV14" s="757"/>
      <c r="FUW14" s="757"/>
      <c r="FUX14" s="757"/>
      <c r="FUY14" s="757"/>
      <c r="FUZ14" s="757"/>
      <c r="FVA14" s="757"/>
      <c r="FVB14" s="757"/>
      <c r="FVC14" s="757"/>
      <c r="FVD14" s="757"/>
      <c r="FVE14" s="757"/>
      <c r="FVF14" s="757"/>
      <c r="FVG14" s="757"/>
      <c r="FVH14" s="757"/>
      <c r="FVI14" s="757"/>
      <c r="FVJ14" s="757"/>
      <c r="FVK14" s="757"/>
      <c r="FVL14" s="757"/>
      <c r="FVM14" s="757"/>
      <c r="FVN14" s="757"/>
      <c r="FVO14" s="757"/>
      <c r="FVP14" s="757"/>
      <c r="FVQ14" s="757"/>
      <c r="FVR14" s="757"/>
      <c r="FVS14" s="757"/>
      <c r="FVT14" s="757"/>
      <c r="FVU14" s="757"/>
      <c r="FVV14" s="757"/>
      <c r="FVW14" s="757"/>
      <c r="FVX14" s="757"/>
      <c r="FVY14" s="757"/>
      <c r="FVZ14" s="757"/>
      <c r="FWA14" s="757"/>
      <c r="FWB14" s="757"/>
      <c r="FWC14" s="757"/>
      <c r="FWD14" s="757"/>
      <c r="FWE14" s="757"/>
      <c r="FWF14" s="757"/>
      <c r="FWG14" s="757"/>
      <c r="FWH14" s="757"/>
      <c r="FWI14" s="757"/>
      <c r="FWJ14" s="757"/>
      <c r="FWK14" s="757"/>
      <c r="FWL14" s="757"/>
      <c r="FWM14" s="757"/>
      <c r="FWN14" s="757"/>
      <c r="FWO14" s="757"/>
      <c r="FWP14" s="757"/>
      <c r="FWQ14" s="757"/>
      <c r="FWR14" s="757"/>
      <c r="FWS14" s="757"/>
      <c r="FWT14" s="757"/>
      <c r="FWU14" s="757"/>
      <c r="FWV14" s="757"/>
      <c r="FWW14" s="757"/>
      <c r="FWX14" s="757"/>
      <c r="FWY14" s="757"/>
      <c r="FWZ14" s="757"/>
      <c r="FXA14" s="757"/>
      <c r="FXB14" s="757"/>
      <c r="FXC14" s="757"/>
      <c r="FXD14" s="757"/>
      <c r="FXE14" s="757"/>
      <c r="FXF14" s="757"/>
      <c r="FXG14" s="757"/>
      <c r="FXH14" s="757"/>
      <c r="FXI14" s="757"/>
      <c r="FXJ14" s="757"/>
      <c r="FXK14" s="757"/>
      <c r="FXL14" s="757"/>
      <c r="FXM14" s="757"/>
      <c r="FXN14" s="757"/>
      <c r="FXO14" s="757"/>
      <c r="FXP14" s="757"/>
      <c r="FXQ14" s="757"/>
      <c r="FXR14" s="757"/>
      <c r="FXS14" s="757"/>
      <c r="FXT14" s="757"/>
      <c r="FXU14" s="757"/>
      <c r="FXV14" s="757"/>
      <c r="FXW14" s="757"/>
      <c r="FXX14" s="757"/>
      <c r="FXY14" s="757"/>
      <c r="FXZ14" s="757"/>
      <c r="FYA14" s="757"/>
      <c r="FYB14" s="757"/>
      <c r="FYC14" s="757"/>
      <c r="FYD14" s="757"/>
      <c r="FYE14" s="757"/>
      <c r="FYF14" s="757"/>
      <c r="FYG14" s="757"/>
      <c r="FYH14" s="757"/>
      <c r="FYI14" s="757"/>
      <c r="FYJ14" s="757"/>
      <c r="FYK14" s="757"/>
      <c r="FYL14" s="757"/>
      <c r="FYM14" s="757"/>
      <c r="FYN14" s="757"/>
      <c r="FYO14" s="757"/>
      <c r="FYP14" s="757"/>
      <c r="FYQ14" s="757"/>
      <c r="FYR14" s="757"/>
      <c r="FYS14" s="757"/>
      <c r="FYT14" s="757"/>
      <c r="FYU14" s="757"/>
      <c r="FYV14" s="757"/>
      <c r="FYW14" s="757"/>
      <c r="FYX14" s="757"/>
      <c r="FYY14" s="757"/>
      <c r="FYZ14" s="757"/>
      <c r="FZA14" s="757"/>
      <c r="FZB14" s="757"/>
      <c r="FZC14" s="757"/>
      <c r="FZD14" s="757"/>
      <c r="FZE14" s="757"/>
      <c r="FZF14" s="757"/>
      <c r="FZG14" s="757"/>
      <c r="FZH14" s="757"/>
      <c r="FZI14" s="757"/>
      <c r="FZJ14" s="757"/>
      <c r="FZK14" s="757"/>
      <c r="FZL14" s="757"/>
      <c r="FZM14" s="757"/>
      <c r="FZN14" s="757"/>
      <c r="FZO14" s="757"/>
      <c r="FZP14" s="757"/>
      <c r="FZQ14" s="757"/>
      <c r="FZR14" s="757"/>
      <c r="FZS14" s="757"/>
      <c r="FZT14" s="757"/>
      <c r="FZU14" s="757"/>
      <c r="FZV14" s="757"/>
      <c r="FZW14" s="757"/>
      <c r="FZX14" s="757"/>
      <c r="FZY14" s="757"/>
      <c r="FZZ14" s="757"/>
      <c r="GAA14" s="757"/>
      <c r="GAB14" s="757"/>
      <c r="GAC14" s="757"/>
      <c r="GAD14" s="757"/>
      <c r="GAE14" s="757"/>
      <c r="GAF14" s="757"/>
      <c r="GAG14" s="757"/>
      <c r="GAH14" s="757"/>
      <c r="GAI14" s="757"/>
      <c r="GAJ14" s="757"/>
      <c r="GAK14" s="757"/>
      <c r="GAL14" s="757"/>
      <c r="GAM14" s="757"/>
      <c r="GAN14" s="757"/>
      <c r="GAO14" s="757"/>
      <c r="GAP14" s="757"/>
      <c r="GAQ14" s="757"/>
      <c r="GAR14" s="757"/>
      <c r="GAS14" s="757"/>
      <c r="GAT14" s="757"/>
      <c r="GAU14" s="757"/>
      <c r="GAV14" s="757"/>
      <c r="GAW14" s="757"/>
      <c r="GAX14" s="757"/>
      <c r="GAY14" s="757"/>
      <c r="GAZ14" s="757"/>
      <c r="GBA14" s="757"/>
      <c r="GBB14" s="757"/>
      <c r="GBC14" s="757"/>
      <c r="GBD14" s="757"/>
      <c r="GBE14" s="757"/>
      <c r="GBF14" s="757"/>
      <c r="GBG14" s="757"/>
      <c r="GBH14" s="757"/>
      <c r="GBI14" s="757"/>
      <c r="GBJ14" s="757"/>
      <c r="GBK14" s="757"/>
      <c r="GBL14" s="757"/>
      <c r="GBM14" s="757"/>
      <c r="GBN14" s="757"/>
      <c r="GBO14" s="757"/>
      <c r="GBP14" s="757"/>
      <c r="GBQ14" s="757"/>
      <c r="GBR14" s="757"/>
      <c r="GBS14" s="757"/>
      <c r="GBT14" s="757"/>
      <c r="GBU14" s="757"/>
      <c r="GBV14" s="757"/>
      <c r="GBW14" s="757"/>
      <c r="GBX14" s="757"/>
      <c r="GBY14" s="757"/>
      <c r="GBZ14" s="757"/>
      <c r="GCA14" s="757"/>
      <c r="GCB14" s="757"/>
      <c r="GCC14" s="757"/>
      <c r="GCD14" s="757"/>
      <c r="GCE14" s="757"/>
      <c r="GCF14" s="757"/>
      <c r="GCG14" s="757"/>
      <c r="GCH14" s="757"/>
      <c r="GCI14" s="757"/>
      <c r="GCJ14" s="757"/>
      <c r="GCK14" s="757"/>
      <c r="GCL14" s="757"/>
      <c r="GCM14" s="757"/>
      <c r="GCN14" s="757"/>
      <c r="GCO14" s="757"/>
      <c r="GCP14" s="757"/>
      <c r="GCQ14" s="757"/>
      <c r="GCR14" s="757"/>
      <c r="GCS14" s="757"/>
      <c r="GCT14" s="757"/>
      <c r="GCU14" s="757"/>
      <c r="GCV14" s="757"/>
      <c r="GCW14" s="757"/>
      <c r="GCX14" s="757"/>
      <c r="GCY14" s="757"/>
      <c r="GCZ14" s="757"/>
      <c r="GDA14" s="757"/>
      <c r="GDB14" s="757"/>
      <c r="GDC14" s="757"/>
      <c r="GDD14" s="757"/>
      <c r="GDE14" s="757"/>
      <c r="GDF14" s="757"/>
      <c r="GDG14" s="757"/>
      <c r="GDH14" s="757"/>
      <c r="GDI14" s="757"/>
      <c r="GDJ14" s="757"/>
      <c r="GDK14" s="757"/>
      <c r="GDL14" s="757"/>
      <c r="GDM14" s="757"/>
      <c r="GDN14" s="757"/>
      <c r="GDO14" s="757"/>
      <c r="GDP14" s="757"/>
      <c r="GDQ14" s="757"/>
      <c r="GDR14" s="757"/>
      <c r="GDS14" s="757"/>
      <c r="GDT14" s="757"/>
      <c r="GDU14" s="757"/>
      <c r="GDV14" s="757"/>
      <c r="GDW14" s="757"/>
      <c r="GDX14" s="757"/>
      <c r="GDY14" s="757"/>
      <c r="GDZ14" s="757"/>
      <c r="GEA14" s="757"/>
      <c r="GEB14" s="757"/>
      <c r="GEC14" s="757"/>
      <c r="GED14" s="757"/>
      <c r="GEE14" s="757"/>
      <c r="GEF14" s="757"/>
      <c r="GEG14" s="757"/>
      <c r="GEH14" s="757"/>
      <c r="GEI14" s="757"/>
      <c r="GEJ14" s="757"/>
      <c r="GEK14" s="757"/>
      <c r="GEL14" s="757"/>
      <c r="GEM14" s="757"/>
      <c r="GEN14" s="757"/>
      <c r="GEO14" s="757"/>
      <c r="GEP14" s="757"/>
      <c r="GEQ14" s="757"/>
      <c r="GER14" s="757"/>
      <c r="GES14" s="757"/>
      <c r="GET14" s="757"/>
      <c r="GEU14" s="757"/>
      <c r="GEV14" s="757"/>
      <c r="GEW14" s="757"/>
      <c r="GEX14" s="757"/>
      <c r="GEY14" s="757"/>
      <c r="GEZ14" s="757"/>
      <c r="GFA14" s="757"/>
      <c r="GFB14" s="757"/>
      <c r="GFC14" s="757"/>
      <c r="GFD14" s="757"/>
      <c r="GFE14" s="757"/>
      <c r="GFF14" s="757"/>
      <c r="GFG14" s="757"/>
      <c r="GFH14" s="757"/>
      <c r="GFI14" s="757"/>
      <c r="GFJ14" s="757"/>
      <c r="GFK14" s="757"/>
      <c r="GFL14" s="757"/>
      <c r="GFM14" s="757"/>
      <c r="GFN14" s="757"/>
      <c r="GFO14" s="757"/>
      <c r="GFP14" s="757"/>
      <c r="GFQ14" s="757"/>
      <c r="GFR14" s="757"/>
      <c r="GFS14" s="757"/>
      <c r="GFT14" s="757"/>
      <c r="GFU14" s="757"/>
      <c r="GFV14" s="757"/>
      <c r="GFW14" s="757"/>
      <c r="GFX14" s="757"/>
      <c r="GFY14" s="757"/>
      <c r="GFZ14" s="757"/>
      <c r="GGA14" s="757"/>
      <c r="GGB14" s="757"/>
      <c r="GGC14" s="757"/>
      <c r="GGD14" s="757"/>
      <c r="GGE14" s="757"/>
      <c r="GGF14" s="757"/>
      <c r="GGG14" s="757"/>
      <c r="GGH14" s="757"/>
      <c r="GGI14" s="757"/>
      <c r="GGJ14" s="757"/>
      <c r="GGK14" s="757"/>
      <c r="GGL14" s="757"/>
      <c r="GGM14" s="757"/>
      <c r="GGN14" s="757"/>
      <c r="GGO14" s="757"/>
      <c r="GGP14" s="757"/>
      <c r="GGQ14" s="757"/>
      <c r="GGR14" s="757"/>
      <c r="GGS14" s="757"/>
      <c r="GGT14" s="757"/>
      <c r="GGU14" s="757"/>
      <c r="GGV14" s="757"/>
      <c r="GGW14" s="757"/>
      <c r="GGX14" s="757"/>
      <c r="GGY14" s="757"/>
      <c r="GGZ14" s="757"/>
      <c r="GHA14" s="757"/>
      <c r="GHB14" s="757"/>
      <c r="GHC14" s="757"/>
      <c r="GHD14" s="757"/>
      <c r="GHE14" s="757"/>
      <c r="GHF14" s="757"/>
      <c r="GHG14" s="757"/>
      <c r="GHH14" s="757"/>
      <c r="GHI14" s="757"/>
      <c r="GHJ14" s="757"/>
      <c r="GHK14" s="757"/>
      <c r="GHL14" s="757"/>
      <c r="GHM14" s="757"/>
      <c r="GHN14" s="757"/>
      <c r="GHO14" s="757"/>
      <c r="GHP14" s="757"/>
      <c r="GHQ14" s="757"/>
      <c r="GHR14" s="757"/>
      <c r="GHS14" s="757"/>
      <c r="GHT14" s="757"/>
      <c r="GHU14" s="757"/>
      <c r="GHV14" s="757"/>
      <c r="GHW14" s="757"/>
      <c r="GHX14" s="757"/>
      <c r="GHY14" s="757"/>
      <c r="GHZ14" s="757"/>
      <c r="GIA14" s="757"/>
      <c r="GIB14" s="757"/>
      <c r="GIC14" s="757"/>
      <c r="GID14" s="757"/>
      <c r="GIE14" s="757"/>
      <c r="GIF14" s="757"/>
      <c r="GIG14" s="757"/>
      <c r="GIH14" s="757"/>
      <c r="GII14" s="757"/>
      <c r="GIJ14" s="757"/>
      <c r="GIK14" s="757"/>
      <c r="GIL14" s="757"/>
      <c r="GIM14" s="757"/>
      <c r="GIN14" s="757"/>
      <c r="GIO14" s="757"/>
      <c r="GIP14" s="757"/>
      <c r="GIQ14" s="757"/>
      <c r="GIR14" s="757"/>
      <c r="GIS14" s="757"/>
      <c r="GIT14" s="757"/>
      <c r="GIU14" s="757"/>
      <c r="GIV14" s="757"/>
      <c r="GIW14" s="757"/>
      <c r="GIX14" s="757"/>
      <c r="GIY14" s="757"/>
      <c r="GIZ14" s="757"/>
      <c r="GJA14" s="757"/>
      <c r="GJB14" s="757"/>
      <c r="GJC14" s="757"/>
      <c r="GJD14" s="757"/>
      <c r="GJE14" s="757"/>
      <c r="GJF14" s="757"/>
      <c r="GJG14" s="757"/>
      <c r="GJH14" s="757"/>
      <c r="GJI14" s="757"/>
      <c r="GJJ14" s="757"/>
      <c r="GJK14" s="757"/>
      <c r="GJL14" s="757"/>
      <c r="GJM14" s="757"/>
      <c r="GJN14" s="757"/>
      <c r="GJO14" s="757"/>
      <c r="GJP14" s="757"/>
      <c r="GJQ14" s="757"/>
      <c r="GJR14" s="757"/>
      <c r="GJS14" s="757"/>
      <c r="GJT14" s="757"/>
      <c r="GJU14" s="757"/>
      <c r="GJV14" s="757"/>
      <c r="GJW14" s="757"/>
      <c r="GJX14" s="757"/>
      <c r="GJY14" s="757"/>
      <c r="GJZ14" s="757"/>
      <c r="GKA14" s="757"/>
      <c r="GKB14" s="757"/>
      <c r="GKC14" s="757"/>
      <c r="GKD14" s="757"/>
      <c r="GKE14" s="757"/>
      <c r="GKF14" s="757"/>
      <c r="GKG14" s="757"/>
      <c r="GKH14" s="757"/>
      <c r="GKI14" s="757"/>
      <c r="GKJ14" s="757"/>
      <c r="GKK14" s="757"/>
      <c r="GKL14" s="757"/>
      <c r="GKM14" s="757"/>
      <c r="GKN14" s="757"/>
      <c r="GKO14" s="757"/>
      <c r="GKP14" s="757"/>
      <c r="GKQ14" s="757"/>
      <c r="GKR14" s="757"/>
      <c r="GKS14" s="757"/>
      <c r="GKT14" s="757"/>
      <c r="GKU14" s="757"/>
      <c r="GKV14" s="757"/>
      <c r="GKW14" s="757"/>
      <c r="GKX14" s="757"/>
      <c r="GKY14" s="757"/>
      <c r="GKZ14" s="757"/>
      <c r="GLA14" s="757"/>
      <c r="GLB14" s="757"/>
      <c r="GLC14" s="757"/>
      <c r="GLD14" s="757"/>
      <c r="GLE14" s="757"/>
      <c r="GLF14" s="757"/>
      <c r="GLG14" s="757"/>
      <c r="GLH14" s="757"/>
      <c r="GLI14" s="757"/>
      <c r="GLJ14" s="757"/>
      <c r="GLK14" s="757"/>
      <c r="GLL14" s="757"/>
      <c r="GLM14" s="757"/>
      <c r="GLN14" s="757"/>
      <c r="GLO14" s="757"/>
      <c r="GLP14" s="757"/>
      <c r="GLQ14" s="757"/>
      <c r="GLR14" s="757"/>
      <c r="GLS14" s="757"/>
      <c r="GLT14" s="757"/>
      <c r="GLU14" s="757"/>
      <c r="GLV14" s="757"/>
      <c r="GLW14" s="757"/>
      <c r="GLX14" s="757"/>
      <c r="GLY14" s="757"/>
      <c r="GLZ14" s="757"/>
      <c r="GMA14" s="757"/>
      <c r="GMB14" s="757"/>
      <c r="GMC14" s="757"/>
      <c r="GMD14" s="757"/>
      <c r="GME14" s="757"/>
      <c r="GMF14" s="757"/>
      <c r="GMG14" s="757"/>
      <c r="GMH14" s="757"/>
      <c r="GMI14" s="757"/>
      <c r="GMJ14" s="757"/>
      <c r="GMK14" s="757"/>
      <c r="GML14" s="757"/>
      <c r="GMM14" s="757"/>
      <c r="GMN14" s="757"/>
      <c r="GMO14" s="757"/>
      <c r="GMP14" s="757"/>
      <c r="GMQ14" s="757"/>
      <c r="GMR14" s="757"/>
      <c r="GMS14" s="757"/>
      <c r="GMT14" s="757"/>
      <c r="GMU14" s="757"/>
      <c r="GMV14" s="757"/>
      <c r="GMW14" s="757"/>
      <c r="GMX14" s="757"/>
      <c r="GMY14" s="757"/>
      <c r="GMZ14" s="757"/>
      <c r="GNA14" s="757"/>
      <c r="GNB14" s="757"/>
      <c r="GNC14" s="757"/>
      <c r="GND14" s="757"/>
      <c r="GNE14" s="757"/>
      <c r="GNF14" s="757"/>
      <c r="GNG14" s="757"/>
      <c r="GNH14" s="757"/>
      <c r="GNI14" s="757"/>
      <c r="GNJ14" s="757"/>
      <c r="GNK14" s="757"/>
      <c r="GNL14" s="757"/>
      <c r="GNM14" s="757"/>
      <c r="GNN14" s="757"/>
      <c r="GNO14" s="757"/>
      <c r="GNP14" s="757"/>
      <c r="GNQ14" s="757"/>
      <c r="GNR14" s="757"/>
      <c r="GNS14" s="757"/>
      <c r="GNT14" s="757"/>
      <c r="GNU14" s="757"/>
      <c r="GNV14" s="757"/>
      <c r="GNW14" s="757"/>
      <c r="GNX14" s="757"/>
      <c r="GNY14" s="757"/>
      <c r="GNZ14" s="757"/>
      <c r="GOA14" s="757"/>
      <c r="GOB14" s="757"/>
      <c r="GOC14" s="757"/>
      <c r="GOD14" s="757"/>
      <c r="GOE14" s="757"/>
      <c r="GOF14" s="757"/>
      <c r="GOG14" s="757"/>
      <c r="GOH14" s="757"/>
      <c r="GOI14" s="757"/>
      <c r="GOJ14" s="757"/>
      <c r="GOK14" s="757"/>
      <c r="GOL14" s="757"/>
      <c r="GOM14" s="757"/>
      <c r="GON14" s="757"/>
      <c r="GOO14" s="757"/>
      <c r="GOP14" s="757"/>
      <c r="GOQ14" s="757"/>
      <c r="GOR14" s="757"/>
      <c r="GOS14" s="757"/>
      <c r="GOT14" s="757"/>
      <c r="GOU14" s="757"/>
      <c r="GOV14" s="757"/>
      <c r="GOW14" s="757"/>
      <c r="GOX14" s="757"/>
      <c r="GOY14" s="757"/>
      <c r="GOZ14" s="757"/>
      <c r="GPA14" s="757"/>
      <c r="GPB14" s="757"/>
      <c r="GPC14" s="757"/>
      <c r="GPD14" s="757"/>
      <c r="GPE14" s="757"/>
      <c r="GPF14" s="757"/>
      <c r="GPG14" s="757"/>
      <c r="GPH14" s="757"/>
      <c r="GPI14" s="757"/>
      <c r="GPJ14" s="757"/>
      <c r="GPK14" s="757"/>
      <c r="GPL14" s="757"/>
      <c r="GPM14" s="757"/>
      <c r="GPN14" s="757"/>
      <c r="GPO14" s="757"/>
      <c r="GPP14" s="757"/>
      <c r="GPQ14" s="757"/>
      <c r="GPR14" s="757"/>
      <c r="GPS14" s="757"/>
      <c r="GPT14" s="757"/>
      <c r="GPU14" s="757"/>
      <c r="GPV14" s="757"/>
      <c r="GPW14" s="757"/>
      <c r="GPX14" s="757"/>
      <c r="GPY14" s="757"/>
      <c r="GPZ14" s="757"/>
      <c r="GQA14" s="757"/>
      <c r="GQB14" s="757"/>
      <c r="GQC14" s="757"/>
      <c r="GQD14" s="757"/>
      <c r="GQE14" s="757"/>
      <c r="GQF14" s="757"/>
      <c r="GQG14" s="757"/>
      <c r="GQH14" s="757"/>
      <c r="GQI14" s="757"/>
      <c r="GQJ14" s="757"/>
      <c r="GQK14" s="757"/>
      <c r="GQL14" s="757"/>
      <c r="GQM14" s="757"/>
      <c r="GQN14" s="757"/>
      <c r="GQO14" s="757"/>
      <c r="GQP14" s="757"/>
      <c r="GQQ14" s="757"/>
      <c r="GQR14" s="757"/>
      <c r="GQS14" s="757"/>
      <c r="GQT14" s="757"/>
      <c r="GQU14" s="757"/>
      <c r="GQV14" s="757"/>
      <c r="GQW14" s="757"/>
      <c r="GQX14" s="757"/>
      <c r="GQY14" s="757"/>
      <c r="GQZ14" s="757"/>
      <c r="GRA14" s="757"/>
      <c r="GRB14" s="757"/>
      <c r="GRC14" s="757"/>
      <c r="GRD14" s="757"/>
      <c r="GRE14" s="757"/>
      <c r="GRF14" s="757"/>
      <c r="GRG14" s="757"/>
      <c r="GRH14" s="757"/>
      <c r="GRI14" s="757"/>
      <c r="GRJ14" s="757"/>
      <c r="GRK14" s="757"/>
      <c r="GRL14" s="757"/>
      <c r="GRM14" s="757"/>
      <c r="GRN14" s="757"/>
      <c r="GRO14" s="757"/>
      <c r="GRP14" s="757"/>
      <c r="GRQ14" s="757"/>
      <c r="GRR14" s="757"/>
      <c r="GRS14" s="757"/>
      <c r="GRT14" s="757"/>
      <c r="GRU14" s="757"/>
      <c r="GRV14" s="757"/>
      <c r="GRW14" s="757"/>
      <c r="GRX14" s="757"/>
      <c r="GRY14" s="757"/>
      <c r="GRZ14" s="757"/>
      <c r="GSA14" s="757"/>
      <c r="GSB14" s="757"/>
      <c r="GSC14" s="757"/>
      <c r="GSD14" s="757"/>
      <c r="GSE14" s="757"/>
      <c r="GSF14" s="757"/>
      <c r="GSG14" s="757"/>
      <c r="GSH14" s="757"/>
      <c r="GSI14" s="757"/>
      <c r="GSJ14" s="757"/>
      <c r="GSK14" s="757"/>
      <c r="GSL14" s="757"/>
      <c r="GSM14" s="757"/>
      <c r="GSN14" s="757"/>
      <c r="GSO14" s="757"/>
      <c r="GSP14" s="757"/>
      <c r="GSQ14" s="757"/>
      <c r="GSR14" s="757"/>
      <c r="GSS14" s="757"/>
      <c r="GST14" s="757"/>
      <c r="GSU14" s="757"/>
      <c r="GSV14" s="757"/>
      <c r="GSW14" s="757"/>
      <c r="GSX14" s="757"/>
      <c r="GSY14" s="757"/>
      <c r="GSZ14" s="757"/>
      <c r="GTA14" s="757"/>
      <c r="GTB14" s="757"/>
      <c r="GTC14" s="757"/>
      <c r="GTD14" s="757"/>
      <c r="GTE14" s="757"/>
      <c r="GTF14" s="757"/>
      <c r="GTG14" s="757"/>
      <c r="GTH14" s="757"/>
      <c r="GTI14" s="757"/>
      <c r="GTJ14" s="757"/>
      <c r="GTK14" s="757"/>
      <c r="GTL14" s="757"/>
      <c r="GTM14" s="757"/>
      <c r="GTN14" s="757"/>
      <c r="GTO14" s="757"/>
      <c r="GTP14" s="757"/>
      <c r="GTQ14" s="757"/>
      <c r="GTR14" s="757"/>
      <c r="GTS14" s="757"/>
      <c r="GTT14" s="757"/>
      <c r="GTU14" s="757"/>
      <c r="GTV14" s="757"/>
      <c r="GTW14" s="757"/>
      <c r="GTX14" s="757"/>
      <c r="GTY14" s="757"/>
      <c r="GTZ14" s="757"/>
      <c r="GUA14" s="757"/>
      <c r="GUB14" s="757"/>
      <c r="GUC14" s="757"/>
      <c r="GUD14" s="757"/>
      <c r="GUE14" s="757"/>
      <c r="GUF14" s="757"/>
      <c r="GUG14" s="757"/>
      <c r="GUH14" s="757"/>
      <c r="GUI14" s="757"/>
      <c r="GUJ14" s="757"/>
      <c r="GUK14" s="757"/>
      <c r="GUL14" s="757"/>
      <c r="GUM14" s="757"/>
      <c r="GUN14" s="757"/>
      <c r="GUO14" s="757"/>
      <c r="GUP14" s="757"/>
      <c r="GUQ14" s="757"/>
      <c r="GUR14" s="757"/>
      <c r="GUS14" s="757"/>
      <c r="GUT14" s="757"/>
      <c r="GUU14" s="757"/>
      <c r="GUV14" s="757"/>
      <c r="GUW14" s="757"/>
      <c r="GUX14" s="757"/>
      <c r="GUY14" s="757"/>
      <c r="GUZ14" s="757"/>
      <c r="GVA14" s="757"/>
      <c r="GVB14" s="757"/>
      <c r="GVC14" s="757"/>
      <c r="GVD14" s="757"/>
      <c r="GVE14" s="757"/>
      <c r="GVF14" s="757"/>
      <c r="GVG14" s="757"/>
      <c r="GVH14" s="757"/>
      <c r="GVI14" s="757"/>
      <c r="GVJ14" s="757"/>
      <c r="GVK14" s="757"/>
      <c r="GVL14" s="757"/>
      <c r="GVM14" s="757"/>
      <c r="GVN14" s="757"/>
      <c r="GVO14" s="757"/>
      <c r="GVP14" s="757"/>
      <c r="GVQ14" s="757"/>
      <c r="GVR14" s="757"/>
      <c r="GVS14" s="757"/>
      <c r="GVT14" s="757"/>
      <c r="GVU14" s="757"/>
      <c r="GVV14" s="757"/>
      <c r="GVW14" s="757"/>
      <c r="GVX14" s="757"/>
      <c r="GVY14" s="757"/>
      <c r="GVZ14" s="757"/>
      <c r="GWA14" s="757"/>
      <c r="GWB14" s="757"/>
      <c r="GWC14" s="757"/>
      <c r="GWD14" s="757"/>
      <c r="GWE14" s="757"/>
      <c r="GWF14" s="757"/>
      <c r="GWG14" s="757"/>
      <c r="GWH14" s="757"/>
      <c r="GWI14" s="757"/>
      <c r="GWJ14" s="757"/>
      <c r="GWK14" s="757"/>
      <c r="GWL14" s="757"/>
      <c r="GWM14" s="757"/>
      <c r="GWN14" s="757"/>
      <c r="GWO14" s="757"/>
      <c r="GWP14" s="757"/>
      <c r="GWQ14" s="757"/>
      <c r="GWR14" s="757"/>
      <c r="GWS14" s="757"/>
      <c r="GWT14" s="757"/>
      <c r="GWU14" s="757"/>
      <c r="GWV14" s="757"/>
      <c r="GWW14" s="757"/>
      <c r="GWX14" s="757"/>
      <c r="GWY14" s="757"/>
      <c r="GWZ14" s="757"/>
      <c r="GXA14" s="757"/>
      <c r="GXB14" s="757"/>
      <c r="GXC14" s="757"/>
      <c r="GXD14" s="757"/>
      <c r="GXE14" s="757"/>
      <c r="GXF14" s="757"/>
      <c r="GXG14" s="757"/>
      <c r="GXH14" s="757"/>
      <c r="GXI14" s="757"/>
      <c r="GXJ14" s="757"/>
      <c r="GXK14" s="757"/>
      <c r="GXL14" s="757"/>
      <c r="GXM14" s="757"/>
      <c r="GXN14" s="757"/>
      <c r="GXO14" s="757"/>
      <c r="GXP14" s="757"/>
      <c r="GXQ14" s="757"/>
      <c r="GXR14" s="757"/>
      <c r="GXS14" s="757"/>
      <c r="GXT14" s="757"/>
      <c r="GXU14" s="757"/>
      <c r="GXV14" s="757"/>
      <c r="GXW14" s="757"/>
      <c r="GXX14" s="757"/>
      <c r="GXY14" s="757"/>
      <c r="GXZ14" s="757"/>
      <c r="GYA14" s="757"/>
      <c r="GYB14" s="757"/>
      <c r="GYC14" s="757"/>
      <c r="GYD14" s="757"/>
      <c r="GYE14" s="757"/>
      <c r="GYF14" s="757"/>
      <c r="GYG14" s="757"/>
      <c r="GYH14" s="757"/>
      <c r="GYI14" s="757"/>
      <c r="GYJ14" s="757"/>
      <c r="GYK14" s="757"/>
      <c r="GYL14" s="757"/>
      <c r="GYM14" s="757"/>
      <c r="GYN14" s="757"/>
      <c r="GYO14" s="757"/>
      <c r="GYP14" s="757"/>
      <c r="GYQ14" s="757"/>
      <c r="GYR14" s="757"/>
      <c r="GYS14" s="757"/>
      <c r="GYT14" s="757"/>
      <c r="GYU14" s="757"/>
      <c r="GYV14" s="757"/>
      <c r="GYW14" s="757"/>
      <c r="GYX14" s="757"/>
      <c r="GYY14" s="757"/>
      <c r="GYZ14" s="757"/>
      <c r="GZA14" s="757"/>
      <c r="GZB14" s="757"/>
      <c r="GZC14" s="757"/>
      <c r="GZD14" s="757"/>
      <c r="GZE14" s="757"/>
      <c r="GZF14" s="757"/>
      <c r="GZG14" s="757"/>
      <c r="GZH14" s="757"/>
      <c r="GZI14" s="757"/>
      <c r="GZJ14" s="757"/>
      <c r="GZK14" s="757"/>
      <c r="GZL14" s="757"/>
      <c r="GZM14" s="757"/>
      <c r="GZN14" s="757"/>
      <c r="GZO14" s="757"/>
      <c r="GZP14" s="757"/>
      <c r="GZQ14" s="757"/>
      <c r="GZR14" s="757"/>
      <c r="GZS14" s="757"/>
      <c r="GZT14" s="757"/>
      <c r="GZU14" s="757"/>
      <c r="GZV14" s="757"/>
      <c r="GZW14" s="757"/>
      <c r="GZX14" s="757"/>
      <c r="GZY14" s="757"/>
      <c r="GZZ14" s="757"/>
      <c r="HAA14" s="757"/>
      <c r="HAB14" s="757"/>
      <c r="HAC14" s="757"/>
      <c r="HAD14" s="757"/>
      <c r="HAE14" s="757"/>
      <c r="HAF14" s="757"/>
      <c r="HAG14" s="757"/>
      <c r="HAH14" s="757"/>
      <c r="HAI14" s="757"/>
      <c r="HAJ14" s="757"/>
      <c r="HAK14" s="757"/>
      <c r="HAL14" s="757"/>
      <c r="HAM14" s="757"/>
      <c r="HAN14" s="757"/>
      <c r="HAO14" s="757"/>
      <c r="HAP14" s="757"/>
      <c r="HAQ14" s="757"/>
      <c r="HAR14" s="757"/>
      <c r="HAS14" s="757"/>
      <c r="HAT14" s="757"/>
      <c r="HAU14" s="757"/>
      <c r="HAV14" s="757"/>
      <c r="HAW14" s="757"/>
      <c r="HAX14" s="757"/>
      <c r="HAY14" s="757"/>
      <c r="HAZ14" s="757"/>
      <c r="HBA14" s="757"/>
      <c r="HBB14" s="757"/>
      <c r="HBC14" s="757"/>
      <c r="HBD14" s="757"/>
      <c r="HBE14" s="757"/>
      <c r="HBF14" s="757"/>
      <c r="HBG14" s="757"/>
      <c r="HBH14" s="757"/>
      <c r="HBI14" s="757"/>
      <c r="HBJ14" s="757"/>
      <c r="HBK14" s="757"/>
      <c r="HBL14" s="757"/>
      <c r="HBM14" s="757"/>
      <c r="HBN14" s="757"/>
      <c r="HBO14" s="757"/>
      <c r="HBP14" s="757"/>
      <c r="HBQ14" s="757"/>
      <c r="HBR14" s="757"/>
      <c r="HBS14" s="757"/>
      <c r="HBT14" s="757"/>
      <c r="HBU14" s="757"/>
      <c r="HBV14" s="757"/>
      <c r="HBW14" s="757"/>
      <c r="HBX14" s="757"/>
      <c r="HBY14" s="757"/>
      <c r="HBZ14" s="757"/>
      <c r="HCA14" s="757"/>
      <c r="HCB14" s="757"/>
      <c r="HCC14" s="757"/>
      <c r="HCD14" s="757"/>
      <c r="HCE14" s="757"/>
      <c r="HCF14" s="757"/>
      <c r="HCG14" s="757"/>
      <c r="HCH14" s="757"/>
      <c r="HCI14" s="757"/>
      <c r="HCJ14" s="757"/>
      <c r="HCK14" s="757"/>
      <c r="HCL14" s="757"/>
      <c r="HCM14" s="757"/>
      <c r="HCN14" s="757"/>
      <c r="HCO14" s="757"/>
      <c r="HCP14" s="757"/>
      <c r="HCQ14" s="757"/>
      <c r="HCR14" s="757"/>
      <c r="HCS14" s="757"/>
      <c r="HCT14" s="757"/>
      <c r="HCU14" s="757"/>
      <c r="HCV14" s="757"/>
      <c r="HCW14" s="757"/>
      <c r="HCX14" s="757"/>
      <c r="HCY14" s="757"/>
      <c r="HCZ14" s="757"/>
      <c r="HDA14" s="757"/>
      <c r="HDB14" s="757"/>
      <c r="HDC14" s="757"/>
      <c r="HDD14" s="757"/>
      <c r="HDE14" s="757"/>
      <c r="HDF14" s="757"/>
      <c r="HDG14" s="757"/>
      <c r="HDH14" s="757"/>
      <c r="HDI14" s="757"/>
      <c r="HDJ14" s="757"/>
      <c r="HDK14" s="757"/>
      <c r="HDL14" s="757"/>
      <c r="HDM14" s="757"/>
      <c r="HDN14" s="757"/>
      <c r="HDO14" s="757"/>
      <c r="HDP14" s="757"/>
      <c r="HDQ14" s="757"/>
      <c r="HDR14" s="757"/>
      <c r="HDS14" s="757"/>
      <c r="HDT14" s="757"/>
      <c r="HDU14" s="757"/>
      <c r="HDV14" s="757"/>
      <c r="HDW14" s="757"/>
      <c r="HDX14" s="757"/>
      <c r="HDY14" s="757"/>
      <c r="HDZ14" s="757"/>
      <c r="HEA14" s="757"/>
      <c r="HEB14" s="757"/>
      <c r="HEC14" s="757"/>
      <c r="HED14" s="757"/>
      <c r="HEE14" s="757"/>
      <c r="HEF14" s="757"/>
      <c r="HEG14" s="757"/>
      <c r="HEH14" s="757"/>
      <c r="HEI14" s="757"/>
      <c r="HEJ14" s="757"/>
      <c r="HEK14" s="757"/>
      <c r="HEL14" s="757"/>
      <c r="HEM14" s="757"/>
      <c r="HEN14" s="757"/>
      <c r="HEO14" s="757"/>
      <c r="HEP14" s="757"/>
      <c r="HEQ14" s="757"/>
      <c r="HER14" s="757"/>
      <c r="HES14" s="757"/>
      <c r="HET14" s="757"/>
      <c r="HEU14" s="757"/>
      <c r="HEV14" s="757"/>
      <c r="HEW14" s="757"/>
      <c r="HEX14" s="757"/>
      <c r="HEY14" s="757"/>
      <c r="HEZ14" s="757"/>
      <c r="HFA14" s="757"/>
      <c r="HFB14" s="757"/>
      <c r="HFC14" s="757"/>
      <c r="HFD14" s="757"/>
      <c r="HFE14" s="757"/>
      <c r="HFF14" s="757"/>
      <c r="HFG14" s="757"/>
      <c r="HFH14" s="757"/>
      <c r="HFI14" s="757"/>
      <c r="HFJ14" s="757"/>
      <c r="HFK14" s="757"/>
      <c r="HFL14" s="757"/>
      <c r="HFM14" s="757"/>
      <c r="HFN14" s="757"/>
      <c r="HFO14" s="757"/>
      <c r="HFP14" s="757"/>
      <c r="HFQ14" s="757"/>
      <c r="HFR14" s="757"/>
      <c r="HFS14" s="757"/>
      <c r="HFT14" s="757"/>
      <c r="HFU14" s="757"/>
      <c r="HFV14" s="757"/>
      <c r="HFW14" s="757"/>
      <c r="HFX14" s="757"/>
      <c r="HFY14" s="757"/>
      <c r="HFZ14" s="757"/>
      <c r="HGA14" s="757"/>
      <c r="HGB14" s="757"/>
      <c r="HGC14" s="757"/>
      <c r="HGD14" s="757"/>
      <c r="HGE14" s="757"/>
      <c r="HGF14" s="757"/>
      <c r="HGG14" s="757"/>
      <c r="HGH14" s="757"/>
      <c r="HGI14" s="757"/>
      <c r="HGJ14" s="757"/>
      <c r="HGK14" s="757"/>
      <c r="HGL14" s="757"/>
      <c r="HGM14" s="757"/>
      <c r="HGN14" s="757"/>
      <c r="HGO14" s="757"/>
      <c r="HGP14" s="757"/>
      <c r="HGQ14" s="757"/>
      <c r="HGR14" s="757"/>
      <c r="HGS14" s="757"/>
      <c r="HGT14" s="757"/>
      <c r="HGU14" s="757"/>
      <c r="HGV14" s="757"/>
      <c r="HGW14" s="757"/>
      <c r="HGX14" s="757"/>
      <c r="HGY14" s="757"/>
      <c r="HGZ14" s="757"/>
      <c r="HHA14" s="757"/>
      <c r="HHB14" s="757"/>
      <c r="HHC14" s="757"/>
      <c r="HHD14" s="757"/>
      <c r="HHE14" s="757"/>
      <c r="HHF14" s="757"/>
      <c r="HHG14" s="757"/>
      <c r="HHH14" s="757"/>
      <c r="HHI14" s="757"/>
      <c r="HHJ14" s="757"/>
      <c r="HHK14" s="757"/>
      <c r="HHL14" s="757"/>
      <c r="HHM14" s="757"/>
      <c r="HHN14" s="757"/>
      <c r="HHO14" s="757"/>
      <c r="HHP14" s="757"/>
      <c r="HHQ14" s="757"/>
      <c r="HHR14" s="757"/>
      <c r="HHS14" s="757"/>
      <c r="HHT14" s="757"/>
      <c r="HHU14" s="757"/>
      <c r="HHV14" s="757"/>
      <c r="HHW14" s="757"/>
      <c r="HHX14" s="757"/>
      <c r="HHY14" s="757"/>
      <c r="HHZ14" s="757"/>
      <c r="HIA14" s="757"/>
      <c r="HIB14" s="757"/>
      <c r="HIC14" s="757"/>
      <c r="HID14" s="757"/>
      <c r="HIE14" s="757"/>
      <c r="HIF14" s="757"/>
      <c r="HIG14" s="757"/>
      <c r="HIH14" s="757"/>
      <c r="HII14" s="757"/>
      <c r="HIJ14" s="757"/>
      <c r="HIK14" s="757"/>
      <c r="HIL14" s="757"/>
      <c r="HIM14" s="757"/>
      <c r="HIN14" s="757"/>
      <c r="HIO14" s="757"/>
      <c r="HIP14" s="757"/>
      <c r="HIQ14" s="757"/>
      <c r="HIR14" s="757"/>
      <c r="HIS14" s="757"/>
      <c r="HIT14" s="757"/>
      <c r="HIU14" s="757"/>
      <c r="HIV14" s="757"/>
      <c r="HIW14" s="757"/>
      <c r="HIX14" s="757"/>
      <c r="HIY14" s="757"/>
      <c r="HIZ14" s="757"/>
      <c r="HJA14" s="757"/>
      <c r="HJB14" s="757"/>
      <c r="HJC14" s="757"/>
      <c r="HJD14" s="757"/>
      <c r="HJE14" s="757"/>
      <c r="HJF14" s="757"/>
      <c r="HJG14" s="757"/>
      <c r="HJH14" s="757"/>
      <c r="HJI14" s="757"/>
      <c r="HJJ14" s="757"/>
      <c r="HJK14" s="757"/>
      <c r="HJL14" s="757"/>
      <c r="HJM14" s="757"/>
      <c r="HJN14" s="757"/>
      <c r="HJO14" s="757"/>
      <c r="HJP14" s="757"/>
      <c r="HJQ14" s="757"/>
      <c r="HJR14" s="757"/>
      <c r="HJS14" s="757"/>
      <c r="HJT14" s="757"/>
      <c r="HJU14" s="757"/>
      <c r="HJV14" s="757"/>
      <c r="HJW14" s="757"/>
      <c r="HJX14" s="757"/>
      <c r="HJY14" s="757"/>
      <c r="HJZ14" s="757"/>
      <c r="HKA14" s="757"/>
      <c r="HKB14" s="757"/>
      <c r="HKC14" s="757"/>
      <c r="HKD14" s="757"/>
      <c r="HKE14" s="757"/>
      <c r="HKF14" s="757"/>
      <c r="HKG14" s="757"/>
      <c r="HKH14" s="757"/>
      <c r="HKI14" s="757"/>
      <c r="HKJ14" s="757"/>
      <c r="HKK14" s="757"/>
      <c r="HKL14" s="757"/>
      <c r="HKM14" s="757"/>
      <c r="HKN14" s="757"/>
      <c r="HKO14" s="757"/>
      <c r="HKP14" s="757"/>
      <c r="HKQ14" s="757"/>
      <c r="HKR14" s="757"/>
      <c r="HKS14" s="757"/>
      <c r="HKT14" s="757"/>
      <c r="HKU14" s="757"/>
      <c r="HKV14" s="757"/>
      <c r="HKW14" s="757"/>
      <c r="HKX14" s="757"/>
      <c r="HKY14" s="757"/>
      <c r="HKZ14" s="757"/>
      <c r="HLA14" s="757"/>
      <c r="HLB14" s="757"/>
      <c r="HLC14" s="757"/>
      <c r="HLD14" s="757"/>
      <c r="HLE14" s="757"/>
      <c r="HLF14" s="757"/>
      <c r="HLG14" s="757"/>
      <c r="HLH14" s="757"/>
      <c r="HLI14" s="757"/>
      <c r="HLJ14" s="757"/>
      <c r="HLK14" s="757"/>
      <c r="HLL14" s="757"/>
      <c r="HLM14" s="757"/>
      <c r="HLN14" s="757"/>
      <c r="HLO14" s="757"/>
      <c r="HLP14" s="757"/>
      <c r="HLQ14" s="757"/>
      <c r="HLR14" s="757"/>
      <c r="HLS14" s="757"/>
      <c r="HLT14" s="757"/>
      <c r="HLU14" s="757"/>
      <c r="HLV14" s="757"/>
      <c r="HLW14" s="757"/>
      <c r="HLX14" s="757"/>
      <c r="HLY14" s="757"/>
      <c r="HLZ14" s="757"/>
      <c r="HMA14" s="757"/>
      <c r="HMB14" s="757"/>
      <c r="HMC14" s="757"/>
      <c r="HMD14" s="757"/>
      <c r="HME14" s="757"/>
      <c r="HMF14" s="757"/>
      <c r="HMG14" s="757"/>
      <c r="HMH14" s="757"/>
      <c r="HMI14" s="757"/>
      <c r="HMJ14" s="757"/>
      <c r="HMK14" s="757"/>
      <c r="HML14" s="757"/>
      <c r="HMM14" s="757"/>
      <c r="HMN14" s="757"/>
      <c r="HMO14" s="757"/>
      <c r="HMP14" s="757"/>
      <c r="HMQ14" s="757"/>
      <c r="HMR14" s="757"/>
      <c r="HMS14" s="757"/>
      <c r="HMT14" s="757"/>
      <c r="HMU14" s="757"/>
      <c r="HMV14" s="757"/>
      <c r="HMW14" s="757"/>
      <c r="HMX14" s="757"/>
      <c r="HMY14" s="757"/>
      <c r="HMZ14" s="757"/>
      <c r="HNA14" s="757"/>
      <c r="HNB14" s="757"/>
      <c r="HNC14" s="757"/>
      <c r="HND14" s="757"/>
      <c r="HNE14" s="757"/>
      <c r="HNF14" s="757"/>
      <c r="HNG14" s="757"/>
      <c r="HNH14" s="757"/>
      <c r="HNI14" s="757"/>
      <c r="HNJ14" s="757"/>
      <c r="HNK14" s="757"/>
      <c r="HNL14" s="757"/>
      <c r="HNM14" s="757"/>
      <c r="HNN14" s="757"/>
      <c r="HNO14" s="757"/>
      <c r="HNP14" s="757"/>
      <c r="HNQ14" s="757"/>
      <c r="HNR14" s="757"/>
      <c r="HNS14" s="757"/>
      <c r="HNT14" s="757"/>
      <c r="HNU14" s="757"/>
      <c r="HNV14" s="757"/>
      <c r="HNW14" s="757"/>
      <c r="HNX14" s="757"/>
      <c r="HNY14" s="757"/>
      <c r="HNZ14" s="757"/>
      <c r="HOA14" s="757"/>
      <c r="HOB14" s="757"/>
      <c r="HOC14" s="757"/>
      <c r="HOD14" s="757"/>
      <c r="HOE14" s="757"/>
      <c r="HOF14" s="757"/>
      <c r="HOG14" s="757"/>
      <c r="HOH14" s="757"/>
      <c r="HOI14" s="757"/>
      <c r="HOJ14" s="757"/>
      <c r="HOK14" s="757"/>
      <c r="HOL14" s="757"/>
      <c r="HOM14" s="757"/>
      <c r="HON14" s="757"/>
      <c r="HOO14" s="757"/>
      <c r="HOP14" s="757"/>
      <c r="HOQ14" s="757"/>
      <c r="HOR14" s="757"/>
      <c r="HOS14" s="757"/>
      <c r="HOT14" s="757"/>
      <c r="HOU14" s="757"/>
      <c r="HOV14" s="757"/>
      <c r="HOW14" s="757"/>
      <c r="HOX14" s="757"/>
      <c r="HOY14" s="757"/>
      <c r="HOZ14" s="757"/>
      <c r="HPA14" s="757"/>
      <c r="HPB14" s="757"/>
      <c r="HPC14" s="757"/>
      <c r="HPD14" s="757"/>
      <c r="HPE14" s="757"/>
      <c r="HPF14" s="757"/>
      <c r="HPG14" s="757"/>
      <c r="HPH14" s="757"/>
      <c r="HPI14" s="757"/>
      <c r="HPJ14" s="757"/>
      <c r="HPK14" s="757"/>
      <c r="HPL14" s="757"/>
      <c r="HPM14" s="757"/>
      <c r="HPN14" s="757"/>
      <c r="HPO14" s="757"/>
      <c r="HPP14" s="757"/>
      <c r="HPQ14" s="757"/>
      <c r="HPR14" s="757"/>
      <c r="HPS14" s="757"/>
      <c r="HPT14" s="757"/>
      <c r="HPU14" s="757"/>
      <c r="HPV14" s="757"/>
      <c r="HPW14" s="757"/>
      <c r="HPX14" s="757"/>
      <c r="HPY14" s="757"/>
      <c r="HPZ14" s="757"/>
      <c r="HQA14" s="757"/>
      <c r="HQB14" s="757"/>
      <c r="HQC14" s="757"/>
      <c r="HQD14" s="757"/>
      <c r="HQE14" s="757"/>
      <c r="HQF14" s="757"/>
      <c r="HQG14" s="757"/>
      <c r="HQH14" s="757"/>
      <c r="HQI14" s="757"/>
      <c r="HQJ14" s="757"/>
      <c r="HQK14" s="757"/>
      <c r="HQL14" s="757"/>
      <c r="HQM14" s="757"/>
      <c r="HQN14" s="757"/>
      <c r="HQO14" s="757"/>
      <c r="HQP14" s="757"/>
      <c r="HQQ14" s="757"/>
      <c r="HQR14" s="757"/>
      <c r="HQS14" s="757"/>
      <c r="HQT14" s="757"/>
      <c r="HQU14" s="757"/>
      <c r="HQV14" s="757"/>
      <c r="HQW14" s="757"/>
      <c r="HQX14" s="757"/>
      <c r="HQY14" s="757"/>
      <c r="HQZ14" s="757"/>
      <c r="HRA14" s="757"/>
      <c r="HRB14" s="757"/>
      <c r="HRC14" s="757"/>
      <c r="HRD14" s="757"/>
      <c r="HRE14" s="757"/>
      <c r="HRF14" s="757"/>
      <c r="HRG14" s="757"/>
      <c r="HRH14" s="757"/>
      <c r="HRI14" s="757"/>
      <c r="HRJ14" s="757"/>
      <c r="HRK14" s="757"/>
      <c r="HRL14" s="757"/>
      <c r="HRM14" s="757"/>
      <c r="HRN14" s="757"/>
      <c r="HRO14" s="757"/>
      <c r="HRP14" s="757"/>
      <c r="HRQ14" s="757"/>
      <c r="HRR14" s="757"/>
      <c r="HRS14" s="757"/>
      <c r="HRT14" s="757"/>
      <c r="HRU14" s="757"/>
      <c r="HRV14" s="757"/>
      <c r="HRW14" s="757"/>
      <c r="HRX14" s="757"/>
      <c r="HRY14" s="757"/>
      <c r="HRZ14" s="757"/>
      <c r="HSA14" s="757"/>
      <c r="HSB14" s="757"/>
      <c r="HSC14" s="757"/>
      <c r="HSD14" s="757"/>
      <c r="HSE14" s="757"/>
      <c r="HSF14" s="757"/>
      <c r="HSG14" s="757"/>
      <c r="HSH14" s="757"/>
      <c r="HSI14" s="757"/>
      <c r="HSJ14" s="757"/>
      <c r="HSK14" s="757"/>
      <c r="HSL14" s="757"/>
      <c r="HSM14" s="757"/>
      <c r="HSN14" s="757"/>
      <c r="HSO14" s="757"/>
      <c r="HSP14" s="757"/>
      <c r="HSQ14" s="757"/>
      <c r="HSR14" s="757"/>
      <c r="HSS14" s="757"/>
      <c r="HST14" s="757"/>
      <c r="HSU14" s="757"/>
      <c r="HSV14" s="757"/>
      <c r="HSW14" s="757"/>
      <c r="HSX14" s="757"/>
      <c r="HSY14" s="757"/>
      <c r="HSZ14" s="757"/>
      <c r="HTA14" s="757"/>
      <c r="HTB14" s="757"/>
      <c r="HTC14" s="757"/>
      <c r="HTD14" s="757"/>
      <c r="HTE14" s="757"/>
      <c r="HTF14" s="757"/>
      <c r="HTG14" s="757"/>
      <c r="HTH14" s="757"/>
      <c r="HTI14" s="757"/>
      <c r="HTJ14" s="757"/>
      <c r="HTK14" s="757"/>
      <c r="HTL14" s="757"/>
      <c r="HTM14" s="757"/>
      <c r="HTN14" s="757"/>
      <c r="HTO14" s="757"/>
      <c r="HTP14" s="757"/>
      <c r="HTQ14" s="757"/>
      <c r="HTR14" s="757"/>
      <c r="HTS14" s="757"/>
      <c r="HTT14" s="757"/>
      <c r="HTU14" s="757"/>
      <c r="HTV14" s="757"/>
      <c r="HTW14" s="757"/>
      <c r="HTX14" s="757"/>
      <c r="HTY14" s="757"/>
      <c r="HTZ14" s="757"/>
      <c r="HUA14" s="757"/>
      <c r="HUB14" s="757"/>
      <c r="HUC14" s="757"/>
      <c r="HUD14" s="757"/>
      <c r="HUE14" s="757"/>
      <c r="HUF14" s="757"/>
      <c r="HUG14" s="757"/>
      <c r="HUH14" s="757"/>
      <c r="HUI14" s="757"/>
      <c r="HUJ14" s="757"/>
      <c r="HUK14" s="757"/>
      <c r="HUL14" s="757"/>
      <c r="HUM14" s="757"/>
      <c r="HUN14" s="757"/>
      <c r="HUO14" s="757"/>
      <c r="HUP14" s="757"/>
      <c r="HUQ14" s="757"/>
      <c r="HUR14" s="757"/>
      <c r="HUS14" s="757"/>
      <c r="HUT14" s="757"/>
      <c r="HUU14" s="757"/>
      <c r="HUV14" s="757"/>
      <c r="HUW14" s="757"/>
      <c r="HUX14" s="757"/>
      <c r="HUY14" s="757"/>
      <c r="HUZ14" s="757"/>
      <c r="HVA14" s="757"/>
      <c r="HVB14" s="757"/>
      <c r="HVC14" s="757"/>
      <c r="HVD14" s="757"/>
      <c r="HVE14" s="757"/>
      <c r="HVF14" s="757"/>
      <c r="HVG14" s="757"/>
      <c r="HVH14" s="757"/>
      <c r="HVI14" s="757"/>
      <c r="HVJ14" s="757"/>
      <c r="HVK14" s="757"/>
      <c r="HVL14" s="757"/>
      <c r="HVM14" s="757"/>
      <c r="HVN14" s="757"/>
      <c r="HVO14" s="757"/>
      <c r="HVP14" s="757"/>
      <c r="HVQ14" s="757"/>
      <c r="HVR14" s="757"/>
      <c r="HVS14" s="757"/>
      <c r="HVT14" s="757"/>
      <c r="HVU14" s="757"/>
      <c r="HVV14" s="757"/>
      <c r="HVW14" s="757"/>
      <c r="HVX14" s="757"/>
      <c r="HVY14" s="757"/>
      <c r="HVZ14" s="757"/>
      <c r="HWA14" s="757"/>
      <c r="HWB14" s="757"/>
      <c r="HWC14" s="757"/>
      <c r="HWD14" s="757"/>
      <c r="HWE14" s="757"/>
      <c r="HWF14" s="757"/>
      <c r="HWG14" s="757"/>
      <c r="HWH14" s="757"/>
      <c r="HWI14" s="757"/>
      <c r="HWJ14" s="757"/>
      <c r="HWK14" s="757"/>
      <c r="HWL14" s="757"/>
      <c r="HWM14" s="757"/>
      <c r="HWN14" s="757"/>
      <c r="HWO14" s="757"/>
      <c r="HWP14" s="757"/>
      <c r="HWQ14" s="757"/>
      <c r="HWR14" s="757"/>
      <c r="HWS14" s="757"/>
      <c r="HWT14" s="757"/>
      <c r="HWU14" s="757"/>
      <c r="HWV14" s="757"/>
      <c r="HWW14" s="757"/>
      <c r="HWX14" s="757"/>
      <c r="HWY14" s="757"/>
      <c r="HWZ14" s="757"/>
      <c r="HXA14" s="757"/>
      <c r="HXB14" s="757"/>
      <c r="HXC14" s="757"/>
      <c r="HXD14" s="757"/>
      <c r="HXE14" s="757"/>
      <c r="HXF14" s="757"/>
      <c r="HXG14" s="757"/>
      <c r="HXH14" s="757"/>
      <c r="HXI14" s="757"/>
      <c r="HXJ14" s="757"/>
      <c r="HXK14" s="757"/>
      <c r="HXL14" s="757"/>
      <c r="HXM14" s="757"/>
      <c r="HXN14" s="757"/>
      <c r="HXO14" s="757"/>
      <c r="HXP14" s="757"/>
      <c r="HXQ14" s="757"/>
      <c r="HXR14" s="757"/>
      <c r="HXS14" s="757"/>
      <c r="HXT14" s="757"/>
      <c r="HXU14" s="757"/>
      <c r="HXV14" s="757"/>
      <c r="HXW14" s="757"/>
      <c r="HXX14" s="757"/>
      <c r="HXY14" s="757"/>
      <c r="HXZ14" s="757"/>
      <c r="HYA14" s="757"/>
      <c r="HYB14" s="757"/>
      <c r="HYC14" s="757"/>
      <c r="HYD14" s="757"/>
      <c r="HYE14" s="757"/>
      <c r="HYF14" s="757"/>
      <c r="HYG14" s="757"/>
      <c r="HYH14" s="757"/>
      <c r="HYI14" s="757"/>
      <c r="HYJ14" s="757"/>
      <c r="HYK14" s="757"/>
      <c r="HYL14" s="757"/>
      <c r="HYM14" s="757"/>
      <c r="HYN14" s="757"/>
      <c r="HYO14" s="757"/>
      <c r="HYP14" s="757"/>
      <c r="HYQ14" s="757"/>
      <c r="HYR14" s="757"/>
      <c r="HYS14" s="757"/>
      <c r="HYT14" s="757"/>
      <c r="HYU14" s="757"/>
      <c r="HYV14" s="757"/>
      <c r="HYW14" s="757"/>
      <c r="HYX14" s="757"/>
      <c r="HYY14" s="757"/>
      <c r="HYZ14" s="757"/>
      <c r="HZA14" s="757"/>
      <c r="HZB14" s="757"/>
      <c r="HZC14" s="757"/>
      <c r="HZD14" s="757"/>
      <c r="HZE14" s="757"/>
      <c r="HZF14" s="757"/>
      <c r="HZG14" s="757"/>
      <c r="HZH14" s="757"/>
      <c r="HZI14" s="757"/>
      <c r="HZJ14" s="757"/>
      <c r="HZK14" s="757"/>
      <c r="HZL14" s="757"/>
      <c r="HZM14" s="757"/>
      <c r="HZN14" s="757"/>
      <c r="HZO14" s="757"/>
      <c r="HZP14" s="757"/>
      <c r="HZQ14" s="757"/>
      <c r="HZR14" s="757"/>
      <c r="HZS14" s="757"/>
      <c r="HZT14" s="757"/>
      <c r="HZU14" s="757"/>
      <c r="HZV14" s="757"/>
      <c r="HZW14" s="757"/>
      <c r="HZX14" s="757"/>
      <c r="HZY14" s="757"/>
      <c r="HZZ14" s="757"/>
      <c r="IAA14" s="757"/>
      <c r="IAB14" s="757"/>
      <c r="IAC14" s="757"/>
      <c r="IAD14" s="757"/>
      <c r="IAE14" s="757"/>
      <c r="IAF14" s="757"/>
      <c r="IAG14" s="757"/>
      <c r="IAH14" s="757"/>
      <c r="IAI14" s="757"/>
      <c r="IAJ14" s="757"/>
      <c r="IAK14" s="757"/>
      <c r="IAL14" s="757"/>
      <c r="IAM14" s="757"/>
      <c r="IAN14" s="757"/>
      <c r="IAO14" s="757"/>
      <c r="IAP14" s="757"/>
      <c r="IAQ14" s="757"/>
      <c r="IAR14" s="757"/>
      <c r="IAS14" s="757"/>
      <c r="IAT14" s="757"/>
      <c r="IAU14" s="757"/>
      <c r="IAV14" s="757"/>
      <c r="IAW14" s="757"/>
      <c r="IAX14" s="757"/>
      <c r="IAY14" s="757"/>
      <c r="IAZ14" s="757"/>
      <c r="IBA14" s="757"/>
      <c r="IBB14" s="757"/>
      <c r="IBC14" s="757"/>
      <c r="IBD14" s="757"/>
      <c r="IBE14" s="757"/>
      <c r="IBF14" s="757"/>
      <c r="IBG14" s="757"/>
      <c r="IBH14" s="757"/>
      <c r="IBI14" s="757"/>
      <c r="IBJ14" s="757"/>
      <c r="IBK14" s="757"/>
      <c r="IBL14" s="757"/>
      <c r="IBM14" s="757"/>
      <c r="IBN14" s="757"/>
      <c r="IBO14" s="757"/>
      <c r="IBP14" s="757"/>
      <c r="IBQ14" s="757"/>
      <c r="IBR14" s="757"/>
      <c r="IBS14" s="757"/>
      <c r="IBT14" s="757"/>
      <c r="IBU14" s="757"/>
      <c r="IBV14" s="757"/>
      <c r="IBW14" s="757"/>
      <c r="IBX14" s="757"/>
      <c r="IBY14" s="757"/>
      <c r="IBZ14" s="757"/>
      <c r="ICA14" s="757"/>
      <c r="ICB14" s="757"/>
      <c r="ICC14" s="757"/>
      <c r="ICD14" s="757"/>
      <c r="ICE14" s="757"/>
      <c r="ICF14" s="757"/>
      <c r="ICG14" s="757"/>
      <c r="ICH14" s="757"/>
      <c r="ICI14" s="757"/>
      <c r="ICJ14" s="757"/>
      <c r="ICK14" s="757"/>
      <c r="ICL14" s="757"/>
      <c r="ICM14" s="757"/>
      <c r="ICN14" s="757"/>
      <c r="ICO14" s="757"/>
      <c r="ICP14" s="757"/>
      <c r="ICQ14" s="757"/>
      <c r="ICR14" s="757"/>
      <c r="ICS14" s="757"/>
      <c r="ICT14" s="757"/>
      <c r="ICU14" s="757"/>
      <c r="ICV14" s="757"/>
      <c r="ICW14" s="757"/>
      <c r="ICX14" s="757"/>
      <c r="ICY14" s="757"/>
      <c r="ICZ14" s="757"/>
      <c r="IDA14" s="757"/>
      <c r="IDB14" s="757"/>
      <c r="IDC14" s="757"/>
      <c r="IDD14" s="757"/>
      <c r="IDE14" s="757"/>
      <c r="IDF14" s="757"/>
      <c r="IDG14" s="757"/>
      <c r="IDH14" s="757"/>
      <c r="IDI14" s="757"/>
      <c r="IDJ14" s="757"/>
      <c r="IDK14" s="757"/>
      <c r="IDL14" s="757"/>
      <c r="IDM14" s="757"/>
      <c r="IDN14" s="757"/>
      <c r="IDO14" s="757"/>
      <c r="IDP14" s="757"/>
      <c r="IDQ14" s="757"/>
      <c r="IDR14" s="757"/>
      <c r="IDS14" s="757"/>
      <c r="IDT14" s="757"/>
      <c r="IDU14" s="757"/>
      <c r="IDV14" s="757"/>
      <c r="IDW14" s="757"/>
      <c r="IDX14" s="757"/>
      <c r="IDY14" s="757"/>
      <c r="IDZ14" s="757"/>
      <c r="IEA14" s="757"/>
      <c r="IEB14" s="757"/>
      <c r="IEC14" s="757"/>
      <c r="IED14" s="757"/>
      <c r="IEE14" s="757"/>
      <c r="IEF14" s="757"/>
      <c r="IEG14" s="757"/>
      <c r="IEH14" s="757"/>
      <c r="IEI14" s="757"/>
      <c r="IEJ14" s="757"/>
      <c r="IEK14" s="757"/>
      <c r="IEL14" s="757"/>
      <c r="IEM14" s="757"/>
      <c r="IEN14" s="757"/>
      <c r="IEO14" s="757"/>
      <c r="IEP14" s="757"/>
      <c r="IEQ14" s="757"/>
      <c r="IER14" s="757"/>
      <c r="IES14" s="757"/>
      <c r="IET14" s="757"/>
      <c r="IEU14" s="757"/>
      <c r="IEV14" s="757"/>
      <c r="IEW14" s="757"/>
      <c r="IEX14" s="757"/>
      <c r="IEY14" s="757"/>
      <c r="IEZ14" s="757"/>
      <c r="IFA14" s="757"/>
      <c r="IFB14" s="757"/>
      <c r="IFC14" s="757"/>
      <c r="IFD14" s="757"/>
      <c r="IFE14" s="757"/>
      <c r="IFF14" s="757"/>
      <c r="IFG14" s="757"/>
      <c r="IFH14" s="757"/>
      <c r="IFI14" s="757"/>
      <c r="IFJ14" s="757"/>
      <c r="IFK14" s="757"/>
      <c r="IFL14" s="757"/>
      <c r="IFM14" s="757"/>
      <c r="IFN14" s="757"/>
      <c r="IFO14" s="757"/>
      <c r="IFP14" s="757"/>
      <c r="IFQ14" s="757"/>
      <c r="IFR14" s="757"/>
      <c r="IFS14" s="757"/>
      <c r="IFT14" s="757"/>
      <c r="IFU14" s="757"/>
      <c r="IFV14" s="757"/>
      <c r="IFW14" s="757"/>
      <c r="IFX14" s="757"/>
      <c r="IFY14" s="757"/>
      <c r="IFZ14" s="757"/>
      <c r="IGA14" s="757"/>
      <c r="IGB14" s="757"/>
      <c r="IGC14" s="757"/>
      <c r="IGD14" s="757"/>
      <c r="IGE14" s="757"/>
      <c r="IGF14" s="757"/>
      <c r="IGG14" s="757"/>
      <c r="IGH14" s="757"/>
      <c r="IGI14" s="757"/>
      <c r="IGJ14" s="757"/>
      <c r="IGK14" s="757"/>
      <c r="IGL14" s="757"/>
      <c r="IGM14" s="757"/>
      <c r="IGN14" s="757"/>
      <c r="IGO14" s="757"/>
      <c r="IGP14" s="757"/>
      <c r="IGQ14" s="757"/>
      <c r="IGR14" s="757"/>
      <c r="IGS14" s="757"/>
      <c r="IGT14" s="757"/>
      <c r="IGU14" s="757"/>
      <c r="IGV14" s="757"/>
      <c r="IGW14" s="757"/>
      <c r="IGX14" s="757"/>
      <c r="IGY14" s="757"/>
      <c r="IGZ14" s="757"/>
      <c r="IHA14" s="757"/>
      <c r="IHB14" s="757"/>
      <c r="IHC14" s="757"/>
      <c r="IHD14" s="757"/>
      <c r="IHE14" s="757"/>
      <c r="IHF14" s="757"/>
      <c r="IHG14" s="757"/>
      <c r="IHH14" s="757"/>
      <c r="IHI14" s="757"/>
      <c r="IHJ14" s="757"/>
      <c r="IHK14" s="757"/>
      <c r="IHL14" s="757"/>
      <c r="IHM14" s="757"/>
      <c r="IHN14" s="757"/>
      <c r="IHO14" s="757"/>
      <c r="IHP14" s="757"/>
      <c r="IHQ14" s="757"/>
      <c r="IHR14" s="757"/>
      <c r="IHS14" s="757"/>
      <c r="IHT14" s="757"/>
      <c r="IHU14" s="757"/>
      <c r="IHV14" s="757"/>
      <c r="IHW14" s="757"/>
      <c r="IHX14" s="757"/>
      <c r="IHY14" s="757"/>
      <c r="IHZ14" s="757"/>
      <c r="IIA14" s="757"/>
      <c r="IIB14" s="757"/>
      <c r="IIC14" s="757"/>
      <c r="IID14" s="757"/>
      <c r="IIE14" s="757"/>
      <c r="IIF14" s="757"/>
      <c r="IIG14" s="757"/>
      <c r="IIH14" s="757"/>
      <c r="III14" s="757"/>
      <c r="IIJ14" s="757"/>
      <c r="IIK14" s="757"/>
      <c r="IIL14" s="757"/>
      <c r="IIM14" s="757"/>
      <c r="IIN14" s="757"/>
      <c r="IIO14" s="757"/>
      <c r="IIP14" s="757"/>
      <c r="IIQ14" s="757"/>
      <c r="IIR14" s="757"/>
      <c r="IIS14" s="757"/>
      <c r="IIT14" s="757"/>
      <c r="IIU14" s="757"/>
      <c r="IIV14" s="757"/>
      <c r="IIW14" s="757"/>
      <c r="IIX14" s="757"/>
      <c r="IIY14" s="757"/>
      <c r="IIZ14" s="757"/>
      <c r="IJA14" s="757"/>
      <c r="IJB14" s="757"/>
      <c r="IJC14" s="757"/>
      <c r="IJD14" s="757"/>
      <c r="IJE14" s="757"/>
      <c r="IJF14" s="757"/>
      <c r="IJG14" s="757"/>
      <c r="IJH14" s="757"/>
      <c r="IJI14" s="757"/>
      <c r="IJJ14" s="757"/>
      <c r="IJK14" s="757"/>
      <c r="IJL14" s="757"/>
      <c r="IJM14" s="757"/>
      <c r="IJN14" s="757"/>
      <c r="IJO14" s="757"/>
      <c r="IJP14" s="757"/>
      <c r="IJQ14" s="757"/>
      <c r="IJR14" s="757"/>
      <c r="IJS14" s="757"/>
      <c r="IJT14" s="757"/>
      <c r="IJU14" s="757"/>
      <c r="IJV14" s="757"/>
      <c r="IJW14" s="757"/>
      <c r="IJX14" s="757"/>
      <c r="IJY14" s="757"/>
      <c r="IJZ14" s="757"/>
      <c r="IKA14" s="757"/>
      <c r="IKB14" s="757"/>
      <c r="IKC14" s="757"/>
      <c r="IKD14" s="757"/>
      <c r="IKE14" s="757"/>
      <c r="IKF14" s="757"/>
      <c r="IKG14" s="757"/>
      <c r="IKH14" s="757"/>
      <c r="IKI14" s="757"/>
      <c r="IKJ14" s="757"/>
      <c r="IKK14" s="757"/>
      <c r="IKL14" s="757"/>
      <c r="IKM14" s="757"/>
      <c r="IKN14" s="757"/>
      <c r="IKO14" s="757"/>
      <c r="IKP14" s="757"/>
      <c r="IKQ14" s="757"/>
      <c r="IKR14" s="757"/>
      <c r="IKS14" s="757"/>
      <c r="IKT14" s="757"/>
      <c r="IKU14" s="757"/>
      <c r="IKV14" s="757"/>
      <c r="IKW14" s="757"/>
      <c r="IKX14" s="757"/>
      <c r="IKY14" s="757"/>
      <c r="IKZ14" s="757"/>
      <c r="ILA14" s="757"/>
      <c r="ILB14" s="757"/>
      <c r="ILC14" s="757"/>
      <c r="ILD14" s="757"/>
      <c r="ILE14" s="757"/>
      <c r="ILF14" s="757"/>
      <c r="ILG14" s="757"/>
      <c r="ILH14" s="757"/>
      <c r="ILI14" s="757"/>
      <c r="ILJ14" s="757"/>
      <c r="ILK14" s="757"/>
      <c r="ILL14" s="757"/>
      <c r="ILM14" s="757"/>
      <c r="ILN14" s="757"/>
      <c r="ILO14" s="757"/>
      <c r="ILP14" s="757"/>
      <c r="ILQ14" s="757"/>
      <c r="ILR14" s="757"/>
      <c r="ILS14" s="757"/>
      <c r="ILT14" s="757"/>
      <c r="ILU14" s="757"/>
      <c r="ILV14" s="757"/>
      <c r="ILW14" s="757"/>
      <c r="ILX14" s="757"/>
      <c r="ILY14" s="757"/>
      <c r="ILZ14" s="757"/>
      <c r="IMA14" s="757"/>
      <c r="IMB14" s="757"/>
      <c r="IMC14" s="757"/>
      <c r="IMD14" s="757"/>
      <c r="IME14" s="757"/>
      <c r="IMF14" s="757"/>
      <c r="IMG14" s="757"/>
      <c r="IMH14" s="757"/>
      <c r="IMI14" s="757"/>
      <c r="IMJ14" s="757"/>
      <c r="IMK14" s="757"/>
      <c r="IML14" s="757"/>
      <c r="IMM14" s="757"/>
      <c r="IMN14" s="757"/>
      <c r="IMO14" s="757"/>
      <c r="IMP14" s="757"/>
      <c r="IMQ14" s="757"/>
      <c r="IMR14" s="757"/>
      <c r="IMS14" s="757"/>
      <c r="IMT14" s="757"/>
      <c r="IMU14" s="757"/>
      <c r="IMV14" s="757"/>
      <c r="IMW14" s="757"/>
      <c r="IMX14" s="757"/>
      <c r="IMY14" s="757"/>
      <c r="IMZ14" s="757"/>
      <c r="INA14" s="757"/>
      <c r="INB14" s="757"/>
      <c r="INC14" s="757"/>
      <c r="IND14" s="757"/>
      <c r="INE14" s="757"/>
      <c r="INF14" s="757"/>
      <c r="ING14" s="757"/>
      <c r="INH14" s="757"/>
      <c r="INI14" s="757"/>
      <c r="INJ14" s="757"/>
      <c r="INK14" s="757"/>
      <c r="INL14" s="757"/>
      <c r="INM14" s="757"/>
      <c r="INN14" s="757"/>
      <c r="INO14" s="757"/>
      <c r="INP14" s="757"/>
      <c r="INQ14" s="757"/>
      <c r="INR14" s="757"/>
      <c r="INS14" s="757"/>
      <c r="INT14" s="757"/>
      <c r="INU14" s="757"/>
      <c r="INV14" s="757"/>
      <c r="INW14" s="757"/>
      <c r="INX14" s="757"/>
      <c r="INY14" s="757"/>
      <c r="INZ14" s="757"/>
      <c r="IOA14" s="757"/>
      <c r="IOB14" s="757"/>
      <c r="IOC14" s="757"/>
      <c r="IOD14" s="757"/>
      <c r="IOE14" s="757"/>
      <c r="IOF14" s="757"/>
      <c r="IOG14" s="757"/>
      <c r="IOH14" s="757"/>
      <c r="IOI14" s="757"/>
      <c r="IOJ14" s="757"/>
      <c r="IOK14" s="757"/>
      <c r="IOL14" s="757"/>
      <c r="IOM14" s="757"/>
      <c r="ION14" s="757"/>
      <c r="IOO14" s="757"/>
      <c r="IOP14" s="757"/>
      <c r="IOQ14" s="757"/>
      <c r="IOR14" s="757"/>
      <c r="IOS14" s="757"/>
      <c r="IOT14" s="757"/>
      <c r="IOU14" s="757"/>
      <c r="IOV14" s="757"/>
      <c r="IOW14" s="757"/>
      <c r="IOX14" s="757"/>
      <c r="IOY14" s="757"/>
      <c r="IOZ14" s="757"/>
      <c r="IPA14" s="757"/>
      <c r="IPB14" s="757"/>
      <c r="IPC14" s="757"/>
      <c r="IPD14" s="757"/>
      <c r="IPE14" s="757"/>
      <c r="IPF14" s="757"/>
      <c r="IPG14" s="757"/>
      <c r="IPH14" s="757"/>
      <c r="IPI14" s="757"/>
      <c r="IPJ14" s="757"/>
      <c r="IPK14" s="757"/>
      <c r="IPL14" s="757"/>
      <c r="IPM14" s="757"/>
      <c r="IPN14" s="757"/>
      <c r="IPO14" s="757"/>
      <c r="IPP14" s="757"/>
      <c r="IPQ14" s="757"/>
      <c r="IPR14" s="757"/>
      <c r="IPS14" s="757"/>
      <c r="IPT14" s="757"/>
      <c r="IPU14" s="757"/>
      <c r="IPV14" s="757"/>
      <c r="IPW14" s="757"/>
      <c r="IPX14" s="757"/>
      <c r="IPY14" s="757"/>
      <c r="IPZ14" s="757"/>
      <c r="IQA14" s="757"/>
      <c r="IQB14" s="757"/>
      <c r="IQC14" s="757"/>
      <c r="IQD14" s="757"/>
      <c r="IQE14" s="757"/>
      <c r="IQF14" s="757"/>
      <c r="IQG14" s="757"/>
      <c r="IQH14" s="757"/>
      <c r="IQI14" s="757"/>
      <c r="IQJ14" s="757"/>
      <c r="IQK14" s="757"/>
      <c r="IQL14" s="757"/>
      <c r="IQM14" s="757"/>
      <c r="IQN14" s="757"/>
      <c r="IQO14" s="757"/>
      <c r="IQP14" s="757"/>
      <c r="IQQ14" s="757"/>
      <c r="IQR14" s="757"/>
      <c r="IQS14" s="757"/>
      <c r="IQT14" s="757"/>
      <c r="IQU14" s="757"/>
      <c r="IQV14" s="757"/>
      <c r="IQW14" s="757"/>
      <c r="IQX14" s="757"/>
      <c r="IQY14" s="757"/>
      <c r="IQZ14" s="757"/>
      <c r="IRA14" s="757"/>
      <c r="IRB14" s="757"/>
      <c r="IRC14" s="757"/>
      <c r="IRD14" s="757"/>
      <c r="IRE14" s="757"/>
      <c r="IRF14" s="757"/>
      <c r="IRG14" s="757"/>
      <c r="IRH14" s="757"/>
      <c r="IRI14" s="757"/>
      <c r="IRJ14" s="757"/>
      <c r="IRK14" s="757"/>
      <c r="IRL14" s="757"/>
      <c r="IRM14" s="757"/>
      <c r="IRN14" s="757"/>
      <c r="IRO14" s="757"/>
      <c r="IRP14" s="757"/>
      <c r="IRQ14" s="757"/>
      <c r="IRR14" s="757"/>
      <c r="IRS14" s="757"/>
      <c r="IRT14" s="757"/>
      <c r="IRU14" s="757"/>
      <c r="IRV14" s="757"/>
      <c r="IRW14" s="757"/>
      <c r="IRX14" s="757"/>
      <c r="IRY14" s="757"/>
      <c r="IRZ14" s="757"/>
      <c r="ISA14" s="757"/>
      <c r="ISB14" s="757"/>
      <c r="ISC14" s="757"/>
      <c r="ISD14" s="757"/>
      <c r="ISE14" s="757"/>
      <c r="ISF14" s="757"/>
      <c r="ISG14" s="757"/>
      <c r="ISH14" s="757"/>
      <c r="ISI14" s="757"/>
      <c r="ISJ14" s="757"/>
      <c r="ISK14" s="757"/>
      <c r="ISL14" s="757"/>
      <c r="ISM14" s="757"/>
      <c r="ISN14" s="757"/>
      <c r="ISO14" s="757"/>
      <c r="ISP14" s="757"/>
      <c r="ISQ14" s="757"/>
      <c r="ISR14" s="757"/>
      <c r="ISS14" s="757"/>
      <c r="IST14" s="757"/>
      <c r="ISU14" s="757"/>
      <c r="ISV14" s="757"/>
      <c r="ISW14" s="757"/>
      <c r="ISX14" s="757"/>
      <c r="ISY14" s="757"/>
      <c r="ISZ14" s="757"/>
      <c r="ITA14" s="757"/>
      <c r="ITB14" s="757"/>
      <c r="ITC14" s="757"/>
      <c r="ITD14" s="757"/>
      <c r="ITE14" s="757"/>
      <c r="ITF14" s="757"/>
      <c r="ITG14" s="757"/>
      <c r="ITH14" s="757"/>
      <c r="ITI14" s="757"/>
      <c r="ITJ14" s="757"/>
      <c r="ITK14" s="757"/>
      <c r="ITL14" s="757"/>
      <c r="ITM14" s="757"/>
      <c r="ITN14" s="757"/>
      <c r="ITO14" s="757"/>
      <c r="ITP14" s="757"/>
      <c r="ITQ14" s="757"/>
      <c r="ITR14" s="757"/>
      <c r="ITS14" s="757"/>
      <c r="ITT14" s="757"/>
      <c r="ITU14" s="757"/>
      <c r="ITV14" s="757"/>
      <c r="ITW14" s="757"/>
      <c r="ITX14" s="757"/>
      <c r="ITY14" s="757"/>
      <c r="ITZ14" s="757"/>
      <c r="IUA14" s="757"/>
      <c r="IUB14" s="757"/>
      <c r="IUC14" s="757"/>
      <c r="IUD14" s="757"/>
      <c r="IUE14" s="757"/>
      <c r="IUF14" s="757"/>
      <c r="IUG14" s="757"/>
      <c r="IUH14" s="757"/>
      <c r="IUI14" s="757"/>
      <c r="IUJ14" s="757"/>
      <c r="IUK14" s="757"/>
      <c r="IUL14" s="757"/>
      <c r="IUM14" s="757"/>
      <c r="IUN14" s="757"/>
      <c r="IUO14" s="757"/>
      <c r="IUP14" s="757"/>
      <c r="IUQ14" s="757"/>
      <c r="IUR14" s="757"/>
      <c r="IUS14" s="757"/>
      <c r="IUT14" s="757"/>
      <c r="IUU14" s="757"/>
      <c r="IUV14" s="757"/>
      <c r="IUW14" s="757"/>
      <c r="IUX14" s="757"/>
      <c r="IUY14" s="757"/>
      <c r="IUZ14" s="757"/>
      <c r="IVA14" s="757"/>
      <c r="IVB14" s="757"/>
      <c r="IVC14" s="757"/>
      <c r="IVD14" s="757"/>
      <c r="IVE14" s="757"/>
      <c r="IVF14" s="757"/>
      <c r="IVG14" s="757"/>
      <c r="IVH14" s="757"/>
      <c r="IVI14" s="757"/>
      <c r="IVJ14" s="757"/>
      <c r="IVK14" s="757"/>
      <c r="IVL14" s="757"/>
      <c r="IVM14" s="757"/>
      <c r="IVN14" s="757"/>
      <c r="IVO14" s="757"/>
      <c r="IVP14" s="757"/>
      <c r="IVQ14" s="757"/>
      <c r="IVR14" s="757"/>
      <c r="IVS14" s="757"/>
      <c r="IVT14" s="757"/>
      <c r="IVU14" s="757"/>
      <c r="IVV14" s="757"/>
      <c r="IVW14" s="757"/>
      <c r="IVX14" s="757"/>
      <c r="IVY14" s="757"/>
      <c r="IVZ14" s="757"/>
      <c r="IWA14" s="757"/>
      <c r="IWB14" s="757"/>
      <c r="IWC14" s="757"/>
      <c r="IWD14" s="757"/>
      <c r="IWE14" s="757"/>
      <c r="IWF14" s="757"/>
      <c r="IWG14" s="757"/>
      <c r="IWH14" s="757"/>
      <c r="IWI14" s="757"/>
      <c r="IWJ14" s="757"/>
      <c r="IWK14" s="757"/>
      <c r="IWL14" s="757"/>
      <c r="IWM14" s="757"/>
      <c r="IWN14" s="757"/>
      <c r="IWO14" s="757"/>
      <c r="IWP14" s="757"/>
      <c r="IWQ14" s="757"/>
      <c r="IWR14" s="757"/>
      <c r="IWS14" s="757"/>
      <c r="IWT14" s="757"/>
      <c r="IWU14" s="757"/>
      <c r="IWV14" s="757"/>
      <c r="IWW14" s="757"/>
      <c r="IWX14" s="757"/>
      <c r="IWY14" s="757"/>
      <c r="IWZ14" s="757"/>
      <c r="IXA14" s="757"/>
      <c r="IXB14" s="757"/>
      <c r="IXC14" s="757"/>
      <c r="IXD14" s="757"/>
      <c r="IXE14" s="757"/>
      <c r="IXF14" s="757"/>
      <c r="IXG14" s="757"/>
      <c r="IXH14" s="757"/>
      <c r="IXI14" s="757"/>
      <c r="IXJ14" s="757"/>
      <c r="IXK14" s="757"/>
      <c r="IXL14" s="757"/>
      <c r="IXM14" s="757"/>
      <c r="IXN14" s="757"/>
      <c r="IXO14" s="757"/>
      <c r="IXP14" s="757"/>
      <c r="IXQ14" s="757"/>
      <c r="IXR14" s="757"/>
      <c r="IXS14" s="757"/>
      <c r="IXT14" s="757"/>
      <c r="IXU14" s="757"/>
      <c r="IXV14" s="757"/>
      <c r="IXW14" s="757"/>
      <c r="IXX14" s="757"/>
      <c r="IXY14" s="757"/>
      <c r="IXZ14" s="757"/>
      <c r="IYA14" s="757"/>
      <c r="IYB14" s="757"/>
      <c r="IYC14" s="757"/>
      <c r="IYD14" s="757"/>
      <c r="IYE14" s="757"/>
      <c r="IYF14" s="757"/>
      <c r="IYG14" s="757"/>
      <c r="IYH14" s="757"/>
      <c r="IYI14" s="757"/>
      <c r="IYJ14" s="757"/>
      <c r="IYK14" s="757"/>
      <c r="IYL14" s="757"/>
      <c r="IYM14" s="757"/>
      <c r="IYN14" s="757"/>
      <c r="IYO14" s="757"/>
      <c r="IYP14" s="757"/>
      <c r="IYQ14" s="757"/>
      <c r="IYR14" s="757"/>
      <c r="IYS14" s="757"/>
      <c r="IYT14" s="757"/>
      <c r="IYU14" s="757"/>
      <c r="IYV14" s="757"/>
      <c r="IYW14" s="757"/>
      <c r="IYX14" s="757"/>
      <c r="IYY14" s="757"/>
      <c r="IYZ14" s="757"/>
      <c r="IZA14" s="757"/>
      <c r="IZB14" s="757"/>
      <c r="IZC14" s="757"/>
      <c r="IZD14" s="757"/>
      <c r="IZE14" s="757"/>
      <c r="IZF14" s="757"/>
      <c r="IZG14" s="757"/>
      <c r="IZH14" s="757"/>
      <c r="IZI14" s="757"/>
      <c r="IZJ14" s="757"/>
      <c r="IZK14" s="757"/>
      <c r="IZL14" s="757"/>
      <c r="IZM14" s="757"/>
      <c r="IZN14" s="757"/>
      <c r="IZO14" s="757"/>
      <c r="IZP14" s="757"/>
      <c r="IZQ14" s="757"/>
      <c r="IZR14" s="757"/>
      <c r="IZS14" s="757"/>
      <c r="IZT14" s="757"/>
      <c r="IZU14" s="757"/>
      <c r="IZV14" s="757"/>
      <c r="IZW14" s="757"/>
      <c r="IZX14" s="757"/>
      <c r="IZY14" s="757"/>
      <c r="IZZ14" s="757"/>
      <c r="JAA14" s="757"/>
      <c r="JAB14" s="757"/>
      <c r="JAC14" s="757"/>
      <c r="JAD14" s="757"/>
      <c r="JAE14" s="757"/>
      <c r="JAF14" s="757"/>
      <c r="JAG14" s="757"/>
      <c r="JAH14" s="757"/>
      <c r="JAI14" s="757"/>
      <c r="JAJ14" s="757"/>
      <c r="JAK14" s="757"/>
      <c r="JAL14" s="757"/>
      <c r="JAM14" s="757"/>
      <c r="JAN14" s="757"/>
      <c r="JAO14" s="757"/>
      <c r="JAP14" s="757"/>
      <c r="JAQ14" s="757"/>
      <c r="JAR14" s="757"/>
      <c r="JAS14" s="757"/>
      <c r="JAT14" s="757"/>
      <c r="JAU14" s="757"/>
      <c r="JAV14" s="757"/>
      <c r="JAW14" s="757"/>
      <c r="JAX14" s="757"/>
      <c r="JAY14" s="757"/>
      <c r="JAZ14" s="757"/>
      <c r="JBA14" s="757"/>
      <c r="JBB14" s="757"/>
      <c r="JBC14" s="757"/>
      <c r="JBD14" s="757"/>
      <c r="JBE14" s="757"/>
      <c r="JBF14" s="757"/>
      <c r="JBG14" s="757"/>
      <c r="JBH14" s="757"/>
      <c r="JBI14" s="757"/>
      <c r="JBJ14" s="757"/>
      <c r="JBK14" s="757"/>
      <c r="JBL14" s="757"/>
      <c r="JBM14" s="757"/>
      <c r="JBN14" s="757"/>
      <c r="JBO14" s="757"/>
      <c r="JBP14" s="757"/>
      <c r="JBQ14" s="757"/>
      <c r="JBR14" s="757"/>
      <c r="JBS14" s="757"/>
      <c r="JBT14" s="757"/>
      <c r="JBU14" s="757"/>
      <c r="JBV14" s="757"/>
      <c r="JBW14" s="757"/>
      <c r="JBX14" s="757"/>
      <c r="JBY14" s="757"/>
      <c r="JBZ14" s="757"/>
      <c r="JCA14" s="757"/>
      <c r="JCB14" s="757"/>
      <c r="JCC14" s="757"/>
      <c r="JCD14" s="757"/>
      <c r="JCE14" s="757"/>
      <c r="JCF14" s="757"/>
      <c r="JCG14" s="757"/>
      <c r="JCH14" s="757"/>
      <c r="JCI14" s="757"/>
      <c r="JCJ14" s="757"/>
      <c r="JCK14" s="757"/>
      <c r="JCL14" s="757"/>
      <c r="JCM14" s="757"/>
      <c r="JCN14" s="757"/>
      <c r="JCO14" s="757"/>
      <c r="JCP14" s="757"/>
      <c r="JCQ14" s="757"/>
      <c r="JCR14" s="757"/>
      <c r="JCS14" s="757"/>
      <c r="JCT14" s="757"/>
      <c r="JCU14" s="757"/>
      <c r="JCV14" s="757"/>
      <c r="JCW14" s="757"/>
      <c r="JCX14" s="757"/>
      <c r="JCY14" s="757"/>
      <c r="JCZ14" s="757"/>
      <c r="JDA14" s="757"/>
      <c r="JDB14" s="757"/>
      <c r="JDC14" s="757"/>
      <c r="JDD14" s="757"/>
      <c r="JDE14" s="757"/>
      <c r="JDF14" s="757"/>
      <c r="JDG14" s="757"/>
      <c r="JDH14" s="757"/>
      <c r="JDI14" s="757"/>
      <c r="JDJ14" s="757"/>
      <c r="JDK14" s="757"/>
      <c r="JDL14" s="757"/>
      <c r="JDM14" s="757"/>
      <c r="JDN14" s="757"/>
      <c r="JDO14" s="757"/>
      <c r="JDP14" s="757"/>
      <c r="JDQ14" s="757"/>
      <c r="JDR14" s="757"/>
      <c r="JDS14" s="757"/>
      <c r="JDT14" s="757"/>
      <c r="JDU14" s="757"/>
      <c r="JDV14" s="757"/>
      <c r="JDW14" s="757"/>
      <c r="JDX14" s="757"/>
      <c r="JDY14" s="757"/>
      <c r="JDZ14" s="757"/>
      <c r="JEA14" s="757"/>
      <c r="JEB14" s="757"/>
      <c r="JEC14" s="757"/>
      <c r="JED14" s="757"/>
      <c r="JEE14" s="757"/>
      <c r="JEF14" s="757"/>
      <c r="JEG14" s="757"/>
      <c r="JEH14" s="757"/>
      <c r="JEI14" s="757"/>
      <c r="JEJ14" s="757"/>
      <c r="JEK14" s="757"/>
      <c r="JEL14" s="757"/>
      <c r="JEM14" s="757"/>
      <c r="JEN14" s="757"/>
      <c r="JEO14" s="757"/>
      <c r="JEP14" s="757"/>
      <c r="JEQ14" s="757"/>
      <c r="JER14" s="757"/>
      <c r="JES14" s="757"/>
      <c r="JET14" s="757"/>
      <c r="JEU14" s="757"/>
      <c r="JEV14" s="757"/>
      <c r="JEW14" s="757"/>
      <c r="JEX14" s="757"/>
      <c r="JEY14" s="757"/>
      <c r="JEZ14" s="757"/>
      <c r="JFA14" s="757"/>
      <c r="JFB14" s="757"/>
      <c r="JFC14" s="757"/>
      <c r="JFD14" s="757"/>
      <c r="JFE14" s="757"/>
      <c r="JFF14" s="757"/>
      <c r="JFG14" s="757"/>
      <c r="JFH14" s="757"/>
      <c r="JFI14" s="757"/>
      <c r="JFJ14" s="757"/>
      <c r="JFK14" s="757"/>
      <c r="JFL14" s="757"/>
      <c r="JFM14" s="757"/>
      <c r="JFN14" s="757"/>
      <c r="JFO14" s="757"/>
      <c r="JFP14" s="757"/>
      <c r="JFQ14" s="757"/>
      <c r="JFR14" s="757"/>
      <c r="JFS14" s="757"/>
      <c r="JFT14" s="757"/>
      <c r="JFU14" s="757"/>
      <c r="JFV14" s="757"/>
      <c r="JFW14" s="757"/>
      <c r="JFX14" s="757"/>
      <c r="JFY14" s="757"/>
      <c r="JFZ14" s="757"/>
      <c r="JGA14" s="757"/>
      <c r="JGB14" s="757"/>
      <c r="JGC14" s="757"/>
      <c r="JGD14" s="757"/>
      <c r="JGE14" s="757"/>
      <c r="JGF14" s="757"/>
      <c r="JGG14" s="757"/>
      <c r="JGH14" s="757"/>
      <c r="JGI14" s="757"/>
      <c r="JGJ14" s="757"/>
      <c r="JGK14" s="757"/>
      <c r="JGL14" s="757"/>
      <c r="JGM14" s="757"/>
      <c r="JGN14" s="757"/>
      <c r="JGO14" s="757"/>
      <c r="JGP14" s="757"/>
      <c r="JGQ14" s="757"/>
      <c r="JGR14" s="757"/>
      <c r="JGS14" s="757"/>
      <c r="JGT14" s="757"/>
      <c r="JGU14" s="757"/>
      <c r="JGV14" s="757"/>
      <c r="JGW14" s="757"/>
      <c r="JGX14" s="757"/>
      <c r="JGY14" s="757"/>
      <c r="JGZ14" s="757"/>
      <c r="JHA14" s="757"/>
      <c r="JHB14" s="757"/>
      <c r="JHC14" s="757"/>
      <c r="JHD14" s="757"/>
      <c r="JHE14" s="757"/>
      <c r="JHF14" s="757"/>
      <c r="JHG14" s="757"/>
      <c r="JHH14" s="757"/>
      <c r="JHI14" s="757"/>
      <c r="JHJ14" s="757"/>
      <c r="JHK14" s="757"/>
      <c r="JHL14" s="757"/>
      <c r="JHM14" s="757"/>
      <c r="JHN14" s="757"/>
      <c r="JHO14" s="757"/>
      <c r="JHP14" s="757"/>
      <c r="JHQ14" s="757"/>
      <c r="JHR14" s="757"/>
      <c r="JHS14" s="757"/>
      <c r="JHT14" s="757"/>
      <c r="JHU14" s="757"/>
      <c r="JHV14" s="757"/>
      <c r="JHW14" s="757"/>
      <c r="JHX14" s="757"/>
      <c r="JHY14" s="757"/>
      <c r="JHZ14" s="757"/>
      <c r="JIA14" s="757"/>
      <c r="JIB14" s="757"/>
      <c r="JIC14" s="757"/>
      <c r="JID14" s="757"/>
      <c r="JIE14" s="757"/>
      <c r="JIF14" s="757"/>
      <c r="JIG14" s="757"/>
      <c r="JIH14" s="757"/>
      <c r="JII14" s="757"/>
      <c r="JIJ14" s="757"/>
      <c r="JIK14" s="757"/>
      <c r="JIL14" s="757"/>
      <c r="JIM14" s="757"/>
      <c r="JIN14" s="757"/>
      <c r="JIO14" s="757"/>
      <c r="JIP14" s="757"/>
      <c r="JIQ14" s="757"/>
      <c r="JIR14" s="757"/>
      <c r="JIS14" s="757"/>
      <c r="JIT14" s="757"/>
      <c r="JIU14" s="757"/>
      <c r="JIV14" s="757"/>
      <c r="JIW14" s="757"/>
      <c r="JIX14" s="757"/>
      <c r="JIY14" s="757"/>
      <c r="JIZ14" s="757"/>
      <c r="JJA14" s="757"/>
      <c r="JJB14" s="757"/>
      <c r="JJC14" s="757"/>
      <c r="JJD14" s="757"/>
      <c r="JJE14" s="757"/>
      <c r="JJF14" s="757"/>
      <c r="JJG14" s="757"/>
      <c r="JJH14" s="757"/>
      <c r="JJI14" s="757"/>
      <c r="JJJ14" s="757"/>
      <c r="JJK14" s="757"/>
      <c r="JJL14" s="757"/>
      <c r="JJM14" s="757"/>
      <c r="JJN14" s="757"/>
      <c r="JJO14" s="757"/>
      <c r="JJP14" s="757"/>
      <c r="JJQ14" s="757"/>
      <c r="JJR14" s="757"/>
      <c r="JJS14" s="757"/>
      <c r="JJT14" s="757"/>
      <c r="JJU14" s="757"/>
      <c r="JJV14" s="757"/>
      <c r="JJW14" s="757"/>
      <c r="JJX14" s="757"/>
      <c r="JJY14" s="757"/>
      <c r="JJZ14" s="757"/>
      <c r="JKA14" s="757"/>
      <c r="JKB14" s="757"/>
      <c r="JKC14" s="757"/>
      <c r="JKD14" s="757"/>
      <c r="JKE14" s="757"/>
      <c r="JKF14" s="757"/>
      <c r="JKG14" s="757"/>
      <c r="JKH14" s="757"/>
      <c r="JKI14" s="757"/>
      <c r="JKJ14" s="757"/>
      <c r="JKK14" s="757"/>
      <c r="JKL14" s="757"/>
      <c r="JKM14" s="757"/>
      <c r="JKN14" s="757"/>
      <c r="JKO14" s="757"/>
      <c r="JKP14" s="757"/>
      <c r="JKQ14" s="757"/>
      <c r="JKR14" s="757"/>
      <c r="JKS14" s="757"/>
      <c r="JKT14" s="757"/>
      <c r="JKU14" s="757"/>
      <c r="JKV14" s="757"/>
      <c r="JKW14" s="757"/>
      <c r="JKX14" s="757"/>
      <c r="JKY14" s="757"/>
      <c r="JKZ14" s="757"/>
      <c r="JLA14" s="757"/>
      <c r="JLB14" s="757"/>
      <c r="JLC14" s="757"/>
      <c r="JLD14" s="757"/>
      <c r="JLE14" s="757"/>
      <c r="JLF14" s="757"/>
      <c r="JLG14" s="757"/>
      <c r="JLH14" s="757"/>
      <c r="JLI14" s="757"/>
      <c r="JLJ14" s="757"/>
      <c r="JLK14" s="757"/>
      <c r="JLL14" s="757"/>
      <c r="JLM14" s="757"/>
      <c r="JLN14" s="757"/>
      <c r="JLO14" s="757"/>
      <c r="JLP14" s="757"/>
      <c r="JLQ14" s="757"/>
      <c r="JLR14" s="757"/>
      <c r="JLS14" s="757"/>
      <c r="JLT14" s="757"/>
      <c r="JLU14" s="757"/>
      <c r="JLV14" s="757"/>
      <c r="JLW14" s="757"/>
      <c r="JLX14" s="757"/>
      <c r="JLY14" s="757"/>
      <c r="JLZ14" s="757"/>
      <c r="JMA14" s="757"/>
      <c r="JMB14" s="757"/>
      <c r="JMC14" s="757"/>
      <c r="JMD14" s="757"/>
      <c r="JME14" s="757"/>
      <c r="JMF14" s="757"/>
      <c r="JMG14" s="757"/>
      <c r="JMH14" s="757"/>
      <c r="JMI14" s="757"/>
      <c r="JMJ14" s="757"/>
      <c r="JMK14" s="757"/>
      <c r="JML14" s="757"/>
      <c r="JMM14" s="757"/>
      <c r="JMN14" s="757"/>
      <c r="JMO14" s="757"/>
      <c r="JMP14" s="757"/>
      <c r="JMQ14" s="757"/>
      <c r="JMR14" s="757"/>
      <c r="JMS14" s="757"/>
      <c r="JMT14" s="757"/>
      <c r="JMU14" s="757"/>
      <c r="JMV14" s="757"/>
      <c r="JMW14" s="757"/>
      <c r="JMX14" s="757"/>
      <c r="JMY14" s="757"/>
      <c r="JMZ14" s="757"/>
      <c r="JNA14" s="757"/>
      <c r="JNB14" s="757"/>
      <c r="JNC14" s="757"/>
      <c r="JND14" s="757"/>
      <c r="JNE14" s="757"/>
      <c r="JNF14" s="757"/>
      <c r="JNG14" s="757"/>
      <c r="JNH14" s="757"/>
      <c r="JNI14" s="757"/>
      <c r="JNJ14" s="757"/>
      <c r="JNK14" s="757"/>
      <c r="JNL14" s="757"/>
      <c r="JNM14" s="757"/>
      <c r="JNN14" s="757"/>
      <c r="JNO14" s="757"/>
      <c r="JNP14" s="757"/>
      <c r="JNQ14" s="757"/>
      <c r="JNR14" s="757"/>
      <c r="JNS14" s="757"/>
      <c r="JNT14" s="757"/>
      <c r="JNU14" s="757"/>
      <c r="JNV14" s="757"/>
      <c r="JNW14" s="757"/>
      <c r="JNX14" s="757"/>
      <c r="JNY14" s="757"/>
      <c r="JNZ14" s="757"/>
      <c r="JOA14" s="757"/>
      <c r="JOB14" s="757"/>
      <c r="JOC14" s="757"/>
      <c r="JOD14" s="757"/>
      <c r="JOE14" s="757"/>
      <c r="JOF14" s="757"/>
      <c r="JOG14" s="757"/>
      <c r="JOH14" s="757"/>
      <c r="JOI14" s="757"/>
      <c r="JOJ14" s="757"/>
      <c r="JOK14" s="757"/>
      <c r="JOL14" s="757"/>
      <c r="JOM14" s="757"/>
      <c r="JON14" s="757"/>
      <c r="JOO14" s="757"/>
      <c r="JOP14" s="757"/>
      <c r="JOQ14" s="757"/>
      <c r="JOR14" s="757"/>
      <c r="JOS14" s="757"/>
      <c r="JOT14" s="757"/>
      <c r="JOU14" s="757"/>
      <c r="JOV14" s="757"/>
      <c r="JOW14" s="757"/>
      <c r="JOX14" s="757"/>
      <c r="JOY14" s="757"/>
      <c r="JOZ14" s="757"/>
      <c r="JPA14" s="757"/>
      <c r="JPB14" s="757"/>
      <c r="JPC14" s="757"/>
      <c r="JPD14" s="757"/>
      <c r="JPE14" s="757"/>
      <c r="JPF14" s="757"/>
      <c r="JPG14" s="757"/>
      <c r="JPH14" s="757"/>
      <c r="JPI14" s="757"/>
      <c r="JPJ14" s="757"/>
      <c r="JPK14" s="757"/>
      <c r="JPL14" s="757"/>
      <c r="JPM14" s="757"/>
      <c r="JPN14" s="757"/>
      <c r="JPO14" s="757"/>
      <c r="JPP14" s="757"/>
      <c r="JPQ14" s="757"/>
      <c r="JPR14" s="757"/>
      <c r="JPS14" s="757"/>
      <c r="JPT14" s="757"/>
      <c r="JPU14" s="757"/>
      <c r="JPV14" s="757"/>
      <c r="JPW14" s="757"/>
      <c r="JPX14" s="757"/>
      <c r="JPY14" s="757"/>
      <c r="JPZ14" s="757"/>
      <c r="JQA14" s="757"/>
      <c r="JQB14" s="757"/>
      <c r="JQC14" s="757"/>
      <c r="JQD14" s="757"/>
      <c r="JQE14" s="757"/>
      <c r="JQF14" s="757"/>
      <c r="JQG14" s="757"/>
      <c r="JQH14" s="757"/>
      <c r="JQI14" s="757"/>
      <c r="JQJ14" s="757"/>
      <c r="JQK14" s="757"/>
      <c r="JQL14" s="757"/>
      <c r="JQM14" s="757"/>
      <c r="JQN14" s="757"/>
      <c r="JQO14" s="757"/>
      <c r="JQP14" s="757"/>
      <c r="JQQ14" s="757"/>
      <c r="JQR14" s="757"/>
      <c r="JQS14" s="757"/>
      <c r="JQT14" s="757"/>
      <c r="JQU14" s="757"/>
      <c r="JQV14" s="757"/>
      <c r="JQW14" s="757"/>
      <c r="JQX14" s="757"/>
      <c r="JQY14" s="757"/>
      <c r="JQZ14" s="757"/>
      <c r="JRA14" s="757"/>
      <c r="JRB14" s="757"/>
      <c r="JRC14" s="757"/>
      <c r="JRD14" s="757"/>
      <c r="JRE14" s="757"/>
      <c r="JRF14" s="757"/>
      <c r="JRG14" s="757"/>
      <c r="JRH14" s="757"/>
      <c r="JRI14" s="757"/>
      <c r="JRJ14" s="757"/>
      <c r="JRK14" s="757"/>
      <c r="JRL14" s="757"/>
      <c r="JRM14" s="757"/>
      <c r="JRN14" s="757"/>
      <c r="JRO14" s="757"/>
      <c r="JRP14" s="757"/>
      <c r="JRQ14" s="757"/>
      <c r="JRR14" s="757"/>
      <c r="JRS14" s="757"/>
      <c r="JRT14" s="757"/>
      <c r="JRU14" s="757"/>
      <c r="JRV14" s="757"/>
      <c r="JRW14" s="757"/>
      <c r="JRX14" s="757"/>
      <c r="JRY14" s="757"/>
      <c r="JRZ14" s="757"/>
      <c r="JSA14" s="757"/>
      <c r="JSB14" s="757"/>
      <c r="JSC14" s="757"/>
      <c r="JSD14" s="757"/>
      <c r="JSE14" s="757"/>
      <c r="JSF14" s="757"/>
      <c r="JSG14" s="757"/>
      <c r="JSH14" s="757"/>
      <c r="JSI14" s="757"/>
      <c r="JSJ14" s="757"/>
      <c r="JSK14" s="757"/>
      <c r="JSL14" s="757"/>
      <c r="JSM14" s="757"/>
      <c r="JSN14" s="757"/>
      <c r="JSO14" s="757"/>
      <c r="JSP14" s="757"/>
      <c r="JSQ14" s="757"/>
      <c r="JSR14" s="757"/>
      <c r="JSS14" s="757"/>
      <c r="JST14" s="757"/>
      <c r="JSU14" s="757"/>
      <c r="JSV14" s="757"/>
      <c r="JSW14" s="757"/>
      <c r="JSX14" s="757"/>
      <c r="JSY14" s="757"/>
      <c r="JSZ14" s="757"/>
      <c r="JTA14" s="757"/>
      <c r="JTB14" s="757"/>
      <c r="JTC14" s="757"/>
      <c r="JTD14" s="757"/>
      <c r="JTE14" s="757"/>
      <c r="JTF14" s="757"/>
      <c r="JTG14" s="757"/>
      <c r="JTH14" s="757"/>
      <c r="JTI14" s="757"/>
      <c r="JTJ14" s="757"/>
      <c r="JTK14" s="757"/>
      <c r="JTL14" s="757"/>
      <c r="JTM14" s="757"/>
      <c r="JTN14" s="757"/>
      <c r="JTO14" s="757"/>
      <c r="JTP14" s="757"/>
      <c r="JTQ14" s="757"/>
      <c r="JTR14" s="757"/>
      <c r="JTS14" s="757"/>
      <c r="JTT14" s="757"/>
      <c r="JTU14" s="757"/>
      <c r="JTV14" s="757"/>
      <c r="JTW14" s="757"/>
      <c r="JTX14" s="757"/>
      <c r="JTY14" s="757"/>
      <c r="JTZ14" s="757"/>
      <c r="JUA14" s="757"/>
      <c r="JUB14" s="757"/>
      <c r="JUC14" s="757"/>
      <c r="JUD14" s="757"/>
      <c r="JUE14" s="757"/>
      <c r="JUF14" s="757"/>
      <c r="JUG14" s="757"/>
      <c r="JUH14" s="757"/>
      <c r="JUI14" s="757"/>
      <c r="JUJ14" s="757"/>
      <c r="JUK14" s="757"/>
      <c r="JUL14" s="757"/>
      <c r="JUM14" s="757"/>
      <c r="JUN14" s="757"/>
      <c r="JUO14" s="757"/>
      <c r="JUP14" s="757"/>
      <c r="JUQ14" s="757"/>
      <c r="JUR14" s="757"/>
      <c r="JUS14" s="757"/>
      <c r="JUT14" s="757"/>
      <c r="JUU14" s="757"/>
      <c r="JUV14" s="757"/>
      <c r="JUW14" s="757"/>
      <c r="JUX14" s="757"/>
      <c r="JUY14" s="757"/>
      <c r="JUZ14" s="757"/>
      <c r="JVA14" s="757"/>
      <c r="JVB14" s="757"/>
      <c r="JVC14" s="757"/>
      <c r="JVD14" s="757"/>
      <c r="JVE14" s="757"/>
      <c r="JVF14" s="757"/>
      <c r="JVG14" s="757"/>
      <c r="JVH14" s="757"/>
      <c r="JVI14" s="757"/>
      <c r="JVJ14" s="757"/>
      <c r="JVK14" s="757"/>
      <c r="JVL14" s="757"/>
      <c r="JVM14" s="757"/>
      <c r="JVN14" s="757"/>
      <c r="JVO14" s="757"/>
      <c r="JVP14" s="757"/>
      <c r="JVQ14" s="757"/>
      <c r="JVR14" s="757"/>
      <c r="JVS14" s="757"/>
      <c r="JVT14" s="757"/>
      <c r="JVU14" s="757"/>
      <c r="JVV14" s="757"/>
      <c r="JVW14" s="757"/>
      <c r="JVX14" s="757"/>
      <c r="JVY14" s="757"/>
      <c r="JVZ14" s="757"/>
      <c r="JWA14" s="757"/>
      <c r="JWB14" s="757"/>
      <c r="JWC14" s="757"/>
      <c r="JWD14" s="757"/>
      <c r="JWE14" s="757"/>
      <c r="JWF14" s="757"/>
      <c r="JWG14" s="757"/>
      <c r="JWH14" s="757"/>
      <c r="JWI14" s="757"/>
      <c r="JWJ14" s="757"/>
      <c r="JWK14" s="757"/>
      <c r="JWL14" s="757"/>
      <c r="JWM14" s="757"/>
      <c r="JWN14" s="757"/>
      <c r="JWO14" s="757"/>
      <c r="JWP14" s="757"/>
      <c r="JWQ14" s="757"/>
      <c r="JWR14" s="757"/>
      <c r="JWS14" s="757"/>
      <c r="JWT14" s="757"/>
      <c r="JWU14" s="757"/>
      <c r="JWV14" s="757"/>
      <c r="JWW14" s="757"/>
      <c r="JWX14" s="757"/>
      <c r="JWY14" s="757"/>
      <c r="JWZ14" s="757"/>
      <c r="JXA14" s="757"/>
      <c r="JXB14" s="757"/>
      <c r="JXC14" s="757"/>
      <c r="JXD14" s="757"/>
      <c r="JXE14" s="757"/>
      <c r="JXF14" s="757"/>
      <c r="JXG14" s="757"/>
      <c r="JXH14" s="757"/>
      <c r="JXI14" s="757"/>
      <c r="JXJ14" s="757"/>
      <c r="JXK14" s="757"/>
      <c r="JXL14" s="757"/>
      <c r="JXM14" s="757"/>
      <c r="JXN14" s="757"/>
      <c r="JXO14" s="757"/>
      <c r="JXP14" s="757"/>
      <c r="JXQ14" s="757"/>
      <c r="JXR14" s="757"/>
      <c r="JXS14" s="757"/>
      <c r="JXT14" s="757"/>
      <c r="JXU14" s="757"/>
      <c r="JXV14" s="757"/>
      <c r="JXW14" s="757"/>
      <c r="JXX14" s="757"/>
      <c r="JXY14" s="757"/>
      <c r="JXZ14" s="757"/>
      <c r="JYA14" s="757"/>
      <c r="JYB14" s="757"/>
      <c r="JYC14" s="757"/>
      <c r="JYD14" s="757"/>
      <c r="JYE14" s="757"/>
      <c r="JYF14" s="757"/>
      <c r="JYG14" s="757"/>
      <c r="JYH14" s="757"/>
      <c r="JYI14" s="757"/>
      <c r="JYJ14" s="757"/>
      <c r="JYK14" s="757"/>
      <c r="JYL14" s="757"/>
      <c r="JYM14" s="757"/>
      <c r="JYN14" s="757"/>
      <c r="JYO14" s="757"/>
      <c r="JYP14" s="757"/>
      <c r="JYQ14" s="757"/>
      <c r="JYR14" s="757"/>
      <c r="JYS14" s="757"/>
      <c r="JYT14" s="757"/>
      <c r="JYU14" s="757"/>
      <c r="JYV14" s="757"/>
      <c r="JYW14" s="757"/>
      <c r="JYX14" s="757"/>
      <c r="JYY14" s="757"/>
      <c r="JYZ14" s="757"/>
      <c r="JZA14" s="757"/>
      <c r="JZB14" s="757"/>
      <c r="JZC14" s="757"/>
      <c r="JZD14" s="757"/>
      <c r="JZE14" s="757"/>
      <c r="JZF14" s="757"/>
      <c r="JZG14" s="757"/>
      <c r="JZH14" s="757"/>
      <c r="JZI14" s="757"/>
      <c r="JZJ14" s="757"/>
      <c r="JZK14" s="757"/>
      <c r="JZL14" s="757"/>
      <c r="JZM14" s="757"/>
      <c r="JZN14" s="757"/>
      <c r="JZO14" s="757"/>
      <c r="JZP14" s="757"/>
      <c r="JZQ14" s="757"/>
      <c r="JZR14" s="757"/>
      <c r="JZS14" s="757"/>
      <c r="JZT14" s="757"/>
      <c r="JZU14" s="757"/>
      <c r="JZV14" s="757"/>
      <c r="JZW14" s="757"/>
      <c r="JZX14" s="757"/>
      <c r="JZY14" s="757"/>
      <c r="JZZ14" s="757"/>
      <c r="KAA14" s="757"/>
      <c r="KAB14" s="757"/>
      <c r="KAC14" s="757"/>
      <c r="KAD14" s="757"/>
      <c r="KAE14" s="757"/>
      <c r="KAF14" s="757"/>
      <c r="KAG14" s="757"/>
      <c r="KAH14" s="757"/>
      <c r="KAI14" s="757"/>
      <c r="KAJ14" s="757"/>
      <c r="KAK14" s="757"/>
      <c r="KAL14" s="757"/>
      <c r="KAM14" s="757"/>
      <c r="KAN14" s="757"/>
      <c r="KAO14" s="757"/>
      <c r="KAP14" s="757"/>
      <c r="KAQ14" s="757"/>
      <c r="KAR14" s="757"/>
      <c r="KAS14" s="757"/>
      <c r="KAT14" s="757"/>
      <c r="KAU14" s="757"/>
      <c r="KAV14" s="757"/>
      <c r="KAW14" s="757"/>
      <c r="KAX14" s="757"/>
      <c r="KAY14" s="757"/>
      <c r="KAZ14" s="757"/>
      <c r="KBA14" s="757"/>
      <c r="KBB14" s="757"/>
      <c r="KBC14" s="757"/>
      <c r="KBD14" s="757"/>
      <c r="KBE14" s="757"/>
      <c r="KBF14" s="757"/>
      <c r="KBG14" s="757"/>
      <c r="KBH14" s="757"/>
      <c r="KBI14" s="757"/>
      <c r="KBJ14" s="757"/>
      <c r="KBK14" s="757"/>
      <c r="KBL14" s="757"/>
      <c r="KBM14" s="757"/>
      <c r="KBN14" s="757"/>
      <c r="KBO14" s="757"/>
      <c r="KBP14" s="757"/>
      <c r="KBQ14" s="757"/>
      <c r="KBR14" s="757"/>
      <c r="KBS14" s="757"/>
      <c r="KBT14" s="757"/>
      <c r="KBU14" s="757"/>
      <c r="KBV14" s="757"/>
      <c r="KBW14" s="757"/>
      <c r="KBX14" s="757"/>
      <c r="KBY14" s="757"/>
      <c r="KBZ14" s="757"/>
      <c r="KCA14" s="757"/>
      <c r="KCB14" s="757"/>
      <c r="KCC14" s="757"/>
      <c r="KCD14" s="757"/>
      <c r="KCE14" s="757"/>
      <c r="KCF14" s="757"/>
      <c r="KCG14" s="757"/>
      <c r="KCH14" s="757"/>
      <c r="KCI14" s="757"/>
      <c r="KCJ14" s="757"/>
      <c r="KCK14" s="757"/>
      <c r="KCL14" s="757"/>
      <c r="KCM14" s="757"/>
      <c r="KCN14" s="757"/>
      <c r="KCO14" s="757"/>
      <c r="KCP14" s="757"/>
      <c r="KCQ14" s="757"/>
      <c r="KCR14" s="757"/>
      <c r="KCS14" s="757"/>
      <c r="KCT14" s="757"/>
      <c r="KCU14" s="757"/>
      <c r="KCV14" s="757"/>
      <c r="KCW14" s="757"/>
      <c r="KCX14" s="757"/>
      <c r="KCY14" s="757"/>
      <c r="KCZ14" s="757"/>
      <c r="KDA14" s="757"/>
      <c r="KDB14" s="757"/>
      <c r="KDC14" s="757"/>
      <c r="KDD14" s="757"/>
      <c r="KDE14" s="757"/>
      <c r="KDF14" s="757"/>
      <c r="KDG14" s="757"/>
      <c r="KDH14" s="757"/>
      <c r="KDI14" s="757"/>
      <c r="KDJ14" s="757"/>
      <c r="KDK14" s="757"/>
      <c r="KDL14" s="757"/>
      <c r="KDM14" s="757"/>
      <c r="KDN14" s="757"/>
      <c r="KDO14" s="757"/>
      <c r="KDP14" s="757"/>
      <c r="KDQ14" s="757"/>
      <c r="KDR14" s="757"/>
      <c r="KDS14" s="757"/>
      <c r="KDT14" s="757"/>
      <c r="KDU14" s="757"/>
      <c r="KDV14" s="757"/>
      <c r="KDW14" s="757"/>
      <c r="KDX14" s="757"/>
      <c r="KDY14" s="757"/>
      <c r="KDZ14" s="757"/>
      <c r="KEA14" s="757"/>
      <c r="KEB14" s="757"/>
      <c r="KEC14" s="757"/>
      <c r="KED14" s="757"/>
      <c r="KEE14" s="757"/>
      <c r="KEF14" s="757"/>
      <c r="KEG14" s="757"/>
      <c r="KEH14" s="757"/>
      <c r="KEI14" s="757"/>
      <c r="KEJ14" s="757"/>
      <c r="KEK14" s="757"/>
      <c r="KEL14" s="757"/>
      <c r="KEM14" s="757"/>
      <c r="KEN14" s="757"/>
      <c r="KEO14" s="757"/>
      <c r="KEP14" s="757"/>
      <c r="KEQ14" s="757"/>
      <c r="KER14" s="757"/>
      <c r="KES14" s="757"/>
      <c r="KET14" s="757"/>
      <c r="KEU14" s="757"/>
      <c r="KEV14" s="757"/>
      <c r="KEW14" s="757"/>
      <c r="KEX14" s="757"/>
      <c r="KEY14" s="757"/>
      <c r="KEZ14" s="757"/>
      <c r="KFA14" s="757"/>
      <c r="KFB14" s="757"/>
      <c r="KFC14" s="757"/>
      <c r="KFD14" s="757"/>
      <c r="KFE14" s="757"/>
      <c r="KFF14" s="757"/>
      <c r="KFG14" s="757"/>
      <c r="KFH14" s="757"/>
      <c r="KFI14" s="757"/>
      <c r="KFJ14" s="757"/>
      <c r="KFK14" s="757"/>
      <c r="KFL14" s="757"/>
      <c r="KFM14" s="757"/>
      <c r="KFN14" s="757"/>
      <c r="KFO14" s="757"/>
      <c r="KFP14" s="757"/>
      <c r="KFQ14" s="757"/>
      <c r="KFR14" s="757"/>
      <c r="KFS14" s="757"/>
      <c r="KFT14" s="757"/>
      <c r="KFU14" s="757"/>
      <c r="KFV14" s="757"/>
      <c r="KFW14" s="757"/>
      <c r="KFX14" s="757"/>
      <c r="KFY14" s="757"/>
      <c r="KFZ14" s="757"/>
      <c r="KGA14" s="757"/>
      <c r="KGB14" s="757"/>
      <c r="KGC14" s="757"/>
      <c r="KGD14" s="757"/>
      <c r="KGE14" s="757"/>
      <c r="KGF14" s="757"/>
      <c r="KGG14" s="757"/>
      <c r="KGH14" s="757"/>
      <c r="KGI14" s="757"/>
      <c r="KGJ14" s="757"/>
      <c r="KGK14" s="757"/>
      <c r="KGL14" s="757"/>
      <c r="KGM14" s="757"/>
      <c r="KGN14" s="757"/>
      <c r="KGO14" s="757"/>
      <c r="KGP14" s="757"/>
      <c r="KGQ14" s="757"/>
      <c r="KGR14" s="757"/>
      <c r="KGS14" s="757"/>
      <c r="KGT14" s="757"/>
      <c r="KGU14" s="757"/>
      <c r="KGV14" s="757"/>
      <c r="KGW14" s="757"/>
      <c r="KGX14" s="757"/>
      <c r="KGY14" s="757"/>
      <c r="KGZ14" s="757"/>
      <c r="KHA14" s="757"/>
      <c r="KHB14" s="757"/>
      <c r="KHC14" s="757"/>
      <c r="KHD14" s="757"/>
      <c r="KHE14" s="757"/>
      <c r="KHF14" s="757"/>
      <c r="KHG14" s="757"/>
      <c r="KHH14" s="757"/>
      <c r="KHI14" s="757"/>
      <c r="KHJ14" s="757"/>
      <c r="KHK14" s="757"/>
      <c r="KHL14" s="757"/>
      <c r="KHM14" s="757"/>
      <c r="KHN14" s="757"/>
      <c r="KHO14" s="757"/>
      <c r="KHP14" s="757"/>
      <c r="KHQ14" s="757"/>
      <c r="KHR14" s="757"/>
      <c r="KHS14" s="757"/>
      <c r="KHT14" s="757"/>
      <c r="KHU14" s="757"/>
      <c r="KHV14" s="757"/>
      <c r="KHW14" s="757"/>
      <c r="KHX14" s="757"/>
      <c r="KHY14" s="757"/>
      <c r="KHZ14" s="757"/>
      <c r="KIA14" s="757"/>
      <c r="KIB14" s="757"/>
      <c r="KIC14" s="757"/>
      <c r="KID14" s="757"/>
      <c r="KIE14" s="757"/>
      <c r="KIF14" s="757"/>
      <c r="KIG14" s="757"/>
      <c r="KIH14" s="757"/>
      <c r="KII14" s="757"/>
      <c r="KIJ14" s="757"/>
      <c r="KIK14" s="757"/>
      <c r="KIL14" s="757"/>
      <c r="KIM14" s="757"/>
      <c r="KIN14" s="757"/>
      <c r="KIO14" s="757"/>
      <c r="KIP14" s="757"/>
      <c r="KIQ14" s="757"/>
      <c r="KIR14" s="757"/>
      <c r="KIS14" s="757"/>
      <c r="KIT14" s="757"/>
      <c r="KIU14" s="757"/>
      <c r="KIV14" s="757"/>
      <c r="KIW14" s="757"/>
      <c r="KIX14" s="757"/>
      <c r="KIY14" s="757"/>
      <c r="KIZ14" s="757"/>
      <c r="KJA14" s="757"/>
      <c r="KJB14" s="757"/>
      <c r="KJC14" s="757"/>
      <c r="KJD14" s="757"/>
      <c r="KJE14" s="757"/>
      <c r="KJF14" s="757"/>
      <c r="KJG14" s="757"/>
      <c r="KJH14" s="757"/>
      <c r="KJI14" s="757"/>
      <c r="KJJ14" s="757"/>
      <c r="KJK14" s="757"/>
      <c r="KJL14" s="757"/>
      <c r="KJM14" s="757"/>
      <c r="KJN14" s="757"/>
      <c r="KJO14" s="757"/>
      <c r="KJP14" s="757"/>
      <c r="KJQ14" s="757"/>
      <c r="KJR14" s="757"/>
      <c r="KJS14" s="757"/>
      <c r="KJT14" s="757"/>
      <c r="KJU14" s="757"/>
      <c r="KJV14" s="757"/>
      <c r="KJW14" s="757"/>
      <c r="KJX14" s="757"/>
      <c r="KJY14" s="757"/>
      <c r="KJZ14" s="757"/>
      <c r="KKA14" s="757"/>
      <c r="KKB14" s="757"/>
      <c r="KKC14" s="757"/>
      <c r="KKD14" s="757"/>
      <c r="KKE14" s="757"/>
      <c r="KKF14" s="757"/>
      <c r="KKG14" s="757"/>
      <c r="KKH14" s="757"/>
      <c r="KKI14" s="757"/>
      <c r="KKJ14" s="757"/>
      <c r="KKK14" s="757"/>
      <c r="KKL14" s="757"/>
      <c r="KKM14" s="757"/>
      <c r="KKN14" s="757"/>
      <c r="KKO14" s="757"/>
      <c r="KKP14" s="757"/>
      <c r="KKQ14" s="757"/>
      <c r="KKR14" s="757"/>
      <c r="KKS14" s="757"/>
      <c r="KKT14" s="757"/>
      <c r="KKU14" s="757"/>
      <c r="KKV14" s="757"/>
      <c r="KKW14" s="757"/>
      <c r="KKX14" s="757"/>
      <c r="KKY14" s="757"/>
      <c r="KKZ14" s="757"/>
      <c r="KLA14" s="757"/>
      <c r="KLB14" s="757"/>
      <c r="KLC14" s="757"/>
      <c r="KLD14" s="757"/>
      <c r="KLE14" s="757"/>
      <c r="KLF14" s="757"/>
      <c r="KLG14" s="757"/>
      <c r="KLH14" s="757"/>
      <c r="KLI14" s="757"/>
      <c r="KLJ14" s="757"/>
      <c r="KLK14" s="757"/>
      <c r="KLL14" s="757"/>
      <c r="KLM14" s="757"/>
      <c r="KLN14" s="757"/>
      <c r="KLO14" s="757"/>
      <c r="KLP14" s="757"/>
      <c r="KLQ14" s="757"/>
      <c r="KLR14" s="757"/>
      <c r="KLS14" s="757"/>
      <c r="KLT14" s="757"/>
      <c r="KLU14" s="757"/>
      <c r="KLV14" s="757"/>
      <c r="KLW14" s="757"/>
      <c r="KLX14" s="757"/>
      <c r="KLY14" s="757"/>
      <c r="KLZ14" s="757"/>
      <c r="KMA14" s="757"/>
      <c r="KMB14" s="757"/>
      <c r="KMC14" s="757"/>
      <c r="KMD14" s="757"/>
      <c r="KME14" s="757"/>
      <c r="KMF14" s="757"/>
      <c r="KMG14" s="757"/>
      <c r="KMH14" s="757"/>
      <c r="KMI14" s="757"/>
      <c r="KMJ14" s="757"/>
      <c r="KMK14" s="757"/>
      <c r="KML14" s="757"/>
      <c r="KMM14" s="757"/>
      <c r="KMN14" s="757"/>
      <c r="KMO14" s="757"/>
      <c r="KMP14" s="757"/>
      <c r="KMQ14" s="757"/>
      <c r="KMR14" s="757"/>
      <c r="KMS14" s="757"/>
      <c r="KMT14" s="757"/>
      <c r="KMU14" s="757"/>
      <c r="KMV14" s="757"/>
      <c r="KMW14" s="757"/>
      <c r="KMX14" s="757"/>
      <c r="KMY14" s="757"/>
      <c r="KMZ14" s="757"/>
      <c r="KNA14" s="757"/>
      <c r="KNB14" s="757"/>
      <c r="KNC14" s="757"/>
      <c r="KND14" s="757"/>
      <c r="KNE14" s="757"/>
      <c r="KNF14" s="757"/>
      <c r="KNG14" s="757"/>
      <c r="KNH14" s="757"/>
      <c r="KNI14" s="757"/>
      <c r="KNJ14" s="757"/>
      <c r="KNK14" s="757"/>
      <c r="KNL14" s="757"/>
      <c r="KNM14" s="757"/>
      <c r="KNN14" s="757"/>
      <c r="KNO14" s="757"/>
      <c r="KNP14" s="757"/>
      <c r="KNQ14" s="757"/>
      <c r="KNR14" s="757"/>
      <c r="KNS14" s="757"/>
      <c r="KNT14" s="757"/>
      <c r="KNU14" s="757"/>
      <c r="KNV14" s="757"/>
      <c r="KNW14" s="757"/>
      <c r="KNX14" s="757"/>
      <c r="KNY14" s="757"/>
      <c r="KNZ14" s="757"/>
      <c r="KOA14" s="757"/>
      <c r="KOB14" s="757"/>
      <c r="KOC14" s="757"/>
      <c r="KOD14" s="757"/>
      <c r="KOE14" s="757"/>
      <c r="KOF14" s="757"/>
      <c r="KOG14" s="757"/>
      <c r="KOH14" s="757"/>
      <c r="KOI14" s="757"/>
      <c r="KOJ14" s="757"/>
      <c r="KOK14" s="757"/>
      <c r="KOL14" s="757"/>
      <c r="KOM14" s="757"/>
      <c r="KON14" s="757"/>
      <c r="KOO14" s="757"/>
      <c r="KOP14" s="757"/>
      <c r="KOQ14" s="757"/>
      <c r="KOR14" s="757"/>
      <c r="KOS14" s="757"/>
      <c r="KOT14" s="757"/>
      <c r="KOU14" s="757"/>
      <c r="KOV14" s="757"/>
      <c r="KOW14" s="757"/>
      <c r="KOX14" s="757"/>
      <c r="KOY14" s="757"/>
      <c r="KOZ14" s="757"/>
      <c r="KPA14" s="757"/>
      <c r="KPB14" s="757"/>
      <c r="KPC14" s="757"/>
      <c r="KPD14" s="757"/>
      <c r="KPE14" s="757"/>
      <c r="KPF14" s="757"/>
      <c r="KPG14" s="757"/>
      <c r="KPH14" s="757"/>
      <c r="KPI14" s="757"/>
      <c r="KPJ14" s="757"/>
      <c r="KPK14" s="757"/>
      <c r="KPL14" s="757"/>
      <c r="KPM14" s="757"/>
      <c r="KPN14" s="757"/>
      <c r="KPO14" s="757"/>
      <c r="KPP14" s="757"/>
      <c r="KPQ14" s="757"/>
      <c r="KPR14" s="757"/>
      <c r="KPS14" s="757"/>
      <c r="KPT14" s="757"/>
      <c r="KPU14" s="757"/>
      <c r="KPV14" s="757"/>
      <c r="KPW14" s="757"/>
      <c r="KPX14" s="757"/>
      <c r="KPY14" s="757"/>
      <c r="KPZ14" s="757"/>
      <c r="KQA14" s="757"/>
      <c r="KQB14" s="757"/>
      <c r="KQC14" s="757"/>
      <c r="KQD14" s="757"/>
      <c r="KQE14" s="757"/>
      <c r="KQF14" s="757"/>
      <c r="KQG14" s="757"/>
      <c r="KQH14" s="757"/>
      <c r="KQI14" s="757"/>
      <c r="KQJ14" s="757"/>
      <c r="KQK14" s="757"/>
      <c r="KQL14" s="757"/>
      <c r="KQM14" s="757"/>
      <c r="KQN14" s="757"/>
      <c r="KQO14" s="757"/>
      <c r="KQP14" s="757"/>
      <c r="KQQ14" s="757"/>
      <c r="KQR14" s="757"/>
      <c r="KQS14" s="757"/>
      <c r="KQT14" s="757"/>
      <c r="KQU14" s="757"/>
      <c r="KQV14" s="757"/>
      <c r="KQW14" s="757"/>
      <c r="KQX14" s="757"/>
      <c r="KQY14" s="757"/>
      <c r="KQZ14" s="757"/>
      <c r="KRA14" s="757"/>
      <c r="KRB14" s="757"/>
      <c r="KRC14" s="757"/>
      <c r="KRD14" s="757"/>
      <c r="KRE14" s="757"/>
      <c r="KRF14" s="757"/>
      <c r="KRG14" s="757"/>
      <c r="KRH14" s="757"/>
      <c r="KRI14" s="757"/>
      <c r="KRJ14" s="757"/>
      <c r="KRK14" s="757"/>
      <c r="KRL14" s="757"/>
      <c r="KRM14" s="757"/>
      <c r="KRN14" s="757"/>
      <c r="KRO14" s="757"/>
      <c r="KRP14" s="757"/>
      <c r="KRQ14" s="757"/>
      <c r="KRR14" s="757"/>
      <c r="KRS14" s="757"/>
      <c r="KRT14" s="757"/>
      <c r="KRU14" s="757"/>
      <c r="KRV14" s="757"/>
      <c r="KRW14" s="757"/>
      <c r="KRX14" s="757"/>
      <c r="KRY14" s="757"/>
      <c r="KRZ14" s="757"/>
      <c r="KSA14" s="757"/>
      <c r="KSB14" s="757"/>
      <c r="KSC14" s="757"/>
      <c r="KSD14" s="757"/>
      <c r="KSE14" s="757"/>
      <c r="KSF14" s="757"/>
      <c r="KSG14" s="757"/>
      <c r="KSH14" s="757"/>
      <c r="KSI14" s="757"/>
      <c r="KSJ14" s="757"/>
      <c r="KSK14" s="757"/>
      <c r="KSL14" s="757"/>
      <c r="KSM14" s="757"/>
      <c r="KSN14" s="757"/>
      <c r="KSO14" s="757"/>
      <c r="KSP14" s="757"/>
      <c r="KSQ14" s="757"/>
      <c r="KSR14" s="757"/>
      <c r="KSS14" s="757"/>
      <c r="KST14" s="757"/>
      <c r="KSU14" s="757"/>
      <c r="KSV14" s="757"/>
      <c r="KSW14" s="757"/>
      <c r="KSX14" s="757"/>
      <c r="KSY14" s="757"/>
      <c r="KSZ14" s="757"/>
      <c r="KTA14" s="757"/>
      <c r="KTB14" s="757"/>
      <c r="KTC14" s="757"/>
      <c r="KTD14" s="757"/>
      <c r="KTE14" s="757"/>
      <c r="KTF14" s="757"/>
      <c r="KTG14" s="757"/>
      <c r="KTH14" s="757"/>
      <c r="KTI14" s="757"/>
      <c r="KTJ14" s="757"/>
      <c r="KTK14" s="757"/>
      <c r="KTL14" s="757"/>
      <c r="KTM14" s="757"/>
      <c r="KTN14" s="757"/>
      <c r="KTO14" s="757"/>
      <c r="KTP14" s="757"/>
      <c r="KTQ14" s="757"/>
      <c r="KTR14" s="757"/>
      <c r="KTS14" s="757"/>
      <c r="KTT14" s="757"/>
      <c r="KTU14" s="757"/>
      <c r="KTV14" s="757"/>
      <c r="KTW14" s="757"/>
      <c r="KTX14" s="757"/>
      <c r="KTY14" s="757"/>
      <c r="KTZ14" s="757"/>
      <c r="KUA14" s="757"/>
      <c r="KUB14" s="757"/>
      <c r="KUC14" s="757"/>
      <c r="KUD14" s="757"/>
      <c r="KUE14" s="757"/>
      <c r="KUF14" s="757"/>
      <c r="KUG14" s="757"/>
      <c r="KUH14" s="757"/>
      <c r="KUI14" s="757"/>
      <c r="KUJ14" s="757"/>
      <c r="KUK14" s="757"/>
      <c r="KUL14" s="757"/>
      <c r="KUM14" s="757"/>
      <c r="KUN14" s="757"/>
      <c r="KUO14" s="757"/>
      <c r="KUP14" s="757"/>
      <c r="KUQ14" s="757"/>
      <c r="KUR14" s="757"/>
      <c r="KUS14" s="757"/>
      <c r="KUT14" s="757"/>
      <c r="KUU14" s="757"/>
      <c r="KUV14" s="757"/>
      <c r="KUW14" s="757"/>
      <c r="KUX14" s="757"/>
      <c r="KUY14" s="757"/>
      <c r="KUZ14" s="757"/>
      <c r="KVA14" s="757"/>
      <c r="KVB14" s="757"/>
      <c r="KVC14" s="757"/>
      <c r="KVD14" s="757"/>
      <c r="KVE14" s="757"/>
      <c r="KVF14" s="757"/>
      <c r="KVG14" s="757"/>
      <c r="KVH14" s="757"/>
      <c r="KVI14" s="757"/>
      <c r="KVJ14" s="757"/>
      <c r="KVK14" s="757"/>
      <c r="KVL14" s="757"/>
      <c r="KVM14" s="757"/>
      <c r="KVN14" s="757"/>
      <c r="KVO14" s="757"/>
      <c r="KVP14" s="757"/>
      <c r="KVQ14" s="757"/>
      <c r="KVR14" s="757"/>
      <c r="KVS14" s="757"/>
      <c r="KVT14" s="757"/>
      <c r="KVU14" s="757"/>
      <c r="KVV14" s="757"/>
      <c r="KVW14" s="757"/>
      <c r="KVX14" s="757"/>
      <c r="KVY14" s="757"/>
      <c r="KVZ14" s="757"/>
      <c r="KWA14" s="757"/>
      <c r="KWB14" s="757"/>
      <c r="KWC14" s="757"/>
      <c r="KWD14" s="757"/>
      <c r="KWE14" s="757"/>
      <c r="KWF14" s="757"/>
      <c r="KWG14" s="757"/>
      <c r="KWH14" s="757"/>
      <c r="KWI14" s="757"/>
      <c r="KWJ14" s="757"/>
      <c r="KWK14" s="757"/>
      <c r="KWL14" s="757"/>
      <c r="KWM14" s="757"/>
      <c r="KWN14" s="757"/>
      <c r="KWO14" s="757"/>
      <c r="KWP14" s="757"/>
      <c r="KWQ14" s="757"/>
      <c r="KWR14" s="757"/>
      <c r="KWS14" s="757"/>
      <c r="KWT14" s="757"/>
      <c r="KWU14" s="757"/>
      <c r="KWV14" s="757"/>
      <c r="KWW14" s="757"/>
      <c r="KWX14" s="757"/>
      <c r="KWY14" s="757"/>
      <c r="KWZ14" s="757"/>
      <c r="KXA14" s="757"/>
      <c r="KXB14" s="757"/>
      <c r="KXC14" s="757"/>
      <c r="KXD14" s="757"/>
      <c r="KXE14" s="757"/>
      <c r="KXF14" s="757"/>
      <c r="KXG14" s="757"/>
      <c r="KXH14" s="757"/>
      <c r="KXI14" s="757"/>
      <c r="KXJ14" s="757"/>
      <c r="KXK14" s="757"/>
      <c r="KXL14" s="757"/>
      <c r="KXM14" s="757"/>
      <c r="KXN14" s="757"/>
      <c r="KXO14" s="757"/>
      <c r="KXP14" s="757"/>
      <c r="KXQ14" s="757"/>
      <c r="KXR14" s="757"/>
      <c r="KXS14" s="757"/>
      <c r="KXT14" s="757"/>
      <c r="KXU14" s="757"/>
      <c r="KXV14" s="757"/>
      <c r="KXW14" s="757"/>
      <c r="KXX14" s="757"/>
      <c r="KXY14" s="757"/>
      <c r="KXZ14" s="757"/>
      <c r="KYA14" s="757"/>
      <c r="KYB14" s="757"/>
      <c r="KYC14" s="757"/>
      <c r="KYD14" s="757"/>
      <c r="KYE14" s="757"/>
      <c r="KYF14" s="757"/>
      <c r="KYG14" s="757"/>
      <c r="KYH14" s="757"/>
      <c r="KYI14" s="757"/>
      <c r="KYJ14" s="757"/>
      <c r="KYK14" s="757"/>
      <c r="KYL14" s="757"/>
      <c r="KYM14" s="757"/>
      <c r="KYN14" s="757"/>
      <c r="KYO14" s="757"/>
      <c r="KYP14" s="757"/>
      <c r="KYQ14" s="757"/>
      <c r="KYR14" s="757"/>
      <c r="KYS14" s="757"/>
      <c r="KYT14" s="757"/>
      <c r="KYU14" s="757"/>
      <c r="KYV14" s="757"/>
      <c r="KYW14" s="757"/>
      <c r="KYX14" s="757"/>
      <c r="KYY14" s="757"/>
      <c r="KYZ14" s="757"/>
      <c r="KZA14" s="757"/>
      <c r="KZB14" s="757"/>
      <c r="KZC14" s="757"/>
      <c r="KZD14" s="757"/>
      <c r="KZE14" s="757"/>
      <c r="KZF14" s="757"/>
      <c r="KZG14" s="757"/>
      <c r="KZH14" s="757"/>
      <c r="KZI14" s="757"/>
      <c r="KZJ14" s="757"/>
      <c r="KZK14" s="757"/>
      <c r="KZL14" s="757"/>
      <c r="KZM14" s="757"/>
      <c r="KZN14" s="757"/>
      <c r="KZO14" s="757"/>
      <c r="KZP14" s="757"/>
      <c r="KZQ14" s="757"/>
      <c r="KZR14" s="757"/>
      <c r="KZS14" s="757"/>
      <c r="KZT14" s="757"/>
      <c r="KZU14" s="757"/>
      <c r="KZV14" s="757"/>
      <c r="KZW14" s="757"/>
      <c r="KZX14" s="757"/>
      <c r="KZY14" s="757"/>
      <c r="KZZ14" s="757"/>
      <c r="LAA14" s="757"/>
      <c r="LAB14" s="757"/>
      <c r="LAC14" s="757"/>
      <c r="LAD14" s="757"/>
      <c r="LAE14" s="757"/>
      <c r="LAF14" s="757"/>
      <c r="LAG14" s="757"/>
      <c r="LAH14" s="757"/>
      <c r="LAI14" s="757"/>
      <c r="LAJ14" s="757"/>
      <c r="LAK14" s="757"/>
      <c r="LAL14" s="757"/>
      <c r="LAM14" s="757"/>
      <c r="LAN14" s="757"/>
      <c r="LAO14" s="757"/>
      <c r="LAP14" s="757"/>
      <c r="LAQ14" s="757"/>
      <c r="LAR14" s="757"/>
      <c r="LAS14" s="757"/>
      <c r="LAT14" s="757"/>
      <c r="LAU14" s="757"/>
      <c r="LAV14" s="757"/>
      <c r="LAW14" s="757"/>
      <c r="LAX14" s="757"/>
      <c r="LAY14" s="757"/>
      <c r="LAZ14" s="757"/>
      <c r="LBA14" s="757"/>
      <c r="LBB14" s="757"/>
      <c r="LBC14" s="757"/>
      <c r="LBD14" s="757"/>
      <c r="LBE14" s="757"/>
      <c r="LBF14" s="757"/>
      <c r="LBG14" s="757"/>
      <c r="LBH14" s="757"/>
      <c r="LBI14" s="757"/>
      <c r="LBJ14" s="757"/>
      <c r="LBK14" s="757"/>
      <c r="LBL14" s="757"/>
      <c r="LBM14" s="757"/>
      <c r="LBN14" s="757"/>
      <c r="LBO14" s="757"/>
      <c r="LBP14" s="757"/>
      <c r="LBQ14" s="757"/>
      <c r="LBR14" s="757"/>
      <c r="LBS14" s="757"/>
      <c r="LBT14" s="757"/>
      <c r="LBU14" s="757"/>
      <c r="LBV14" s="757"/>
      <c r="LBW14" s="757"/>
      <c r="LBX14" s="757"/>
      <c r="LBY14" s="757"/>
      <c r="LBZ14" s="757"/>
      <c r="LCA14" s="757"/>
      <c r="LCB14" s="757"/>
      <c r="LCC14" s="757"/>
      <c r="LCD14" s="757"/>
      <c r="LCE14" s="757"/>
      <c r="LCF14" s="757"/>
      <c r="LCG14" s="757"/>
      <c r="LCH14" s="757"/>
      <c r="LCI14" s="757"/>
      <c r="LCJ14" s="757"/>
      <c r="LCK14" s="757"/>
      <c r="LCL14" s="757"/>
      <c r="LCM14" s="757"/>
      <c r="LCN14" s="757"/>
      <c r="LCO14" s="757"/>
      <c r="LCP14" s="757"/>
      <c r="LCQ14" s="757"/>
      <c r="LCR14" s="757"/>
      <c r="LCS14" s="757"/>
      <c r="LCT14" s="757"/>
      <c r="LCU14" s="757"/>
      <c r="LCV14" s="757"/>
      <c r="LCW14" s="757"/>
      <c r="LCX14" s="757"/>
      <c r="LCY14" s="757"/>
      <c r="LCZ14" s="757"/>
      <c r="LDA14" s="757"/>
      <c r="LDB14" s="757"/>
      <c r="LDC14" s="757"/>
      <c r="LDD14" s="757"/>
      <c r="LDE14" s="757"/>
      <c r="LDF14" s="757"/>
      <c r="LDG14" s="757"/>
      <c r="LDH14" s="757"/>
      <c r="LDI14" s="757"/>
      <c r="LDJ14" s="757"/>
      <c r="LDK14" s="757"/>
      <c r="LDL14" s="757"/>
      <c r="LDM14" s="757"/>
      <c r="LDN14" s="757"/>
      <c r="LDO14" s="757"/>
      <c r="LDP14" s="757"/>
      <c r="LDQ14" s="757"/>
      <c r="LDR14" s="757"/>
      <c r="LDS14" s="757"/>
      <c r="LDT14" s="757"/>
      <c r="LDU14" s="757"/>
      <c r="LDV14" s="757"/>
      <c r="LDW14" s="757"/>
      <c r="LDX14" s="757"/>
      <c r="LDY14" s="757"/>
      <c r="LDZ14" s="757"/>
      <c r="LEA14" s="757"/>
      <c r="LEB14" s="757"/>
      <c r="LEC14" s="757"/>
      <c r="LED14" s="757"/>
      <c r="LEE14" s="757"/>
      <c r="LEF14" s="757"/>
      <c r="LEG14" s="757"/>
      <c r="LEH14" s="757"/>
      <c r="LEI14" s="757"/>
      <c r="LEJ14" s="757"/>
      <c r="LEK14" s="757"/>
      <c r="LEL14" s="757"/>
      <c r="LEM14" s="757"/>
      <c r="LEN14" s="757"/>
      <c r="LEO14" s="757"/>
      <c r="LEP14" s="757"/>
      <c r="LEQ14" s="757"/>
      <c r="LER14" s="757"/>
      <c r="LES14" s="757"/>
      <c r="LET14" s="757"/>
      <c r="LEU14" s="757"/>
      <c r="LEV14" s="757"/>
      <c r="LEW14" s="757"/>
      <c r="LEX14" s="757"/>
      <c r="LEY14" s="757"/>
      <c r="LEZ14" s="757"/>
      <c r="LFA14" s="757"/>
      <c r="LFB14" s="757"/>
      <c r="LFC14" s="757"/>
      <c r="LFD14" s="757"/>
      <c r="LFE14" s="757"/>
      <c r="LFF14" s="757"/>
      <c r="LFG14" s="757"/>
      <c r="LFH14" s="757"/>
      <c r="LFI14" s="757"/>
      <c r="LFJ14" s="757"/>
      <c r="LFK14" s="757"/>
      <c r="LFL14" s="757"/>
      <c r="LFM14" s="757"/>
      <c r="LFN14" s="757"/>
      <c r="LFO14" s="757"/>
      <c r="LFP14" s="757"/>
      <c r="LFQ14" s="757"/>
      <c r="LFR14" s="757"/>
      <c r="LFS14" s="757"/>
      <c r="LFT14" s="757"/>
      <c r="LFU14" s="757"/>
      <c r="LFV14" s="757"/>
      <c r="LFW14" s="757"/>
      <c r="LFX14" s="757"/>
      <c r="LFY14" s="757"/>
      <c r="LFZ14" s="757"/>
      <c r="LGA14" s="757"/>
      <c r="LGB14" s="757"/>
      <c r="LGC14" s="757"/>
      <c r="LGD14" s="757"/>
      <c r="LGE14" s="757"/>
      <c r="LGF14" s="757"/>
      <c r="LGG14" s="757"/>
      <c r="LGH14" s="757"/>
      <c r="LGI14" s="757"/>
      <c r="LGJ14" s="757"/>
      <c r="LGK14" s="757"/>
      <c r="LGL14" s="757"/>
      <c r="LGM14" s="757"/>
      <c r="LGN14" s="757"/>
      <c r="LGO14" s="757"/>
      <c r="LGP14" s="757"/>
      <c r="LGQ14" s="757"/>
      <c r="LGR14" s="757"/>
      <c r="LGS14" s="757"/>
      <c r="LGT14" s="757"/>
      <c r="LGU14" s="757"/>
      <c r="LGV14" s="757"/>
      <c r="LGW14" s="757"/>
      <c r="LGX14" s="757"/>
      <c r="LGY14" s="757"/>
      <c r="LGZ14" s="757"/>
      <c r="LHA14" s="757"/>
      <c r="LHB14" s="757"/>
      <c r="LHC14" s="757"/>
      <c r="LHD14" s="757"/>
      <c r="LHE14" s="757"/>
      <c r="LHF14" s="757"/>
      <c r="LHG14" s="757"/>
      <c r="LHH14" s="757"/>
      <c r="LHI14" s="757"/>
      <c r="LHJ14" s="757"/>
      <c r="LHK14" s="757"/>
      <c r="LHL14" s="757"/>
      <c r="LHM14" s="757"/>
      <c r="LHN14" s="757"/>
      <c r="LHO14" s="757"/>
      <c r="LHP14" s="757"/>
      <c r="LHQ14" s="757"/>
      <c r="LHR14" s="757"/>
      <c r="LHS14" s="757"/>
      <c r="LHT14" s="757"/>
      <c r="LHU14" s="757"/>
      <c r="LHV14" s="757"/>
      <c r="LHW14" s="757"/>
      <c r="LHX14" s="757"/>
      <c r="LHY14" s="757"/>
      <c r="LHZ14" s="757"/>
      <c r="LIA14" s="757"/>
      <c r="LIB14" s="757"/>
      <c r="LIC14" s="757"/>
      <c r="LID14" s="757"/>
      <c r="LIE14" s="757"/>
      <c r="LIF14" s="757"/>
      <c r="LIG14" s="757"/>
      <c r="LIH14" s="757"/>
      <c r="LII14" s="757"/>
      <c r="LIJ14" s="757"/>
      <c r="LIK14" s="757"/>
      <c r="LIL14" s="757"/>
      <c r="LIM14" s="757"/>
      <c r="LIN14" s="757"/>
      <c r="LIO14" s="757"/>
      <c r="LIP14" s="757"/>
      <c r="LIQ14" s="757"/>
      <c r="LIR14" s="757"/>
      <c r="LIS14" s="757"/>
      <c r="LIT14" s="757"/>
      <c r="LIU14" s="757"/>
      <c r="LIV14" s="757"/>
      <c r="LIW14" s="757"/>
      <c r="LIX14" s="757"/>
      <c r="LIY14" s="757"/>
      <c r="LIZ14" s="757"/>
      <c r="LJA14" s="757"/>
      <c r="LJB14" s="757"/>
      <c r="LJC14" s="757"/>
      <c r="LJD14" s="757"/>
      <c r="LJE14" s="757"/>
      <c r="LJF14" s="757"/>
      <c r="LJG14" s="757"/>
      <c r="LJH14" s="757"/>
      <c r="LJI14" s="757"/>
      <c r="LJJ14" s="757"/>
      <c r="LJK14" s="757"/>
      <c r="LJL14" s="757"/>
      <c r="LJM14" s="757"/>
      <c r="LJN14" s="757"/>
      <c r="LJO14" s="757"/>
      <c r="LJP14" s="757"/>
      <c r="LJQ14" s="757"/>
      <c r="LJR14" s="757"/>
      <c r="LJS14" s="757"/>
      <c r="LJT14" s="757"/>
      <c r="LJU14" s="757"/>
      <c r="LJV14" s="757"/>
      <c r="LJW14" s="757"/>
      <c r="LJX14" s="757"/>
      <c r="LJY14" s="757"/>
      <c r="LJZ14" s="757"/>
      <c r="LKA14" s="757"/>
      <c r="LKB14" s="757"/>
      <c r="LKC14" s="757"/>
      <c r="LKD14" s="757"/>
      <c r="LKE14" s="757"/>
      <c r="LKF14" s="757"/>
      <c r="LKG14" s="757"/>
      <c r="LKH14" s="757"/>
      <c r="LKI14" s="757"/>
      <c r="LKJ14" s="757"/>
      <c r="LKK14" s="757"/>
      <c r="LKL14" s="757"/>
      <c r="LKM14" s="757"/>
      <c r="LKN14" s="757"/>
      <c r="LKO14" s="757"/>
      <c r="LKP14" s="757"/>
      <c r="LKQ14" s="757"/>
      <c r="LKR14" s="757"/>
      <c r="LKS14" s="757"/>
      <c r="LKT14" s="757"/>
      <c r="LKU14" s="757"/>
      <c r="LKV14" s="757"/>
      <c r="LKW14" s="757"/>
      <c r="LKX14" s="757"/>
      <c r="LKY14" s="757"/>
      <c r="LKZ14" s="757"/>
      <c r="LLA14" s="757"/>
      <c r="LLB14" s="757"/>
      <c r="LLC14" s="757"/>
      <c r="LLD14" s="757"/>
      <c r="LLE14" s="757"/>
      <c r="LLF14" s="757"/>
      <c r="LLG14" s="757"/>
      <c r="LLH14" s="757"/>
      <c r="LLI14" s="757"/>
      <c r="LLJ14" s="757"/>
      <c r="LLK14" s="757"/>
      <c r="LLL14" s="757"/>
      <c r="LLM14" s="757"/>
      <c r="LLN14" s="757"/>
      <c r="LLO14" s="757"/>
      <c r="LLP14" s="757"/>
      <c r="LLQ14" s="757"/>
      <c r="LLR14" s="757"/>
      <c r="LLS14" s="757"/>
      <c r="LLT14" s="757"/>
      <c r="LLU14" s="757"/>
      <c r="LLV14" s="757"/>
      <c r="LLW14" s="757"/>
      <c r="LLX14" s="757"/>
      <c r="LLY14" s="757"/>
      <c r="LLZ14" s="757"/>
      <c r="LMA14" s="757"/>
      <c r="LMB14" s="757"/>
      <c r="LMC14" s="757"/>
      <c r="LMD14" s="757"/>
      <c r="LME14" s="757"/>
      <c r="LMF14" s="757"/>
      <c r="LMG14" s="757"/>
      <c r="LMH14" s="757"/>
      <c r="LMI14" s="757"/>
      <c r="LMJ14" s="757"/>
      <c r="LMK14" s="757"/>
      <c r="LML14" s="757"/>
      <c r="LMM14" s="757"/>
      <c r="LMN14" s="757"/>
      <c r="LMO14" s="757"/>
      <c r="LMP14" s="757"/>
      <c r="LMQ14" s="757"/>
      <c r="LMR14" s="757"/>
      <c r="LMS14" s="757"/>
      <c r="LMT14" s="757"/>
      <c r="LMU14" s="757"/>
      <c r="LMV14" s="757"/>
      <c r="LMW14" s="757"/>
      <c r="LMX14" s="757"/>
      <c r="LMY14" s="757"/>
      <c r="LMZ14" s="757"/>
      <c r="LNA14" s="757"/>
      <c r="LNB14" s="757"/>
      <c r="LNC14" s="757"/>
      <c r="LND14" s="757"/>
      <c r="LNE14" s="757"/>
      <c r="LNF14" s="757"/>
      <c r="LNG14" s="757"/>
      <c r="LNH14" s="757"/>
      <c r="LNI14" s="757"/>
      <c r="LNJ14" s="757"/>
      <c r="LNK14" s="757"/>
      <c r="LNL14" s="757"/>
      <c r="LNM14" s="757"/>
      <c r="LNN14" s="757"/>
      <c r="LNO14" s="757"/>
      <c r="LNP14" s="757"/>
      <c r="LNQ14" s="757"/>
      <c r="LNR14" s="757"/>
      <c r="LNS14" s="757"/>
      <c r="LNT14" s="757"/>
      <c r="LNU14" s="757"/>
      <c r="LNV14" s="757"/>
      <c r="LNW14" s="757"/>
      <c r="LNX14" s="757"/>
      <c r="LNY14" s="757"/>
      <c r="LNZ14" s="757"/>
      <c r="LOA14" s="757"/>
      <c r="LOB14" s="757"/>
      <c r="LOC14" s="757"/>
      <c r="LOD14" s="757"/>
      <c r="LOE14" s="757"/>
      <c r="LOF14" s="757"/>
      <c r="LOG14" s="757"/>
      <c r="LOH14" s="757"/>
      <c r="LOI14" s="757"/>
      <c r="LOJ14" s="757"/>
      <c r="LOK14" s="757"/>
      <c r="LOL14" s="757"/>
      <c r="LOM14" s="757"/>
      <c r="LON14" s="757"/>
      <c r="LOO14" s="757"/>
      <c r="LOP14" s="757"/>
      <c r="LOQ14" s="757"/>
      <c r="LOR14" s="757"/>
      <c r="LOS14" s="757"/>
      <c r="LOT14" s="757"/>
      <c r="LOU14" s="757"/>
      <c r="LOV14" s="757"/>
      <c r="LOW14" s="757"/>
      <c r="LOX14" s="757"/>
      <c r="LOY14" s="757"/>
      <c r="LOZ14" s="757"/>
      <c r="LPA14" s="757"/>
      <c r="LPB14" s="757"/>
      <c r="LPC14" s="757"/>
      <c r="LPD14" s="757"/>
      <c r="LPE14" s="757"/>
      <c r="LPF14" s="757"/>
      <c r="LPG14" s="757"/>
      <c r="LPH14" s="757"/>
      <c r="LPI14" s="757"/>
      <c r="LPJ14" s="757"/>
      <c r="LPK14" s="757"/>
      <c r="LPL14" s="757"/>
      <c r="LPM14" s="757"/>
      <c r="LPN14" s="757"/>
      <c r="LPO14" s="757"/>
      <c r="LPP14" s="757"/>
      <c r="LPQ14" s="757"/>
      <c r="LPR14" s="757"/>
      <c r="LPS14" s="757"/>
      <c r="LPT14" s="757"/>
      <c r="LPU14" s="757"/>
      <c r="LPV14" s="757"/>
      <c r="LPW14" s="757"/>
      <c r="LPX14" s="757"/>
      <c r="LPY14" s="757"/>
      <c r="LPZ14" s="757"/>
      <c r="LQA14" s="757"/>
      <c r="LQB14" s="757"/>
      <c r="LQC14" s="757"/>
      <c r="LQD14" s="757"/>
      <c r="LQE14" s="757"/>
      <c r="LQF14" s="757"/>
      <c r="LQG14" s="757"/>
      <c r="LQH14" s="757"/>
      <c r="LQI14" s="757"/>
      <c r="LQJ14" s="757"/>
      <c r="LQK14" s="757"/>
      <c r="LQL14" s="757"/>
      <c r="LQM14" s="757"/>
      <c r="LQN14" s="757"/>
      <c r="LQO14" s="757"/>
      <c r="LQP14" s="757"/>
      <c r="LQQ14" s="757"/>
      <c r="LQR14" s="757"/>
      <c r="LQS14" s="757"/>
      <c r="LQT14" s="757"/>
      <c r="LQU14" s="757"/>
      <c r="LQV14" s="757"/>
      <c r="LQW14" s="757"/>
      <c r="LQX14" s="757"/>
      <c r="LQY14" s="757"/>
      <c r="LQZ14" s="757"/>
      <c r="LRA14" s="757"/>
      <c r="LRB14" s="757"/>
      <c r="LRC14" s="757"/>
      <c r="LRD14" s="757"/>
      <c r="LRE14" s="757"/>
      <c r="LRF14" s="757"/>
      <c r="LRG14" s="757"/>
      <c r="LRH14" s="757"/>
      <c r="LRI14" s="757"/>
      <c r="LRJ14" s="757"/>
      <c r="LRK14" s="757"/>
      <c r="LRL14" s="757"/>
      <c r="LRM14" s="757"/>
      <c r="LRN14" s="757"/>
      <c r="LRO14" s="757"/>
      <c r="LRP14" s="757"/>
      <c r="LRQ14" s="757"/>
      <c r="LRR14" s="757"/>
      <c r="LRS14" s="757"/>
      <c r="LRT14" s="757"/>
      <c r="LRU14" s="757"/>
      <c r="LRV14" s="757"/>
      <c r="LRW14" s="757"/>
      <c r="LRX14" s="757"/>
      <c r="LRY14" s="757"/>
      <c r="LRZ14" s="757"/>
      <c r="LSA14" s="757"/>
      <c r="LSB14" s="757"/>
      <c r="LSC14" s="757"/>
      <c r="LSD14" s="757"/>
      <c r="LSE14" s="757"/>
      <c r="LSF14" s="757"/>
      <c r="LSG14" s="757"/>
      <c r="LSH14" s="757"/>
      <c r="LSI14" s="757"/>
      <c r="LSJ14" s="757"/>
      <c r="LSK14" s="757"/>
      <c r="LSL14" s="757"/>
      <c r="LSM14" s="757"/>
      <c r="LSN14" s="757"/>
      <c r="LSO14" s="757"/>
      <c r="LSP14" s="757"/>
      <c r="LSQ14" s="757"/>
      <c r="LSR14" s="757"/>
      <c r="LSS14" s="757"/>
      <c r="LST14" s="757"/>
      <c r="LSU14" s="757"/>
      <c r="LSV14" s="757"/>
      <c r="LSW14" s="757"/>
      <c r="LSX14" s="757"/>
      <c r="LSY14" s="757"/>
      <c r="LSZ14" s="757"/>
      <c r="LTA14" s="757"/>
      <c r="LTB14" s="757"/>
      <c r="LTC14" s="757"/>
      <c r="LTD14" s="757"/>
      <c r="LTE14" s="757"/>
      <c r="LTF14" s="757"/>
      <c r="LTG14" s="757"/>
      <c r="LTH14" s="757"/>
      <c r="LTI14" s="757"/>
      <c r="LTJ14" s="757"/>
      <c r="LTK14" s="757"/>
      <c r="LTL14" s="757"/>
      <c r="LTM14" s="757"/>
      <c r="LTN14" s="757"/>
      <c r="LTO14" s="757"/>
      <c r="LTP14" s="757"/>
      <c r="LTQ14" s="757"/>
      <c r="LTR14" s="757"/>
      <c r="LTS14" s="757"/>
      <c r="LTT14" s="757"/>
      <c r="LTU14" s="757"/>
      <c r="LTV14" s="757"/>
      <c r="LTW14" s="757"/>
      <c r="LTX14" s="757"/>
      <c r="LTY14" s="757"/>
      <c r="LTZ14" s="757"/>
      <c r="LUA14" s="757"/>
      <c r="LUB14" s="757"/>
      <c r="LUC14" s="757"/>
      <c r="LUD14" s="757"/>
      <c r="LUE14" s="757"/>
      <c r="LUF14" s="757"/>
      <c r="LUG14" s="757"/>
      <c r="LUH14" s="757"/>
      <c r="LUI14" s="757"/>
      <c r="LUJ14" s="757"/>
      <c r="LUK14" s="757"/>
      <c r="LUL14" s="757"/>
      <c r="LUM14" s="757"/>
      <c r="LUN14" s="757"/>
      <c r="LUO14" s="757"/>
      <c r="LUP14" s="757"/>
      <c r="LUQ14" s="757"/>
      <c r="LUR14" s="757"/>
      <c r="LUS14" s="757"/>
      <c r="LUT14" s="757"/>
      <c r="LUU14" s="757"/>
      <c r="LUV14" s="757"/>
      <c r="LUW14" s="757"/>
      <c r="LUX14" s="757"/>
      <c r="LUY14" s="757"/>
      <c r="LUZ14" s="757"/>
      <c r="LVA14" s="757"/>
      <c r="LVB14" s="757"/>
      <c r="LVC14" s="757"/>
      <c r="LVD14" s="757"/>
      <c r="LVE14" s="757"/>
      <c r="LVF14" s="757"/>
      <c r="LVG14" s="757"/>
      <c r="LVH14" s="757"/>
      <c r="LVI14" s="757"/>
      <c r="LVJ14" s="757"/>
      <c r="LVK14" s="757"/>
      <c r="LVL14" s="757"/>
      <c r="LVM14" s="757"/>
      <c r="LVN14" s="757"/>
      <c r="LVO14" s="757"/>
      <c r="LVP14" s="757"/>
      <c r="LVQ14" s="757"/>
      <c r="LVR14" s="757"/>
      <c r="LVS14" s="757"/>
      <c r="LVT14" s="757"/>
      <c r="LVU14" s="757"/>
      <c r="LVV14" s="757"/>
      <c r="LVW14" s="757"/>
      <c r="LVX14" s="757"/>
      <c r="LVY14" s="757"/>
      <c r="LVZ14" s="757"/>
      <c r="LWA14" s="757"/>
      <c r="LWB14" s="757"/>
      <c r="LWC14" s="757"/>
      <c r="LWD14" s="757"/>
      <c r="LWE14" s="757"/>
      <c r="LWF14" s="757"/>
      <c r="LWG14" s="757"/>
      <c r="LWH14" s="757"/>
      <c r="LWI14" s="757"/>
      <c r="LWJ14" s="757"/>
      <c r="LWK14" s="757"/>
      <c r="LWL14" s="757"/>
      <c r="LWM14" s="757"/>
      <c r="LWN14" s="757"/>
      <c r="LWO14" s="757"/>
      <c r="LWP14" s="757"/>
      <c r="LWQ14" s="757"/>
      <c r="LWR14" s="757"/>
      <c r="LWS14" s="757"/>
      <c r="LWT14" s="757"/>
      <c r="LWU14" s="757"/>
      <c r="LWV14" s="757"/>
      <c r="LWW14" s="757"/>
      <c r="LWX14" s="757"/>
      <c r="LWY14" s="757"/>
      <c r="LWZ14" s="757"/>
      <c r="LXA14" s="757"/>
      <c r="LXB14" s="757"/>
      <c r="LXC14" s="757"/>
      <c r="LXD14" s="757"/>
      <c r="LXE14" s="757"/>
      <c r="LXF14" s="757"/>
      <c r="LXG14" s="757"/>
      <c r="LXH14" s="757"/>
      <c r="LXI14" s="757"/>
      <c r="LXJ14" s="757"/>
      <c r="LXK14" s="757"/>
      <c r="LXL14" s="757"/>
      <c r="LXM14" s="757"/>
      <c r="LXN14" s="757"/>
      <c r="LXO14" s="757"/>
      <c r="LXP14" s="757"/>
      <c r="LXQ14" s="757"/>
      <c r="LXR14" s="757"/>
      <c r="LXS14" s="757"/>
      <c r="LXT14" s="757"/>
      <c r="LXU14" s="757"/>
      <c r="LXV14" s="757"/>
      <c r="LXW14" s="757"/>
      <c r="LXX14" s="757"/>
      <c r="LXY14" s="757"/>
      <c r="LXZ14" s="757"/>
      <c r="LYA14" s="757"/>
      <c r="LYB14" s="757"/>
      <c r="LYC14" s="757"/>
      <c r="LYD14" s="757"/>
      <c r="LYE14" s="757"/>
      <c r="LYF14" s="757"/>
      <c r="LYG14" s="757"/>
      <c r="LYH14" s="757"/>
      <c r="LYI14" s="757"/>
      <c r="LYJ14" s="757"/>
      <c r="LYK14" s="757"/>
      <c r="LYL14" s="757"/>
      <c r="LYM14" s="757"/>
      <c r="LYN14" s="757"/>
      <c r="LYO14" s="757"/>
      <c r="LYP14" s="757"/>
      <c r="LYQ14" s="757"/>
      <c r="LYR14" s="757"/>
      <c r="LYS14" s="757"/>
      <c r="LYT14" s="757"/>
      <c r="LYU14" s="757"/>
      <c r="LYV14" s="757"/>
      <c r="LYW14" s="757"/>
      <c r="LYX14" s="757"/>
      <c r="LYY14" s="757"/>
      <c r="LYZ14" s="757"/>
      <c r="LZA14" s="757"/>
      <c r="LZB14" s="757"/>
      <c r="LZC14" s="757"/>
      <c r="LZD14" s="757"/>
      <c r="LZE14" s="757"/>
      <c r="LZF14" s="757"/>
      <c r="LZG14" s="757"/>
      <c r="LZH14" s="757"/>
      <c r="LZI14" s="757"/>
      <c r="LZJ14" s="757"/>
      <c r="LZK14" s="757"/>
      <c r="LZL14" s="757"/>
      <c r="LZM14" s="757"/>
      <c r="LZN14" s="757"/>
      <c r="LZO14" s="757"/>
      <c r="LZP14" s="757"/>
      <c r="LZQ14" s="757"/>
      <c r="LZR14" s="757"/>
      <c r="LZS14" s="757"/>
      <c r="LZT14" s="757"/>
      <c r="LZU14" s="757"/>
      <c r="LZV14" s="757"/>
      <c r="LZW14" s="757"/>
      <c r="LZX14" s="757"/>
      <c r="LZY14" s="757"/>
      <c r="LZZ14" s="757"/>
      <c r="MAA14" s="757"/>
      <c r="MAB14" s="757"/>
      <c r="MAC14" s="757"/>
      <c r="MAD14" s="757"/>
      <c r="MAE14" s="757"/>
      <c r="MAF14" s="757"/>
      <c r="MAG14" s="757"/>
      <c r="MAH14" s="757"/>
      <c r="MAI14" s="757"/>
      <c r="MAJ14" s="757"/>
      <c r="MAK14" s="757"/>
      <c r="MAL14" s="757"/>
      <c r="MAM14" s="757"/>
      <c r="MAN14" s="757"/>
      <c r="MAO14" s="757"/>
      <c r="MAP14" s="757"/>
      <c r="MAQ14" s="757"/>
      <c r="MAR14" s="757"/>
      <c r="MAS14" s="757"/>
      <c r="MAT14" s="757"/>
      <c r="MAU14" s="757"/>
      <c r="MAV14" s="757"/>
      <c r="MAW14" s="757"/>
      <c r="MAX14" s="757"/>
      <c r="MAY14" s="757"/>
      <c r="MAZ14" s="757"/>
      <c r="MBA14" s="757"/>
      <c r="MBB14" s="757"/>
      <c r="MBC14" s="757"/>
      <c r="MBD14" s="757"/>
      <c r="MBE14" s="757"/>
      <c r="MBF14" s="757"/>
      <c r="MBG14" s="757"/>
      <c r="MBH14" s="757"/>
      <c r="MBI14" s="757"/>
      <c r="MBJ14" s="757"/>
      <c r="MBK14" s="757"/>
      <c r="MBL14" s="757"/>
      <c r="MBM14" s="757"/>
      <c r="MBN14" s="757"/>
      <c r="MBO14" s="757"/>
      <c r="MBP14" s="757"/>
      <c r="MBQ14" s="757"/>
      <c r="MBR14" s="757"/>
      <c r="MBS14" s="757"/>
      <c r="MBT14" s="757"/>
      <c r="MBU14" s="757"/>
      <c r="MBV14" s="757"/>
      <c r="MBW14" s="757"/>
      <c r="MBX14" s="757"/>
      <c r="MBY14" s="757"/>
      <c r="MBZ14" s="757"/>
      <c r="MCA14" s="757"/>
      <c r="MCB14" s="757"/>
      <c r="MCC14" s="757"/>
      <c r="MCD14" s="757"/>
      <c r="MCE14" s="757"/>
      <c r="MCF14" s="757"/>
      <c r="MCG14" s="757"/>
      <c r="MCH14" s="757"/>
      <c r="MCI14" s="757"/>
      <c r="MCJ14" s="757"/>
      <c r="MCK14" s="757"/>
      <c r="MCL14" s="757"/>
      <c r="MCM14" s="757"/>
      <c r="MCN14" s="757"/>
      <c r="MCO14" s="757"/>
      <c r="MCP14" s="757"/>
      <c r="MCQ14" s="757"/>
      <c r="MCR14" s="757"/>
      <c r="MCS14" s="757"/>
      <c r="MCT14" s="757"/>
      <c r="MCU14" s="757"/>
      <c r="MCV14" s="757"/>
      <c r="MCW14" s="757"/>
      <c r="MCX14" s="757"/>
      <c r="MCY14" s="757"/>
      <c r="MCZ14" s="757"/>
      <c r="MDA14" s="757"/>
      <c r="MDB14" s="757"/>
      <c r="MDC14" s="757"/>
      <c r="MDD14" s="757"/>
      <c r="MDE14" s="757"/>
      <c r="MDF14" s="757"/>
      <c r="MDG14" s="757"/>
      <c r="MDH14" s="757"/>
      <c r="MDI14" s="757"/>
      <c r="MDJ14" s="757"/>
      <c r="MDK14" s="757"/>
      <c r="MDL14" s="757"/>
      <c r="MDM14" s="757"/>
      <c r="MDN14" s="757"/>
      <c r="MDO14" s="757"/>
      <c r="MDP14" s="757"/>
      <c r="MDQ14" s="757"/>
      <c r="MDR14" s="757"/>
      <c r="MDS14" s="757"/>
      <c r="MDT14" s="757"/>
      <c r="MDU14" s="757"/>
      <c r="MDV14" s="757"/>
      <c r="MDW14" s="757"/>
      <c r="MDX14" s="757"/>
      <c r="MDY14" s="757"/>
      <c r="MDZ14" s="757"/>
      <c r="MEA14" s="757"/>
      <c r="MEB14" s="757"/>
      <c r="MEC14" s="757"/>
      <c r="MED14" s="757"/>
      <c r="MEE14" s="757"/>
      <c r="MEF14" s="757"/>
      <c r="MEG14" s="757"/>
      <c r="MEH14" s="757"/>
      <c r="MEI14" s="757"/>
      <c r="MEJ14" s="757"/>
      <c r="MEK14" s="757"/>
      <c r="MEL14" s="757"/>
      <c r="MEM14" s="757"/>
      <c r="MEN14" s="757"/>
      <c r="MEO14" s="757"/>
      <c r="MEP14" s="757"/>
      <c r="MEQ14" s="757"/>
      <c r="MER14" s="757"/>
      <c r="MES14" s="757"/>
      <c r="MET14" s="757"/>
      <c r="MEU14" s="757"/>
      <c r="MEV14" s="757"/>
      <c r="MEW14" s="757"/>
      <c r="MEX14" s="757"/>
      <c r="MEY14" s="757"/>
      <c r="MEZ14" s="757"/>
      <c r="MFA14" s="757"/>
      <c r="MFB14" s="757"/>
      <c r="MFC14" s="757"/>
      <c r="MFD14" s="757"/>
      <c r="MFE14" s="757"/>
      <c r="MFF14" s="757"/>
      <c r="MFG14" s="757"/>
      <c r="MFH14" s="757"/>
      <c r="MFI14" s="757"/>
      <c r="MFJ14" s="757"/>
      <c r="MFK14" s="757"/>
      <c r="MFL14" s="757"/>
      <c r="MFM14" s="757"/>
      <c r="MFN14" s="757"/>
      <c r="MFO14" s="757"/>
      <c r="MFP14" s="757"/>
      <c r="MFQ14" s="757"/>
      <c r="MFR14" s="757"/>
      <c r="MFS14" s="757"/>
      <c r="MFT14" s="757"/>
      <c r="MFU14" s="757"/>
      <c r="MFV14" s="757"/>
      <c r="MFW14" s="757"/>
      <c r="MFX14" s="757"/>
      <c r="MFY14" s="757"/>
      <c r="MFZ14" s="757"/>
      <c r="MGA14" s="757"/>
      <c r="MGB14" s="757"/>
      <c r="MGC14" s="757"/>
      <c r="MGD14" s="757"/>
      <c r="MGE14" s="757"/>
      <c r="MGF14" s="757"/>
      <c r="MGG14" s="757"/>
      <c r="MGH14" s="757"/>
      <c r="MGI14" s="757"/>
      <c r="MGJ14" s="757"/>
      <c r="MGK14" s="757"/>
      <c r="MGL14" s="757"/>
      <c r="MGM14" s="757"/>
      <c r="MGN14" s="757"/>
      <c r="MGO14" s="757"/>
      <c r="MGP14" s="757"/>
      <c r="MGQ14" s="757"/>
      <c r="MGR14" s="757"/>
      <c r="MGS14" s="757"/>
      <c r="MGT14" s="757"/>
      <c r="MGU14" s="757"/>
      <c r="MGV14" s="757"/>
      <c r="MGW14" s="757"/>
      <c r="MGX14" s="757"/>
      <c r="MGY14" s="757"/>
      <c r="MGZ14" s="757"/>
      <c r="MHA14" s="757"/>
      <c r="MHB14" s="757"/>
      <c r="MHC14" s="757"/>
      <c r="MHD14" s="757"/>
      <c r="MHE14" s="757"/>
      <c r="MHF14" s="757"/>
      <c r="MHG14" s="757"/>
      <c r="MHH14" s="757"/>
      <c r="MHI14" s="757"/>
      <c r="MHJ14" s="757"/>
      <c r="MHK14" s="757"/>
      <c r="MHL14" s="757"/>
      <c r="MHM14" s="757"/>
      <c r="MHN14" s="757"/>
      <c r="MHO14" s="757"/>
      <c r="MHP14" s="757"/>
      <c r="MHQ14" s="757"/>
      <c r="MHR14" s="757"/>
      <c r="MHS14" s="757"/>
      <c r="MHT14" s="757"/>
      <c r="MHU14" s="757"/>
      <c r="MHV14" s="757"/>
      <c r="MHW14" s="757"/>
      <c r="MHX14" s="757"/>
      <c r="MHY14" s="757"/>
      <c r="MHZ14" s="757"/>
      <c r="MIA14" s="757"/>
      <c r="MIB14" s="757"/>
      <c r="MIC14" s="757"/>
      <c r="MID14" s="757"/>
      <c r="MIE14" s="757"/>
      <c r="MIF14" s="757"/>
      <c r="MIG14" s="757"/>
      <c r="MIH14" s="757"/>
      <c r="MII14" s="757"/>
      <c r="MIJ14" s="757"/>
      <c r="MIK14" s="757"/>
      <c r="MIL14" s="757"/>
      <c r="MIM14" s="757"/>
      <c r="MIN14" s="757"/>
      <c r="MIO14" s="757"/>
      <c r="MIP14" s="757"/>
      <c r="MIQ14" s="757"/>
      <c r="MIR14" s="757"/>
      <c r="MIS14" s="757"/>
      <c r="MIT14" s="757"/>
      <c r="MIU14" s="757"/>
      <c r="MIV14" s="757"/>
      <c r="MIW14" s="757"/>
      <c r="MIX14" s="757"/>
      <c r="MIY14" s="757"/>
      <c r="MIZ14" s="757"/>
      <c r="MJA14" s="757"/>
      <c r="MJB14" s="757"/>
      <c r="MJC14" s="757"/>
      <c r="MJD14" s="757"/>
      <c r="MJE14" s="757"/>
      <c r="MJF14" s="757"/>
      <c r="MJG14" s="757"/>
      <c r="MJH14" s="757"/>
      <c r="MJI14" s="757"/>
      <c r="MJJ14" s="757"/>
      <c r="MJK14" s="757"/>
      <c r="MJL14" s="757"/>
      <c r="MJM14" s="757"/>
      <c r="MJN14" s="757"/>
      <c r="MJO14" s="757"/>
      <c r="MJP14" s="757"/>
      <c r="MJQ14" s="757"/>
      <c r="MJR14" s="757"/>
      <c r="MJS14" s="757"/>
      <c r="MJT14" s="757"/>
      <c r="MJU14" s="757"/>
      <c r="MJV14" s="757"/>
      <c r="MJW14" s="757"/>
      <c r="MJX14" s="757"/>
      <c r="MJY14" s="757"/>
      <c r="MJZ14" s="757"/>
      <c r="MKA14" s="757"/>
      <c r="MKB14" s="757"/>
      <c r="MKC14" s="757"/>
      <c r="MKD14" s="757"/>
      <c r="MKE14" s="757"/>
      <c r="MKF14" s="757"/>
      <c r="MKG14" s="757"/>
      <c r="MKH14" s="757"/>
      <c r="MKI14" s="757"/>
      <c r="MKJ14" s="757"/>
      <c r="MKK14" s="757"/>
      <c r="MKL14" s="757"/>
      <c r="MKM14" s="757"/>
      <c r="MKN14" s="757"/>
      <c r="MKO14" s="757"/>
      <c r="MKP14" s="757"/>
      <c r="MKQ14" s="757"/>
      <c r="MKR14" s="757"/>
      <c r="MKS14" s="757"/>
      <c r="MKT14" s="757"/>
      <c r="MKU14" s="757"/>
      <c r="MKV14" s="757"/>
      <c r="MKW14" s="757"/>
      <c r="MKX14" s="757"/>
      <c r="MKY14" s="757"/>
      <c r="MKZ14" s="757"/>
      <c r="MLA14" s="757"/>
      <c r="MLB14" s="757"/>
      <c r="MLC14" s="757"/>
      <c r="MLD14" s="757"/>
      <c r="MLE14" s="757"/>
      <c r="MLF14" s="757"/>
      <c r="MLG14" s="757"/>
      <c r="MLH14" s="757"/>
      <c r="MLI14" s="757"/>
      <c r="MLJ14" s="757"/>
      <c r="MLK14" s="757"/>
      <c r="MLL14" s="757"/>
      <c r="MLM14" s="757"/>
      <c r="MLN14" s="757"/>
      <c r="MLO14" s="757"/>
      <c r="MLP14" s="757"/>
      <c r="MLQ14" s="757"/>
      <c r="MLR14" s="757"/>
      <c r="MLS14" s="757"/>
      <c r="MLT14" s="757"/>
      <c r="MLU14" s="757"/>
      <c r="MLV14" s="757"/>
      <c r="MLW14" s="757"/>
      <c r="MLX14" s="757"/>
      <c r="MLY14" s="757"/>
      <c r="MLZ14" s="757"/>
      <c r="MMA14" s="757"/>
      <c r="MMB14" s="757"/>
      <c r="MMC14" s="757"/>
      <c r="MMD14" s="757"/>
      <c r="MME14" s="757"/>
      <c r="MMF14" s="757"/>
      <c r="MMG14" s="757"/>
      <c r="MMH14" s="757"/>
      <c r="MMI14" s="757"/>
      <c r="MMJ14" s="757"/>
      <c r="MMK14" s="757"/>
      <c r="MML14" s="757"/>
      <c r="MMM14" s="757"/>
      <c r="MMN14" s="757"/>
      <c r="MMO14" s="757"/>
      <c r="MMP14" s="757"/>
      <c r="MMQ14" s="757"/>
      <c r="MMR14" s="757"/>
      <c r="MMS14" s="757"/>
      <c r="MMT14" s="757"/>
      <c r="MMU14" s="757"/>
      <c r="MMV14" s="757"/>
      <c r="MMW14" s="757"/>
      <c r="MMX14" s="757"/>
      <c r="MMY14" s="757"/>
      <c r="MMZ14" s="757"/>
      <c r="MNA14" s="757"/>
      <c r="MNB14" s="757"/>
      <c r="MNC14" s="757"/>
      <c r="MND14" s="757"/>
      <c r="MNE14" s="757"/>
      <c r="MNF14" s="757"/>
      <c r="MNG14" s="757"/>
      <c r="MNH14" s="757"/>
      <c r="MNI14" s="757"/>
      <c r="MNJ14" s="757"/>
      <c r="MNK14" s="757"/>
      <c r="MNL14" s="757"/>
      <c r="MNM14" s="757"/>
      <c r="MNN14" s="757"/>
      <c r="MNO14" s="757"/>
      <c r="MNP14" s="757"/>
      <c r="MNQ14" s="757"/>
      <c r="MNR14" s="757"/>
      <c r="MNS14" s="757"/>
      <c r="MNT14" s="757"/>
      <c r="MNU14" s="757"/>
      <c r="MNV14" s="757"/>
      <c r="MNW14" s="757"/>
      <c r="MNX14" s="757"/>
      <c r="MNY14" s="757"/>
      <c r="MNZ14" s="757"/>
      <c r="MOA14" s="757"/>
      <c r="MOB14" s="757"/>
      <c r="MOC14" s="757"/>
      <c r="MOD14" s="757"/>
      <c r="MOE14" s="757"/>
      <c r="MOF14" s="757"/>
      <c r="MOG14" s="757"/>
      <c r="MOH14" s="757"/>
      <c r="MOI14" s="757"/>
      <c r="MOJ14" s="757"/>
      <c r="MOK14" s="757"/>
      <c r="MOL14" s="757"/>
      <c r="MOM14" s="757"/>
      <c r="MON14" s="757"/>
      <c r="MOO14" s="757"/>
      <c r="MOP14" s="757"/>
      <c r="MOQ14" s="757"/>
      <c r="MOR14" s="757"/>
      <c r="MOS14" s="757"/>
      <c r="MOT14" s="757"/>
      <c r="MOU14" s="757"/>
      <c r="MOV14" s="757"/>
      <c r="MOW14" s="757"/>
      <c r="MOX14" s="757"/>
      <c r="MOY14" s="757"/>
      <c r="MOZ14" s="757"/>
      <c r="MPA14" s="757"/>
      <c r="MPB14" s="757"/>
      <c r="MPC14" s="757"/>
      <c r="MPD14" s="757"/>
      <c r="MPE14" s="757"/>
      <c r="MPF14" s="757"/>
      <c r="MPG14" s="757"/>
      <c r="MPH14" s="757"/>
      <c r="MPI14" s="757"/>
      <c r="MPJ14" s="757"/>
      <c r="MPK14" s="757"/>
      <c r="MPL14" s="757"/>
      <c r="MPM14" s="757"/>
      <c r="MPN14" s="757"/>
      <c r="MPO14" s="757"/>
      <c r="MPP14" s="757"/>
      <c r="MPQ14" s="757"/>
      <c r="MPR14" s="757"/>
      <c r="MPS14" s="757"/>
      <c r="MPT14" s="757"/>
      <c r="MPU14" s="757"/>
      <c r="MPV14" s="757"/>
      <c r="MPW14" s="757"/>
      <c r="MPX14" s="757"/>
      <c r="MPY14" s="757"/>
      <c r="MPZ14" s="757"/>
      <c r="MQA14" s="757"/>
      <c r="MQB14" s="757"/>
      <c r="MQC14" s="757"/>
      <c r="MQD14" s="757"/>
      <c r="MQE14" s="757"/>
      <c r="MQF14" s="757"/>
      <c r="MQG14" s="757"/>
      <c r="MQH14" s="757"/>
      <c r="MQI14" s="757"/>
      <c r="MQJ14" s="757"/>
      <c r="MQK14" s="757"/>
      <c r="MQL14" s="757"/>
      <c r="MQM14" s="757"/>
      <c r="MQN14" s="757"/>
      <c r="MQO14" s="757"/>
      <c r="MQP14" s="757"/>
      <c r="MQQ14" s="757"/>
      <c r="MQR14" s="757"/>
      <c r="MQS14" s="757"/>
      <c r="MQT14" s="757"/>
      <c r="MQU14" s="757"/>
      <c r="MQV14" s="757"/>
      <c r="MQW14" s="757"/>
      <c r="MQX14" s="757"/>
      <c r="MQY14" s="757"/>
      <c r="MQZ14" s="757"/>
      <c r="MRA14" s="757"/>
      <c r="MRB14" s="757"/>
      <c r="MRC14" s="757"/>
      <c r="MRD14" s="757"/>
      <c r="MRE14" s="757"/>
      <c r="MRF14" s="757"/>
      <c r="MRG14" s="757"/>
      <c r="MRH14" s="757"/>
      <c r="MRI14" s="757"/>
      <c r="MRJ14" s="757"/>
      <c r="MRK14" s="757"/>
      <c r="MRL14" s="757"/>
      <c r="MRM14" s="757"/>
      <c r="MRN14" s="757"/>
      <c r="MRO14" s="757"/>
      <c r="MRP14" s="757"/>
      <c r="MRQ14" s="757"/>
      <c r="MRR14" s="757"/>
      <c r="MRS14" s="757"/>
      <c r="MRT14" s="757"/>
      <c r="MRU14" s="757"/>
      <c r="MRV14" s="757"/>
      <c r="MRW14" s="757"/>
      <c r="MRX14" s="757"/>
      <c r="MRY14" s="757"/>
      <c r="MRZ14" s="757"/>
      <c r="MSA14" s="757"/>
      <c r="MSB14" s="757"/>
      <c r="MSC14" s="757"/>
      <c r="MSD14" s="757"/>
      <c r="MSE14" s="757"/>
      <c r="MSF14" s="757"/>
      <c r="MSG14" s="757"/>
      <c r="MSH14" s="757"/>
      <c r="MSI14" s="757"/>
      <c r="MSJ14" s="757"/>
      <c r="MSK14" s="757"/>
      <c r="MSL14" s="757"/>
      <c r="MSM14" s="757"/>
      <c r="MSN14" s="757"/>
      <c r="MSO14" s="757"/>
      <c r="MSP14" s="757"/>
      <c r="MSQ14" s="757"/>
      <c r="MSR14" s="757"/>
      <c r="MSS14" s="757"/>
      <c r="MST14" s="757"/>
      <c r="MSU14" s="757"/>
      <c r="MSV14" s="757"/>
      <c r="MSW14" s="757"/>
      <c r="MSX14" s="757"/>
      <c r="MSY14" s="757"/>
      <c r="MSZ14" s="757"/>
      <c r="MTA14" s="757"/>
      <c r="MTB14" s="757"/>
      <c r="MTC14" s="757"/>
      <c r="MTD14" s="757"/>
      <c r="MTE14" s="757"/>
      <c r="MTF14" s="757"/>
      <c r="MTG14" s="757"/>
      <c r="MTH14" s="757"/>
      <c r="MTI14" s="757"/>
      <c r="MTJ14" s="757"/>
      <c r="MTK14" s="757"/>
      <c r="MTL14" s="757"/>
      <c r="MTM14" s="757"/>
      <c r="MTN14" s="757"/>
      <c r="MTO14" s="757"/>
      <c r="MTP14" s="757"/>
      <c r="MTQ14" s="757"/>
      <c r="MTR14" s="757"/>
      <c r="MTS14" s="757"/>
      <c r="MTT14" s="757"/>
      <c r="MTU14" s="757"/>
      <c r="MTV14" s="757"/>
      <c r="MTW14" s="757"/>
      <c r="MTX14" s="757"/>
      <c r="MTY14" s="757"/>
      <c r="MTZ14" s="757"/>
      <c r="MUA14" s="757"/>
      <c r="MUB14" s="757"/>
      <c r="MUC14" s="757"/>
      <c r="MUD14" s="757"/>
      <c r="MUE14" s="757"/>
      <c r="MUF14" s="757"/>
      <c r="MUG14" s="757"/>
      <c r="MUH14" s="757"/>
      <c r="MUI14" s="757"/>
      <c r="MUJ14" s="757"/>
      <c r="MUK14" s="757"/>
      <c r="MUL14" s="757"/>
      <c r="MUM14" s="757"/>
      <c r="MUN14" s="757"/>
      <c r="MUO14" s="757"/>
      <c r="MUP14" s="757"/>
      <c r="MUQ14" s="757"/>
      <c r="MUR14" s="757"/>
      <c r="MUS14" s="757"/>
      <c r="MUT14" s="757"/>
      <c r="MUU14" s="757"/>
      <c r="MUV14" s="757"/>
      <c r="MUW14" s="757"/>
      <c r="MUX14" s="757"/>
      <c r="MUY14" s="757"/>
      <c r="MUZ14" s="757"/>
      <c r="MVA14" s="757"/>
      <c r="MVB14" s="757"/>
      <c r="MVC14" s="757"/>
      <c r="MVD14" s="757"/>
      <c r="MVE14" s="757"/>
      <c r="MVF14" s="757"/>
      <c r="MVG14" s="757"/>
      <c r="MVH14" s="757"/>
      <c r="MVI14" s="757"/>
      <c r="MVJ14" s="757"/>
      <c r="MVK14" s="757"/>
      <c r="MVL14" s="757"/>
      <c r="MVM14" s="757"/>
      <c r="MVN14" s="757"/>
      <c r="MVO14" s="757"/>
      <c r="MVP14" s="757"/>
      <c r="MVQ14" s="757"/>
      <c r="MVR14" s="757"/>
      <c r="MVS14" s="757"/>
      <c r="MVT14" s="757"/>
      <c r="MVU14" s="757"/>
      <c r="MVV14" s="757"/>
      <c r="MVW14" s="757"/>
      <c r="MVX14" s="757"/>
      <c r="MVY14" s="757"/>
      <c r="MVZ14" s="757"/>
      <c r="MWA14" s="757"/>
      <c r="MWB14" s="757"/>
      <c r="MWC14" s="757"/>
      <c r="MWD14" s="757"/>
      <c r="MWE14" s="757"/>
      <c r="MWF14" s="757"/>
      <c r="MWG14" s="757"/>
      <c r="MWH14" s="757"/>
      <c r="MWI14" s="757"/>
      <c r="MWJ14" s="757"/>
      <c r="MWK14" s="757"/>
      <c r="MWL14" s="757"/>
      <c r="MWM14" s="757"/>
      <c r="MWN14" s="757"/>
      <c r="MWO14" s="757"/>
      <c r="MWP14" s="757"/>
      <c r="MWQ14" s="757"/>
      <c r="MWR14" s="757"/>
      <c r="MWS14" s="757"/>
      <c r="MWT14" s="757"/>
      <c r="MWU14" s="757"/>
      <c r="MWV14" s="757"/>
      <c r="MWW14" s="757"/>
      <c r="MWX14" s="757"/>
      <c r="MWY14" s="757"/>
      <c r="MWZ14" s="757"/>
      <c r="MXA14" s="757"/>
      <c r="MXB14" s="757"/>
      <c r="MXC14" s="757"/>
      <c r="MXD14" s="757"/>
      <c r="MXE14" s="757"/>
      <c r="MXF14" s="757"/>
      <c r="MXG14" s="757"/>
      <c r="MXH14" s="757"/>
      <c r="MXI14" s="757"/>
      <c r="MXJ14" s="757"/>
      <c r="MXK14" s="757"/>
      <c r="MXL14" s="757"/>
      <c r="MXM14" s="757"/>
      <c r="MXN14" s="757"/>
      <c r="MXO14" s="757"/>
      <c r="MXP14" s="757"/>
      <c r="MXQ14" s="757"/>
      <c r="MXR14" s="757"/>
      <c r="MXS14" s="757"/>
      <c r="MXT14" s="757"/>
      <c r="MXU14" s="757"/>
      <c r="MXV14" s="757"/>
      <c r="MXW14" s="757"/>
      <c r="MXX14" s="757"/>
      <c r="MXY14" s="757"/>
      <c r="MXZ14" s="757"/>
      <c r="MYA14" s="757"/>
      <c r="MYB14" s="757"/>
      <c r="MYC14" s="757"/>
      <c r="MYD14" s="757"/>
      <c r="MYE14" s="757"/>
      <c r="MYF14" s="757"/>
      <c r="MYG14" s="757"/>
      <c r="MYH14" s="757"/>
      <c r="MYI14" s="757"/>
      <c r="MYJ14" s="757"/>
      <c r="MYK14" s="757"/>
      <c r="MYL14" s="757"/>
      <c r="MYM14" s="757"/>
      <c r="MYN14" s="757"/>
      <c r="MYO14" s="757"/>
      <c r="MYP14" s="757"/>
      <c r="MYQ14" s="757"/>
      <c r="MYR14" s="757"/>
      <c r="MYS14" s="757"/>
      <c r="MYT14" s="757"/>
      <c r="MYU14" s="757"/>
      <c r="MYV14" s="757"/>
      <c r="MYW14" s="757"/>
      <c r="MYX14" s="757"/>
      <c r="MYY14" s="757"/>
      <c r="MYZ14" s="757"/>
      <c r="MZA14" s="757"/>
      <c r="MZB14" s="757"/>
      <c r="MZC14" s="757"/>
      <c r="MZD14" s="757"/>
      <c r="MZE14" s="757"/>
      <c r="MZF14" s="757"/>
      <c r="MZG14" s="757"/>
      <c r="MZH14" s="757"/>
      <c r="MZI14" s="757"/>
      <c r="MZJ14" s="757"/>
      <c r="MZK14" s="757"/>
      <c r="MZL14" s="757"/>
      <c r="MZM14" s="757"/>
      <c r="MZN14" s="757"/>
      <c r="MZO14" s="757"/>
      <c r="MZP14" s="757"/>
      <c r="MZQ14" s="757"/>
      <c r="MZR14" s="757"/>
      <c r="MZS14" s="757"/>
      <c r="MZT14" s="757"/>
      <c r="MZU14" s="757"/>
      <c r="MZV14" s="757"/>
      <c r="MZW14" s="757"/>
      <c r="MZX14" s="757"/>
      <c r="MZY14" s="757"/>
      <c r="MZZ14" s="757"/>
      <c r="NAA14" s="757"/>
      <c r="NAB14" s="757"/>
      <c r="NAC14" s="757"/>
      <c r="NAD14" s="757"/>
      <c r="NAE14" s="757"/>
      <c r="NAF14" s="757"/>
      <c r="NAG14" s="757"/>
      <c r="NAH14" s="757"/>
      <c r="NAI14" s="757"/>
      <c r="NAJ14" s="757"/>
      <c r="NAK14" s="757"/>
      <c r="NAL14" s="757"/>
      <c r="NAM14" s="757"/>
      <c r="NAN14" s="757"/>
      <c r="NAO14" s="757"/>
      <c r="NAP14" s="757"/>
      <c r="NAQ14" s="757"/>
      <c r="NAR14" s="757"/>
      <c r="NAS14" s="757"/>
      <c r="NAT14" s="757"/>
      <c r="NAU14" s="757"/>
      <c r="NAV14" s="757"/>
      <c r="NAW14" s="757"/>
      <c r="NAX14" s="757"/>
      <c r="NAY14" s="757"/>
      <c r="NAZ14" s="757"/>
      <c r="NBA14" s="757"/>
      <c r="NBB14" s="757"/>
      <c r="NBC14" s="757"/>
      <c r="NBD14" s="757"/>
      <c r="NBE14" s="757"/>
      <c r="NBF14" s="757"/>
      <c r="NBG14" s="757"/>
      <c r="NBH14" s="757"/>
      <c r="NBI14" s="757"/>
      <c r="NBJ14" s="757"/>
      <c r="NBK14" s="757"/>
      <c r="NBL14" s="757"/>
      <c r="NBM14" s="757"/>
      <c r="NBN14" s="757"/>
      <c r="NBO14" s="757"/>
      <c r="NBP14" s="757"/>
      <c r="NBQ14" s="757"/>
      <c r="NBR14" s="757"/>
      <c r="NBS14" s="757"/>
      <c r="NBT14" s="757"/>
      <c r="NBU14" s="757"/>
      <c r="NBV14" s="757"/>
      <c r="NBW14" s="757"/>
      <c r="NBX14" s="757"/>
      <c r="NBY14" s="757"/>
      <c r="NBZ14" s="757"/>
      <c r="NCA14" s="757"/>
      <c r="NCB14" s="757"/>
      <c r="NCC14" s="757"/>
      <c r="NCD14" s="757"/>
      <c r="NCE14" s="757"/>
      <c r="NCF14" s="757"/>
      <c r="NCG14" s="757"/>
      <c r="NCH14" s="757"/>
      <c r="NCI14" s="757"/>
      <c r="NCJ14" s="757"/>
      <c r="NCK14" s="757"/>
      <c r="NCL14" s="757"/>
      <c r="NCM14" s="757"/>
      <c r="NCN14" s="757"/>
      <c r="NCO14" s="757"/>
      <c r="NCP14" s="757"/>
      <c r="NCQ14" s="757"/>
      <c r="NCR14" s="757"/>
      <c r="NCS14" s="757"/>
      <c r="NCT14" s="757"/>
      <c r="NCU14" s="757"/>
      <c r="NCV14" s="757"/>
      <c r="NCW14" s="757"/>
      <c r="NCX14" s="757"/>
      <c r="NCY14" s="757"/>
      <c r="NCZ14" s="757"/>
      <c r="NDA14" s="757"/>
      <c r="NDB14" s="757"/>
      <c r="NDC14" s="757"/>
      <c r="NDD14" s="757"/>
      <c r="NDE14" s="757"/>
      <c r="NDF14" s="757"/>
      <c r="NDG14" s="757"/>
      <c r="NDH14" s="757"/>
      <c r="NDI14" s="757"/>
      <c r="NDJ14" s="757"/>
      <c r="NDK14" s="757"/>
      <c r="NDL14" s="757"/>
      <c r="NDM14" s="757"/>
      <c r="NDN14" s="757"/>
      <c r="NDO14" s="757"/>
      <c r="NDP14" s="757"/>
      <c r="NDQ14" s="757"/>
      <c r="NDR14" s="757"/>
      <c r="NDS14" s="757"/>
      <c r="NDT14" s="757"/>
      <c r="NDU14" s="757"/>
      <c r="NDV14" s="757"/>
      <c r="NDW14" s="757"/>
      <c r="NDX14" s="757"/>
      <c r="NDY14" s="757"/>
      <c r="NDZ14" s="757"/>
      <c r="NEA14" s="757"/>
      <c r="NEB14" s="757"/>
      <c r="NEC14" s="757"/>
      <c r="NED14" s="757"/>
      <c r="NEE14" s="757"/>
      <c r="NEF14" s="757"/>
      <c r="NEG14" s="757"/>
      <c r="NEH14" s="757"/>
      <c r="NEI14" s="757"/>
      <c r="NEJ14" s="757"/>
      <c r="NEK14" s="757"/>
      <c r="NEL14" s="757"/>
      <c r="NEM14" s="757"/>
      <c r="NEN14" s="757"/>
      <c r="NEO14" s="757"/>
      <c r="NEP14" s="757"/>
      <c r="NEQ14" s="757"/>
      <c r="NER14" s="757"/>
      <c r="NES14" s="757"/>
      <c r="NET14" s="757"/>
      <c r="NEU14" s="757"/>
      <c r="NEV14" s="757"/>
      <c r="NEW14" s="757"/>
      <c r="NEX14" s="757"/>
      <c r="NEY14" s="757"/>
      <c r="NEZ14" s="757"/>
      <c r="NFA14" s="757"/>
      <c r="NFB14" s="757"/>
      <c r="NFC14" s="757"/>
      <c r="NFD14" s="757"/>
      <c r="NFE14" s="757"/>
      <c r="NFF14" s="757"/>
      <c r="NFG14" s="757"/>
      <c r="NFH14" s="757"/>
      <c r="NFI14" s="757"/>
      <c r="NFJ14" s="757"/>
      <c r="NFK14" s="757"/>
      <c r="NFL14" s="757"/>
      <c r="NFM14" s="757"/>
      <c r="NFN14" s="757"/>
      <c r="NFO14" s="757"/>
      <c r="NFP14" s="757"/>
      <c r="NFQ14" s="757"/>
      <c r="NFR14" s="757"/>
      <c r="NFS14" s="757"/>
      <c r="NFT14" s="757"/>
      <c r="NFU14" s="757"/>
      <c r="NFV14" s="757"/>
      <c r="NFW14" s="757"/>
      <c r="NFX14" s="757"/>
      <c r="NFY14" s="757"/>
      <c r="NFZ14" s="757"/>
      <c r="NGA14" s="757"/>
      <c r="NGB14" s="757"/>
      <c r="NGC14" s="757"/>
      <c r="NGD14" s="757"/>
      <c r="NGE14" s="757"/>
      <c r="NGF14" s="757"/>
      <c r="NGG14" s="757"/>
      <c r="NGH14" s="757"/>
      <c r="NGI14" s="757"/>
      <c r="NGJ14" s="757"/>
      <c r="NGK14" s="757"/>
      <c r="NGL14" s="757"/>
      <c r="NGM14" s="757"/>
      <c r="NGN14" s="757"/>
      <c r="NGO14" s="757"/>
      <c r="NGP14" s="757"/>
      <c r="NGQ14" s="757"/>
      <c r="NGR14" s="757"/>
      <c r="NGS14" s="757"/>
      <c r="NGT14" s="757"/>
      <c r="NGU14" s="757"/>
      <c r="NGV14" s="757"/>
      <c r="NGW14" s="757"/>
      <c r="NGX14" s="757"/>
      <c r="NGY14" s="757"/>
      <c r="NGZ14" s="757"/>
      <c r="NHA14" s="757"/>
      <c r="NHB14" s="757"/>
      <c r="NHC14" s="757"/>
      <c r="NHD14" s="757"/>
      <c r="NHE14" s="757"/>
      <c r="NHF14" s="757"/>
      <c r="NHG14" s="757"/>
      <c r="NHH14" s="757"/>
      <c r="NHI14" s="757"/>
      <c r="NHJ14" s="757"/>
      <c r="NHK14" s="757"/>
      <c r="NHL14" s="757"/>
      <c r="NHM14" s="757"/>
      <c r="NHN14" s="757"/>
      <c r="NHO14" s="757"/>
      <c r="NHP14" s="757"/>
      <c r="NHQ14" s="757"/>
      <c r="NHR14" s="757"/>
      <c r="NHS14" s="757"/>
      <c r="NHT14" s="757"/>
      <c r="NHU14" s="757"/>
      <c r="NHV14" s="757"/>
      <c r="NHW14" s="757"/>
      <c r="NHX14" s="757"/>
      <c r="NHY14" s="757"/>
      <c r="NHZ14" s="757"/>
      <c r="NIA14" s="757"/>
      <c r="NIB14" s="757"/>
      <c r="NIC14" s="757"/>
      <c r="NID14" s="757"/>
      <c r="NIE14" s="757"/>
      <c r="NIF14" s="757"/>
      <c r="NIG14" s="757"/>
      <c r="NIH14" s="757"/>
      <c r="NII14" s="757"/>
      <c r="NIJ14" s="757"/>
      <c r="NIK14" s="757"/>
      <c r="NIL14" s="757"/>
      <c r="NIM14" s="757"/>
      <c r="NIN14" s="757"/>
      <c r="NIO14" s="757"/>
      <c r="NIP14" s="757"/>
      <c r="NIQ14" s="757"/>
      <c r="NIR14" s="757"/>
      <c r="NIS14" s="757"/>
      <c r="NIT14" s="757"/>
      <c r="NIU14" s="757"/>
      <c r="NIV14" s="757"/>
      <c r="NIW14" s="757"/>
      <c r="NIX14" s="757"/>
      <c r="NIY14" s="757"/>
      <c r="NIZ14" s="757"/>
      <c r="NJA14" s="757"/>
      <c r="NJB14" s="757"/>
      <c r="NJC14" s="757"/>
      <c r="NJD14" s="757"/>
      <c r="NJE14" s="757"/>
      <c r="NJF14" s="757"/>
      <c r="NJG14" s="757"/>
      <c r="NJH14" s="757"/>
      <c r="NJI14" s="757"/>
      <c r="NJJ14" s="757"/>
      <c r="NJK14" s="757"/>
      <c r="NJL14" s="757"/>
      <c r="NJM14" s="757"/>
      <c r="NJN14" s="757"/>
      <c r="NJO14" s="757"/>
      <c r="NJP14" s="757"/>
      <c r="NJQ14" s="757"/>
      <c r="NJR14" s="757"/>
      <c r="NJS14" s="757"/>
      <c r="NJT14" s="757"/>
      <c r="NJU14" s="757"/>
      <c r="NJV14" s="757"/>
      <c r="NJW14" s="757"/>
      <c r="NJX14" s="757"/>
      <c r="NJY14" s="757"/>
      <c r="NJZ14" s="757"/>
      <c r="NKA14" s="757"/>
      <c r="NKB14" s="757"/>
      <c r="NKC14" s="757"/>
      <c r="NKD14" s="757"/>
      <c r="NKE14" s="757"/>
      <c r="NKF14" s="757"/>
      <c r="NKG14" s="757"/>
      <c r="NKH14" s="757"/>
      <c r="NKI14" s="757"/>
      <c r="NKJ14" s="757"/>
      <c r="NKK14" s="757"/>
      <c r="NKL14" s="757"/>
      <c r="NKM14" s="757"/>
      <c r="NKN14" s="757"/>
      <c r="NKO14" s="757"/>
      <c r="NKP14" s="757"/>
      <c r="NKQ14" s="757"/>
      <c r="NKR14" s="757"/>
      <c r="NKS14" s="757"/>
      <c r="NKT14" s="757"/>
      <c r="NKU14" s="757"/>
      <c r="NKV14" s="757"/>
      <c r="NKW14" s="757"/>
      <c r="NKX14" s="757"/>
      <c r="NKY14" s="757"/>
      <c r="NKZ14" s="757"/>
      <c r="NLA14" s="757"/>
      <c r="NLB14" s="757"/>
      <c r="NLC14" s="757"/>
      <c r="NLD14" s="757"/>
      <c r="NLE14" s="757"/>
      <c r="NLF14" s="757"/>
      <c r="NLG14" s="757"/>
      <c r="NLH14" s="757"/>
      <c r="NLI14" s="757"/>
      <c r="NLJ14" s="757"/>
      <c r="NLK14" s="757"/>
      <c r="NLL14" s="757"/>
      <c r="NLM14" s="757"/>
      <c r="NLN14" s="757"/>
      <c r="NLO14" s="757"/>
      <c r="NLP14" s="757"/>
      <c r="NLQ14" s="757"/>
      <c r="NLR14" s="757"/>
      <c r="NLS14" s="757"/>
      <c r="NLT14" s="757"/>
      <c r="NLU14" s="757"/>
      <c r="NLV14" s="757"/>
      <c r="NLW14" s="757"/>
      <c r="NLX14" s="757"/>
      <c r="NLY14" s="757"/>
      <c r="NLZ14" s="757"/>
      <c r="NMA14" s="757"/>
      <c r="NMB14" s="757"/>
      <c r="NMC14" s="757"/>
      <c r="NMD14" s="757"/>
      <c r="NME14" s="757"/>
      <c r="NMF14" s="757"/>
      <c r="NMG14" s="757"/>
      <c r="NMH14" s="757"/>
      <c r="NMI14" s="757"/>
      <c r="NMJ14" s="757"/>
      <c r="NMK14" s="757"/>
      <c r="NML14" s="757"/>
      <c r="NMM14" s="757"/>
      <c r="NMN14" s="757"/>
      <c r="NMO14" s="757"/>
      <c r="NMP14" s="757"/>
      <c r="NMQ14" s="757"/>
      <c r="NMR14" s="757"/>
      <c r="NMS14" s="757"/>
      <c r="NMT14" s="757"/>
      <c r="NMU14" s="757"/>
      <c r="NMV14" s="757"/>
      <c r="NMW14" s="757"/>
      <c r="NMX14" s="757"/>
      <c r="NMY14" s="757"/>
      <c r="NMZ14" s="757"/>
      <c r="NNA14" s="757"/>
      <c r="NNB14" s="757"/>
      <c r="NNC14" s="757"/>
      <c r="NND14" s="757"/>
      <c r="NNE14" s="757"/>
      <c r="NNF14" s="757"/>
      <c r="NNG14" s="757"/>
      <c r="NNH14" s="757"/>
      <c r="NNI14" s="757"/>
      <c r="NNJ14" s="757"/>
      <c r="NNK14" s="757"/>
      <c r="NNL14" s="757"/>
      <c r="NNM14" s="757"/>
      <c r="NNN14" s="757"/>
      <c r="NNO14" s="757"/>
      <c r="NNP14" s="757"/>
      <c r="NNQ14" s="757"/>
      <c r="NNR14" s="757"/>
      <c r="NNS14" s="757"/>
      <c r="NNT14" s="757"/>
      <c r="NNU14" s="757"/>
      <c r="NNV14" s="757"/>
      <c r="NNW14" s="757"/>
      <c r="NNX14" s="757"/>
      <c r="NNY14" s="757"/>
      <c r="NNZ14" s="757"/>
      <c r="NOA14" s="757"/>
      <c r="NOB14" s="757"/>
      <c r="NOC14" s="757"/>
      <c r="NOD14" s="757"/>
      <c r="NOE14" s="757"/>
      <c r="NOF14" s="757"/>
      <c r="NOG14" s="757"/>
      <c r="NOH14" s="757"/>
      <c r="NOI14" s="757"/>
      <c r="NOJ14" s="757"/>
      <c r="NOK14" s="757"/>
      <c r="NOL14" s="757"/>
      <c r="NOM14" s="757"/>
      <c r="NON14" s="757"/>
      <c r="NOO14" s="757"/>
      <c r="NOP14" s="757"/>
      <c r="NOQ14" s="757"/>
      <c r="NOR14" s="757"/>
      <c r="NOS14" s="757"/>
      <c r="NOT14" s="757"/>
      <c r="NOU14" s="757"/>
      <c r="NOV14" s="757"/>
      <c r="NOW14" s="757"/>
      <c r="NOX14" s="757"/>
      <c r="NOY14" s="757"/>
      <c r="NOZ14" s="757"/>
      <c r="NPA14" s="757"/>
      <c r="NPB14" s="757"/>
      <c r="NPC14" s="757"/>
      <c r="NPD14" s="757"/>
      <c r="NPE14" s="757"/>
      <c r="NPF14" s="757"/>
      <c r="NPG14" s="757"/>
      <c r="NPH14" s="757"/>
      <c r="NPI14" s="757"/>
      <c r="NPJ14" s="757"/>
      <c r="NPK14" s="757"/>
      <c r="NPL14" s="757"/>
      <c r="NPM14" s="757"/>
      <c r="NPN14" s="757"/>
      <c r="NPO14" s="757"/>
      <c r="NPP14" s="757"/>
      <c r="NPQ14" s="757"/>
      <c r="NPR14" s="757"/>
      <c r="NPS14" s="757"/>
      <c r="NPT14" s="757"/>
      <c r="NPU14" s="757"/>
      <c r="NPV14" s="757"/>
      <c r="NPW14" s="757"/>
      <c r="NPX14" s="757"/>
      <c r="NPY14" s="757"/>
      <c r="NPZ14" s="757"/>
      <c r="NQA14" s="757"/>
      <c r="NQB14" s="757"/>
      <c r="NQC14" s="757"/>
      <c r="NQD14" s="757"/>
      <c r="NQE14" s="757"/>
      <c r="NQF14" s="757"/>
      <c r="NQG14" s="757"/>
      <c r="NQH14" s="757"/>
      <c r="NQI14" s="757"/>
      <c r="NQJ14" s="757"/>
      <c r="NQK14" s="757"/>
      <c r="NQL14" s="757"/>
      <c r="NQM14" s="757"/>
      <c r="NQN14" s="757"/>
      <c r="NQO14" s="757"/>
      <c r="NQP14" s="757"/>
      <c r="NQQ14" s="757"/>
      <c r="NQR14" s="757"/>
      <c r="NQS14" s="757"/>
      <c r="NQT14" s="757"/>
      <c r="NQU14" s="757"/>
      <c r="NQV14" s="757"/>
      <c r="NQW14" s="757"/>
      <c r="NQX14" s="757"/>
      <c r="NQY14" s="757"/>
      <c r="NQZ14" s="757"/>
      <c r="NRA14" s="757"/>
      <c r="NRB14" s="757"/>
      <c r="NRC14" s="757"/>
      <c r="NRD14" s="757"/>
      <c r="NRE14" s="757"/>
      <c r="NRF14" s="757"/>
      <c r="NRG14" s="757"/>
      <c r="NRH14" s="757"/>
      <c r="NRI14" s="757"/>
      <c r="NRJ14" s="757"/>
      <c r="NRK14" s="757"/>
      <c r="NRL14" s="757"/>
      <c r="NRM14" s="757"/>
      <c r="NRN14" s="757"/>
      <c r="NRO14" s="757"/>
      <c r="NRP14" s="757"/>
      <c r="NRQ14" s="757"/>
      <c r="NRR14" s="757"/>
      <c r="NRS14" s="757"/>
      <c r="NRT14" s="757"/>
      <c r="NRU14" s="757"/>
      <c r="NRV14" s="757"/>
      <c r="NRW14" s="757"/>
      <c r="NRX14" s="757"/>
      <c r="NRY14" s="757"/>
      <c r="NRZ14" s="757"/>
      <c r="NSA14" s="757"/>
      <c r="NSB14" s="757"/>
      <c r="NSC14" s="757"/>
      <c r="NSD14" s="757"/>
      <c r="NSE14" s="757"/>
      <c r="NSF14" s="757"/>
      <c r="NSG14" s="757"/>
      <c r="NSH14" s="757"/>
      <c r="NSI14" s="757"/>
      <c r="NSJ14" s="757"/>
      <c r="NSK14" s="757"/>
      <c r="NSL14" s="757"/>
      <c r="NSM14" s="757"/>
      <c r="NSN14" s="757"/>
      <c r="NSO14" s="757"/>
      <c r="NSP14" s="757"/>
      <c r="NSQ14" s="757"/>
      <c r="NSR14" s="757"/>
      <c r="NSS14" s="757"/>
      <c r="NST14" s="757"/>
      <c r="NSU14" s="757"/>
      <c r="NSV14" s="757"/>
      <c r="NSW14" s="757"/>
      <c r="NSX14" s="757"/>
      <c r="NSY14" s="757"/>
      <c r="NSZ14" s="757"/>
      <c r="NTA14" s="757"/>
      <c r="NTB14" s="757"/>
      <c r="NTC14" s="757"/>
      <c r="NTD14" s="757"/>
      <c r="NTE14" s="757"/>
      <c r="NTF14" s="757"/>
      <c r="NTG14" s="757"/>
      <c r="NTH14" s="757"/>
      <c r="NTI14" s="757"/>
      <c r="NTJ14" s="757"/>
      <c r="NTK14" s="757"/>
      <c r="NTL14" s="757"/>
      <c r="NTM14" s="757"/>
      <c r="NTN14" s="757"/>
      <c r="NTO14" s="757"/>
      <c r="NTP14" s="757"/>
      <c r="NTQ14" s="757"/>
      <c r="NTR14" s="757"/>
      <c r="NTS14" s="757"/>
      <c r="NTT14" s="757"/>
      <c r="NTU14" s="757"/>
      <c r="NTV14" s="757"/>
      <c r="NTW14" s="757"/>
      <c r="NTX14" s="757"/>
      <c r="NTY14" s="757"/>
      <c r="NTZ14" s="757"/>
      <c r="NUA14" s="757"/>
      <c r="NUB14" s="757"/>
      <c r="NUC14" s="757"/>
      <c r="NUD14" s="757"/>
      <c r="NUE14" s="757"/>
      <c r="NUF14" s="757"/>
      <c r="NUG14" s="757"/>
      <c r="NUH14" s="757"/>
      <c r="NUI14" s="757"/>
      <c r="NUJ14" s="757"/>
      <c r="NUK14" s="757"/>
      <c r="NUL14" s="757"/>
      <c r="NUM14" s="757"/>
      <c r="NUN14" s="757"/>
      <c r="NUO14" s="757"/>
      <c r="NUP14" s="757"/>
      <c r="NUQ14" s="757"/>
      <c r="NUR14" s="757"/>
      <c r="NUS14" s="757"/>
      <c r="NUT14" s="757"/>
      <c r="NUU14" s="757"/>
      <c r="NUV14" s="757"/>
      <c r="NUW14" s="757"/>
      <c r="NUX14" s="757"/>
      <c r="NUY14" s="757"/>
      <c r="NUZ14" s="757"/>
      <c r="NVA14" s="757"/>
      <c r="NVB14" s="757"/>
      <c r="NVC14" s="757"/>
      <c r="NVD14" s="757"/>
      <c r="NVE14" s="757"/>
      <c r="NVF14" s="757"/>
      <c r="NVG14" s="757"/>
      <c r="NVH14" s="757"/>
      <c r="NVI14" s="757"/>
      <c r="NVJ14" s="757"/>
      <c r="NVK14" s="757"/>
      <c r="NVL14" s="757"/>
      <c r="NVM14" s="757"/>
      <c r="NVN14" s="757"/>
      <c r="NVO14" s="757"/>
      <c r="NVP14" s="757"/>
      <c r="NVQ14" s="757"/>
      <c r="NVR14" s="757"/>
      <c r="NVS14" s="757"/>
      <c r="NVT14" s="757"/>
      <c r="NVU14" s="757"/>
      <c r="NVV14" s="757"/>
      <c r="NVW14" s="757"/>
      <c r="NVX14" s="757"/>
      <c r="NVY14" s="757"/>
      <c r="NVZ14" s="757"/>
      <c r="NWA14" s="757"/>
      <c r="NWB14" s="757"/>
      <c r="NWC14" s="757"/>
      <c r="NWD14" s="757"/>
      <c r="NWE14" s="757"/>
      <c r="NWF14" s="757"/>
      <c r="NWG14" s="757"/>
      <c r="NWH14" s="757"/>
      <c r="NWI14" s="757"/>
      <c r="NWJ14" s="757"/>
      <c r="NWK14" s="757"/>
      <c r="NWL14" s="757"/>
      <c r="NWM14" s="757"/>
      <c r="NWN14" s="757"/>
      <c r="NWO14" s="757"/>
      <c r="NWP14" s="757"/>
      <c r="NWQ14" s="757"/>
      <c r="NWR14" s="757"/>
      <c r="NWS14" s="757"/>
      <c r="NWT14" s="757"/>
      <c r="NWU14" s="757"/>
      <c r="NWV14" s="757"/>
      <c r="NWW14" s="757"/>
      <c r="NWX14" s="757"/>
      <c r="NWY14" s="757"/>
      <c r="NWZ14" s="757"/>
      <c r="NXA14" s="757"/>
      <c r="NXB14" s="757"/>
      <c r="NXC14" s="757"/>
      <c r="NXD14" s="757"/>
      <c r="NXE14" s="757"/>
      <c r="NXF14" s="757"/>
      <c r="NXG14" s="757"/>
      <c r="NXH14" s="757"/>
      <c r="NXI14" s="757"/>
      <c r="NXJ14" s="757"/>
      <c r="NXK14" s="757"/>
      <c r="NXL14" s="757"/>
      <c r="NXM14" s="757"/>
      <c r="NXN14" s="757"/>
      <c r="NXO14" s="757"/>
      <c r="NXP14" s="757"/>
      <c r="NXQ14" s="757"/>
      <c r="NXR14" s="757"/>
      <c r="NXS14" s="757"/>
      <c r="NXT14" s="757"/>
      <c r="NXU14" s="757"/>
      <c r="NXV14" s="757"/>
      <c r="NXW14" s="757"/>
      <c r="NXX14" s="757"/>
      <c r="NXY14" s="757"/>
      <c r="NXZ14" s="757"/>
      <c r="NYA14" s="757"/>
      <c r="NYB14" s="757"/>
      <c r="NYC14" s="757"/>
      <c r="NYD14" s="757"/>
      <c r="NYE14" s="757"/>
      <c r="NYF14" s="757"/>
      <c r="NYG14" s="757"/>
      <c r="NYH14" s="757"/>
      <c r="NYI14" s="757"/>
      <c r="NYJ14" s="757"/>
      <c r="NYK14" s="757"/>
      <c r="NYL14" s="757"/>
      <c r="NYM14" s="757"/>
      <c r="NYN14" s="757"/>
      <c r="NYO14" s="757"/>
      <c r="NYP14" s="757"/>
      <c r="NYQ14" s="757"/>
      <c r="NYR14" s="757"/>
      <c r="NYS14" s="757"/>
      <c r="NYT14" s="757"/>
      <c r="NYU14" s="757"/>
      <c r="NYV14" s="757"/>
      <c r="NYW14" s="757"/>
      <c r="NYX14" s="757"/>
      <c r="NYY14" s="757"/>
      <c r="NYZ14" s="757"/>
      <c r="NZA14" s="757"/>
      <c r="NZB14" s="757"/>
      <c r="NZC14" s="757"/>
      <c r="NZD14" s="757"/>
      <c r="NZE14" s="757"/>
      <c r="NZF14" s="757"/>
      <c r="NZG14" s="757"/>
      <c r="NZH14" s="757"/>
      <c r="NZI14" s="757"/>
      <c r="NZJ14" s="757"/>
      <c r="NZK14" s="757"/>
      <c r="NZL14" s="757"/>
      <c r="NZM14" s="757"/>
      <c r="NZN14" s="757"/>
      <c r="NZO14" s="757"/>
      <c r="NZP14" s="757"/>
      <c r="NZQ14" s="757"/>
      <c r="NZR14" s="757"/>
      <c r="NZS14" s="757"/>
      <c r="NZT14" s="757"/>
      <c r="NZU14" s="757"/>
      <c r="NZV14" s="757"/>
      <c r="NZW14" s="757"/>
      <c r="NZX14" s="757"/>
      <c r="NZY14" s="757"/>
      <c r="NZZ14" s="757"/>
      <c r="OAA14" s="757"/>
      <c r="OAB14" s="757"/>
      <c r="OAC14" s="757"/>
      <c r="OAD14" s="757"/>
      <c r="OAE14" s="757"/>
      <c r="OAF14" s="757"/>
      <c r="OAG14" s="757"/>
      <c r="OAH14" s="757"/>
      <c r="OAI14" s="757"/>
      <c r="OAJ14" s="757"/>
      <c r="OAK14" s="757"/>
      <c r="OAL14" s="757"/>
      <c r="OAM14" s="757"/>
      <c r="OAN14" s="757"/>
      <c r="OAO14" s="757"/>
      <c r="OAP14" s="757"/>
      <c r="OAQ14" s="757"/>
      <c r="OAR14" s="757"/>
      <c r="OAS14" s="757"/>
      <c r="OAT14" s="757"/>
      <c r="OAU14" s="757"/>
      <c r="OAV14" s="757"/>
      <c r="OAW14" s="757"/>
      <c r="OAX14" s="757"/>
      <c r="OAY14" s="757"/>
      <c r="OAZ14" s="757"/>
      <c r="OBA14" s="757"/>
      <c r="OBB14" s="757"/>
      <c r="OBC14" s="757"/>
      <c r="OBD14" s="757"/>
      <c r="OBE14" s="757"/>
      <c r="OBF14" s="757"/>
      <c r="OBG14" s="757"/>
      <c r="OBH14" s="757"/>
      <c r="OBI14" s="757"/>
      <c r="OBJ14" s="757"/>
      <c r="OBK14" s="757"/>
      <c r="OBL14" s="757"/>
      <c r="OBM14" s="757"/>
      <c r="OBN14" s="757"/>
      <c r="OBO14" s="757"/>
      <c r="OBP14" s="757"/>
      <c r="OBQ14" s="757"/>
      <c r="OBR14" s="757"/>
      <c r="OBS14" s="757"/>
      <c r="OBT14" s="757"/>
      <c r="OBU14" s="757"/>
      <c r="OBV14" s="757"/>
      <c r="OBW14" s="757"/>
      <c r="OBX14" s="757"/>
      <c r="OBY14" s="757"/>
      <c r="OBZ14" s="757"/>
      <c r="OCA14" s="757"/>
      <c r="OCB14" s="757"/>
      <c r="OCC14" s="757"/>
      <c r="OCD14" s="757"/>
      <c r="OCE14" s="757"/>
      <c r="OCF14" s="757"/>
      <c r="OCG14" s="757"/>
      <c r="OCH14" s="757"/>
      <c r="OCI14" s="757"/>
      <c r="OCJ14" s="757"/>
      <c r="OCK14" s="757"/>
      <c r="OCL14" s="757"/>
      <c r="OCM14" s="757"/>
      <c r="OCN14" s="757"/>
      <c r="OCO14" s="757"/>
      <c r="OCP14" s="757"/>
      <c r="OCQ14" s="757"/>
      <c r="OCR14" s="757"/>
      <c r="OCS14" s="757"/>
      <c r="OCT14" s="757"/>
      <c r="OCU14" s="757"/>
      <c r="OCV14" s="757"/>
      <c r="OCW14" s="757"/>
      <c r="OCX14" s="757"/>
      <c r="OCY14" s="757"/>
      <c r="OCZ14" s="757"/>
      <c r="ODA14" s="757"/>
      <c r="ODB14" s="757"/>
      <c r="ODC14" s="757"/>
      <c r="ODD14" s="757"/>
      <c r="ODE14" s="757"/>
      <c r="ODF14" s="757"/>
      <c r="ODG14" s="757"/>
      <c r="ODH14" s="757"/>
      <c r="ODI14" s="757"/>
      <c r="ODJ14" s="757"/>
      <c r="ODK14" s="757"/>
      <c r="ODL14" s="757"/>
      <c r="ODM14" s="757"/>
      <c r="ODN14" s="757"/>
      <c r="ODO14" s="757"/>
      <c r="ODP14" s="757"/>
      <c r="ODQ14" s="757"/>
      <c r="ODR14" s="757"/>
      <c r="ODS14" s="757"/>
      <c r="ODT14" s="757"/>
      <c r="ODU14" s="757"/>
      <c r="ODV14" s="757"/>
      <c r="ODW14" s="757"/>
      <c r="ODX14" s="757"/>
      <c r="ODY14" s="757"/>
      <c r="ODZ14" s="757"/>
      <c r="OEA14" s="757"/>
      <c r="OEB14" s="757"/>
      <c r="OEC14" s="757"/>
      <c r="OED14" s="757"/>
      <c r="OEE14" s="757"/>
      <c r="OEF14" s="757"/>
      <c r="OEG14" s="757"/>
      <c r="OEH14" s="757"/>
      <c r="OEI14" s="757"/>
      <c r="OEJ14" s="757"/>
      <c r="OEK14" s="757"/>
      <c r="OEL14" s="757"/>
      <c r="OEM14" s="757"/>
      <c r="OEN14" s="757"/>
      <c r="OEO14" s="757"/>
      <c r="OEP14" s="757"/>
      <c r="OEQ14" s="757"/>
      <c r="OER14" s="757"/>
      <c r="OES14" s="757"/>
      <c r="OET14" s="757"/>
      <c r="OEU14" s="757"/>
      <c r="OEV14" s="757"/>
      <c r="OEW14" s="757"/>
      <c r="OEX14" s="757"/>
      <c r="OEY14" s="757"/>
      <c r="OEZ14" s="757"/>
      <c r="OFA14" s="757"/>
      <c r="OFB14" s="757"/>
      <c r="OFC14" s="757"/>
      <c r="OFD14" s="757"/>
      <c r="OFE14" s="757"/>
      <c r="OFF14" s="757"/>
      <c r="OFG14" s="757"/>
      <c r="OFH14" s="757"/>
      <c r="OFI14" s="757"/>
      <c r="OFJ14" s="757"/>
      <c r="OFK14" s="757"/>
      <c r="OFL14" s="757"/>
      <c r="OFM14" s="757"/>
      <c r="OFN14" s="757"/>
      <c r="OFO14" s="757"/>
      <c r="OFP14" s="757"/>
      <c r="OFQ14" s="757"/>
      <c r="OFR14" s="757"/>
      <c r="OFS14" s="757"/>
      <c r="OFT14" s="757"/>
      <c r="OFU14" s="757"/>
      <c r="OFV14" s="757"/>
      <c r="OFW14" s="757"/>
      <c r="OFX14" s="757"/>
      <c r="OFY14" s="757"/>
      <c r="OFZ14" s="757"/>
      <c r="OGA14" s="757"/>
      <c r="OGB14" s="757"/>
      <c r="OGC14" s="757"/>
      <c r="OGD14" s="757"/>
      <c r="OGE14" s="757"/>
      <c r="OGF14" s="757"/>
      <c r="OGG14" s="757"/>
      <c r="OGH14" s="757"/>
      <c r="OGI14" s="757"/>
      <c r="OGJ14" s="757"/>
      <c r="OGK14" s="757"/>
      <c r="OGL14" s="757"/>
      <c r="OGM14" s="757"/>
      <c r="OGN14" s="757"/>
      <c r="OGO14" s="757"/>
      <c r="OGP14" s="757"/>
      <c r="OGQ14" s="757"/>
      <c r="OGR14" s="757"/>
      <c r="OGS14" s="757"/>
      <c r="OGT14" s="757"/>
      <c r="OGU14" s="757"/>
      <c r="OGV14" s="757"/>
      <c r="OGW14" s="757"/>
      <c r="OGX14" s="757"/>
      <c r="OGY14" s="757"/>
      <c r="OGZ14" s="757"/>
      <c r="OHA14" s="757"/>
      <c r="OHB14" s="757"/>
      <c r="OHC14" s="757"/>
      <c r="OHD14" s="757"/>
      <c r="OHE14" s="757"/>
      <c r="OHF14" s="757"/>
      <c r="OHG14" s="757"/>
      <c r="OHH14" s="757"/>
      <c r="OHI14" s="757"/>
      <c r="OHJ14" s="757"/>
      <c r="OHK14" s="757"/>
      <c r="OHL14" s="757"/>
      <c r="OHM14" s="757"/>
      <c r="OHN14" s="757"/>
      <c r="OHO14" s="757"/>
      <c r="OHP14" s="757"/>
      <c r="OHQ14" s="757"/>
      <c r="OHR14" s="757"/>
      <c r="OHS14" s="757"/>
      <c r="OHT14" s="757"/>
      <c r="OHU14" s="757"/>
      <c r="OHV14" s="757"/>
      <c r="OHW14" s="757"/>
      <c r="OHX14" s="757"/>
      <c r="OHY14" s="757"/>
      <c r="OHZ14" s="757"/>
      <c r="OIA14" s="757"/>
      <c r="OIB14" s="757"/>
      <c r="OIC14" s="757"/>
      <c r="OID14" s="757"/>
      <c r="OIE14" s="757"/>
      <c r="OIF14" s="757"/>
      <c r="OIG14" s="757"/>
      <c r="OIH14" s="757"/>
      <c r="OII14" s="757"/>
      <c r="OIJ14" s="757"/>
      <c r="OIK14" s="757"/>
      <c r="OIL14" s="757"/>
      <c r="OIM14" s="757"/>
      <c r="OIN14" s="757"/>
      <c r="OIO14" s="757"/>
      <c r="OIP14" s="757"/>
      <c r="OIQ14" s="757"/>
      <c r="OIR14" s="757"/>
      <c r="OIS14" s="757"/>
      <c r="OIT14" s="757"/>
      <c r="OIU14" s="757"/>
      <c r="OIV14" s="757"/>
      <c r="OIW14" s="757"/>
      <c r="OIX14" s="757"/>
      <c r="OIY14" s="757"/>
      <c r="OIZ14" s="757"/>
      <c r="OJA14" s="757"/>
      <c r="OJB14" s="757"/>
      <c r="OJC14" s="757"/>
      <c r="OJD14" s="757"/>
      <c r="OJE14" s="757"/>
      <c r="OJF14" s="757"/>
      <c r="OJG14" s="757"/>
      <c r="OJH14" s="757"/>
      <c r="OJI14" s="757"/>
      <c r="OJJ14" s="757"/>
      <c r="OJK14" s="757"/>
      <c r="OJL14" s="757"/>
      <c r="OJM14" s="757"/>
      <c r="OJN14" s="757"/>
      <c r="OJO14" s="757"/>
      <c r="OJP14" s="757"/>
      <c r="OJQ14" s="757"/>
      <c r="OJR14" s="757"/>
      <c r="OJS14" s="757"/>
      <c r="OJT14" s="757"/>
      <c r="OJU14" s="757"/>
      <c r="OJV14" s="757"/>
      <c r="OJW14" s="757"/>
      <c r="OJX14" s="757"/>
      <c r="OJY14" s="757"/>
      <c r="OJZ14" s="757"/>
      <c r="OKA14" s="757"/>
      <c r="OKB14" s="757"/>
      <c r="OKC14" s="757"/>
      <c r="OKD14" s="757"/>
      <c r="OKE14" s="757"/>
      <c r="OKF14" s="757"/>
      <c r="OKG14" s="757"/>
      <c r="OKH14" s="757"/>
      <c r="OKI14" s="757"/>
      <c r="OKJ14" s="757"/>
      <c r="OKK14" s="757"/>
      <c r="OKL14" s="757"/>
      <c r="OKM14" s="757"/>
      <c r="OKN14" s="757"/>
      <c r="OKO14" s="757"/>
      <c r="OKP14" s="757"/>
      <c r="OKQ14" s="757"/>
      <c r="OKR14" s="757"/>
      <c r="OKS14" s="757"/>
      <c r="OKT14" s="757"/>
      <c r="OKU14" s="757"/>
      <c r="OKV14" s="757"/>
      <c r="OKW14" s="757"/>
      <c r="OKX14" s="757"/>
      <c r="OKY14" s="757"/>
      <c r="OKZ14" s="757"/>
      <c r="OLA14" s="757"/>
      <c r="OLB14" s="757"/>
      <c r="OLC14" s="757"/>
      <c r="OLD14" s="757"/>
      <c r="OLE14" s="757"/>
      <c r="OLF14" s="757"/>
      <c r="OLG14" s="757"/>
      <c r="OLH14" s="757"/>
      <c r="OLI14" s="757"/>
      <c r="OLJ14" s="757"/>
      <c r="OLK14" s="757"/>
      <c r="OLL14" s="757"/>
      <c r="OLM14" s="757"/>
      <c r="OLN14" s="757"/>
      <c r="OLO14" s="757"/>
      <c r="OLP14" s="757"/>
      <c r="OLQ14" s="757"/>
      <c r="OLR14" s="757"/>
      <c r="OLS14" s="757"/>
      <c r="OLT14" s="757"/>
      <c r="OLU14" s="757"/>
      <c r="OLV14" s="757"/>
      <c r="OLW14" s="757"/>
      <c r="OLX14" s="757"/>
      <c r="OLY14" s="757"/>
      <c r="OLZ14" s="757"/>
      <c r="OMA14" s="757"/>
      <c r="OMB14" s="757"/>
      <c r="OMC14" s="757"/>
      <c r="OMD14" s="757"/>
      <c r="OME14" s="757"/>
      <c r="OMF14" s="757"/>
      <c r="OMG14" s="757"/>
      <c r="OMH14" s="757"/>
      <c r="OMI14" s="757"/>
      <c r="OMJ14" s="757"/>
      <c r="OMK14" s="757"/>
      <c r="OML14" s="757"/>
      <c r="OMM14" s="757"/>
      <c r="OMN14" s="757"/>
      <c r="OMO14" s="757"/>
      <c r="OMP14" s="757"/>
      <c r="OMQ14" s="757"/>
      <c r="OMR14" s="757"/>
      <c r="OMS14" s="757"/>
      <c r="OMT14" s="757"/>
      <c r="OMU14" s="757"/>
      <c r="OMV14" s="757"/>
      <c r="OMW14" s="757"/>
      <c r="OMX14" s="757"/>
      <c r="OMY14" s="757"/>
      <c r="OMZ14" s="757"/>
      <c r="ONA14" s="757"/>
      <c r="ONB14" s="757"/>
      <c r="ONC14" s="757"/>
      <c r="OND14" s="757"/>
      <c r="ONE14" s="757"/>
      <c r="ONF14" s="757"/>
      <c r="ONG14" s="757"/>
      <c r="ONH14" s="757"/>
      <c r="ONI14" s="757"/>
      <c r="ONJ14" s="757"/>
      <c r="ONK14" s="757"/>
      <c r="ONL14" s="757"/>
      <c r="ONM14" s="757"/>
      <c r="ONN14" s="757"/>
      <c r="ONO14" s="757"/>
      <c r="ONP14" s="757"/>
      <c r="ONQ14" s="757"/>
      <c r="ONR14" s="757"/>
      <c r="ONS14" s="757"/>
      <c r="ONT14" s="757"/>
      <c r="ONU14" s="757"/>
      <c r="ONV14" s="757"/>
      <c r="ONW14" s="757"/>
      <c r="ONX14" s="757"/>
      <c r="ONY14" s="757"/>
      <c r="ONZ14" s="757"/>
      <c r="OOA14" s="757"/>
      <c r="OOB14" s="757"/>
      <c r="OOC14" s="757"/>
      <c r="OOD14" s="757"/>
      <c r="OOE14" s="757"/>
      <c r="OOF14" s="757"/>
      <c r="OOG14" s="757"/>
      <c r="OOH14" s="757"/>
      <c r="OOI14" s="757"/>
      <c r="OOJ14" s="757"/>
      <c r="OOK14" s="757"/>
      <c r="OOL14" s="757"/>
      <c r="OOM14" s="757"/>
      <c r="OON14" s="757"/>
      <c r="OOO14" s="757"/>
      <c r="OOP14" s="757"/>
      <c r="OOQ14" s="757"/>
      <c r="OOR14" s="757"/>
      <c r="OOS14" s="757"/>
      <c r="OOT14" s="757"/>
      <c r="OOU14" s="757"/>
      <c r="OOV14" s="757"/>
      <c r="OOW14" s="757"/>
      <c r="OOX14" s="757"/>
      <c r="OOY14" s="757"/>
      <c r="OOZ14" s="757"/>
      <c r="OPA14" s="757"/>
      <c r="OPB14" s="757"/>
      <c r="OPC14" s="757"/>
      <c r="OPD14" s="757"/>
      <c r="OPE14" s="757"/>
      <c r="OPF14" s="757"/>
      <c r="OPG14" s="757"/>
      <c r="OPH14" s="757"/>
      <c r="OPI14" s="757"/>
      <c r="OPJ14" s="757"/>
      <c r="OPK14" s="757"/>
      <c r="OPL14" s="757"/>
      <c r="OPM14" s="757"/>
      <c r="OPN14" s="757"/>
      <c r="OPO14" s="757"/>
      <c r="OPP14" s="757"/>
      <c r="OPQ14" s="757"/>
      <c r="OPR14" s="757"/>
      <c r="OPS14" s="757"/>
      <c r="OPT14" s="757"/>
      <c r="OPU14" s="757"/>
      <c r="OPV14" s="757"/>
      <c r="OPW14" s="757"/>
      <c r="OPX14" s="757"/>
      <c r="OPY14" s="757"/>
      <c r="OPZ14" s="757"/>
      <c r="OQA14" s="757"/>
      <c r="OQB14" s="757"/>
      <c r="OQC14" s="757"/>
      <c r="OQD14" s="757"/>
      <c r="OQE14" s="757"/>
      <c r="OQF14" s="757"/>
      <c r="OQG14" s="757"/>
      <c r="OQH14" s="757"/>
      <c r="OQI14" s="757"/>
      <c r="OQJ14" s="757"/>
      <c r="OQK14" s="757"/>
      <c r="OQL14" s="757"/>
      <c r="OQM14" s="757"/>
      <c r="OQN14" s="757"/>
      <c r="OQO14" s="757"/>
      <c r="OQP14" s="757"/>
      <c r="OQQ14" s="757"/>
      <c r="OQR14" s="757"/>
      <c r="OQS14" s="757"/>
      <c r="OQT14" s="757"/>
      <c r="OQU14" s="757"/>
      <c r="OQV14" s="757"/>
      <c r="OQW14" s="757"/>
      <c r="OQX14" s="757"/>
      <c r="OQY14" s="757"/>
      <c r="OQZ14" s="757"/>
      <c r="ORA14" s="757"/>
      <c r="ORB14" s="757"/>
      <c r="ORC14" s="757"/>
      <c r="ORD14" s="757"/>
      <c r="ORE14" s="757"/>
      <c r="ORF14" s="757"/>
      <c r="ORG14" s="757"/>
      <c r="ORH14" s="757"/>
      <c r="ORI14" s="757"/>
      <c r="ORJ14" s="757"/>
      <c r="ORK14" s="757"/>
      <c r="ORL14" s="757"/>
      <c r="ORM14" s="757"/>
      <c r="ORN14" s="757"/>
      <c r="ORO14" s="757"/>
      <c r="ORP14" s="757"/>
      <c r="ORQ14" s="757"/>
      <c r="ORR14" s="757"/>
      <c r="ORS14" s="757"/>
      <c r="ORT14" s="757"/>
      <c r="ORU14" s="757"/>
      <c r="ORV14" s="757"/>
      <c r="ORW14" s="757"/>
      <c r="ORX14" s="757"/>
      <c r="ORY14" s="757"/>
      <c r="ORZ14" s="757"/>
      <c r="OSA14" s="757"/>
      <c r="OSB14" s="757"/>
      <c r="OSC14" s="757"/>
      <c r="OSD14" s="757"/>
      <c r="OSE14" s="757"/>
      <c r="OSF14" s="757"/>
      <c r="OSG14" s="757"/>
      <c r="OSH14" s="757"/>
      <c r="OSI14" s="757"/>
      <c r="OSJ14" s="757"/>
      <c r="OSK14" s="757"/>
      <c r="OSL14" s="757"/>
      <c r="OSM14" s="757"/>
      <c r="OSN14" s="757"/>
      <c r="OSO14" s="757"/>
      <c r="OSP14" s="757"/>
      <c r="OSQ14" s="757"/>
      <c r="OSR14" s="757"/>
      <c r="OSS14" s="757"/>
      <c r="OST14" s="757"/>
      <c r="OSU14" s="757"/>
      <c r="OSV14" s="757"/>
      <c r="OSW14" s="757"/>
      <c r="OSX14" s="757"/>
      <c r="OSY14" s="757"/>
      <c r="OSZ14" s="757"/>
      <c r="OTA14" s="757"/>
      <c r="OTB14" s="757"/>
      <c r="OTC14" s="757"/>
      <c r="OTD14" s="757"/>
      <c r="OTE14" s="757"/>
      <c r="OTF14" s="757"/>
      <c r="OTG14" s="757"/>
      <c r="OTH14" s="757"/>
      <c r="OTI14" s="757"/>
      <c r="OTJ14" s="757"/>
      <c r="OTK14" s="757"/>
      <c r="OTL14" s="757"/>
      <c r="OTM14" s="757"/>
      <c r="OTN14" s="757"/>
      <c r="OTO14" s="757"/>
      <c r="OTP14" s="757"/>
      <c r="OTQ14" s="757"/>
      <c r="OTR14" s="757"/>
      <c r="OTS14" s="757"/>
      <c r="OTT14" s="757"/>
      <c r="OTU14" s="757"/>
      <c r="OTV14" s="757"/>
      <c r="OTW14" s="757"/>
      <c r="OTX14" s="757"/>
      <c r="OTY14" s="757"/>
      <c r="OTZ14" s="757"/>
      <c r="OUA14" s="757"/>
      <c r="OUB14" s="757"/>
      <c r="OUC14" s="757"/>
      <c r="OUD14" s="757"/>
      <c r="OUE14" s="757"/>
      <c r="OUF14" s="757"/>
      <c r="OUG14" s="757"/>
      <c r="OUH14" s="757"/>
      <c r="OUI14" s="757"/>
      <c r="OUJ14" s="757"/>
      <c r="OUK14" s="757"/>
      <c r="OUL14" s="757"/>
      <c r="OUM14" s="757"/>
      <c r="OUN14" s="757"/>
      <c r="OUO14" s="757"/>
      <c r="OUP14" s="757"/>
      <c r="OUQ14" s="757"/>
      <c r="OUR14" s="757"/>
      <c r="OUS14" s="757"/>
      <c r="OUT14" s="757"/>
      <c r="OUU14" s="757"/>
      <c r="OUV14" s="757"/>
      <c r="OUW14" s="757"/>
      <c r="OUX14" s="757"/>
      <c r="OUY14" s="757"/>
      <c r="OUZ14" s="757"/>
      <c r="OVA14" s="757"/>
      <c r="OVB14" s="757"/>
      <c r="OVC14" s="757"/>
      <c r="OVD14" s="757"/>
      <c r="OVE14" s="757"/>
      <c r="OVF14" s="757"/>
      <c r="OVG14" s="757"/>
      <c r="OVH14" s="757"/>
      <c r="OVI14" s="757"/>
      <c r="OVJ14" s="757"/>
      <c r="OVK14" s="757"/>
      <c r="OVL14" s="757"/>
      <c r="OVM14" s="757"/>
      <c r="OVN14" s="757"/>
      <c r="OVO14" s="757"/>
      <c r="OVP14" s="757"/>
      <c r="OVQ14" s="757"/>
      <c r="OVR14" s="757"/>
      <c r="OVS14" s="757"/>
      <c r="OVT14" s="757"/>
      <c r="OVU14" s="757"/>
      <c r="OVV14" s="757"/>
      <c r="OVW14" s="757"/>
      <c r="OVX14" s="757"/>
      <c r="OVY14" s="757"/>
      <c r="OVZ14" s="757"/>
      <c r="OWA14" s="757"/>
      <c r="OWB14" s="757"/>
      <c r="OWC14" s="757"/>
      <c r="OWD14" s="757"/>
      <c r="OWE14" s="757"/>
      <c r="OWF14" s="757"/>
      <c r="OWG14" s="757"/>
      <c r="OWH14" s="757"/>
      <c r="OWI14" s="757"/>
      <c r="OWJ14" s="757"/>
      <c r="OWK14" s="757"/>
      <c r="OWL14" s="757"/>
      <c r="OWM14" s="757"/>
      <c r="OWN14" s="757"/>
      <c r="OWO14" s="757"/>
      <c r="OWP14" s="757"/>
      <c r="OWQ14" s="757"/>
      <c r="OWR14" s="757"/>
      <c r="OWS14" s="757"/>
      <c r="OWT14" s="757"/>
      <c r="OWU14" s="757"/>
      <c r="OWV14" s="757"/>
      <c r="OWW14" s="757"/>
      <c r="OWX14" s="757"/>
      <c r="OWY14" s="757"/>
      <c r="OWZ14" s="757"/>
      <c r="OXA14" s="757"/>
      <c r="OXB14" s="757"/>
      <c r="OXC14" s="757"/>
      <c r="OXD14" s="757"/>
      <c r="OXE14" s="757"/>
      <c r="OXF14" s="757"/>
      <c r="OXG14" s="757"/>
      <c r="OXH14" s="757"/>
      <c r="OXI14" s="757"/>
      <c r="OXJ14" s="757"/>
      <c r="OXK14" s="757"/>
      <c r="OXL14" s="757"/>
      <c r="OXM14" s="757"/>
      <c r="OXN14" s="757"/>
      <c r="OXO14" s="757"/>
      <c r="OXP14" s="757"/>
      <c r="OXQ14" s="757"/>
      <c r="OXR14" s="757"/>
      <c r="OXS14" s="757"/>
      <c r="OXT14" s="757"/>
      <c r="OXU14" s="757"/>
      <c r="OXV14" s="757"/>
      <c r="OXW14" s="757"/>
      <c r="OXX14" s="757"/>
      <c r="OXY14" s="757"/>
      <c r="OXZ14" s="757"/>
      <c r="OYA14" s="757"/>
      <c r="OYB14" s="757"/>
      <c r="OYC14" s="757"/>
      <c r="OYD14" s="757"/>
      <c r="OYE14" s="757"/>
      <c r="OYF14" s="757"/>
      <c r="OYG14" s="757"/>
      <c r="OYH14" s="757"/>
      <c r="OYI14" s="757"/>
      <c r="OYJ14" s="757"/>
      <c r="OYK14" s="757"/>
      <c r="OYL14" s="757"/>
      <c r="OYM14" s="757"/>
      <c r="OYN14" s="757"/>
      <c r="OYO14" s="757"/>
      <c r="OYP14" s="757"/>
      <c r="OYQ14" s="757"/>
      <c r="OYR14" s="757"/>
      <c r="OYS14" s="757"/>
      <c r="OYT14" s="757"/>
      <c r="OYU14" s="757"/>
      <c r="OYV14" s="757"/>
      <c r="OYW14" s="757"/>
      <c r="OYX14" s="757"/>
      <c r="OYY14" s="757"/>
      <c r="OYZ14" s="757"/>
      <c r="OZA14" s="757"/>
      <c r="OZB14" s="757"/>
      <c r="OZC14" s="757"/>
      <c r="OZD14" s="757"/>
      <c r="OZE14" s="757"/>
      <c r="OZF14" s="757"/>
      <c r="OZG14" s="757"/>
      <c r="OZH14" s="757"/>
      <c r="OZI14" s="757"/>
      <c r="OZJ14" s="757"/>
      <c r="OZK14" s="757"/>
      <c r="OZL14" s="757"/>
      <c r="OZM14" s="757"/>
      <c r="OZN14" s="757"/>
      <c r="OZO14" s="757"/>
      <c r="OZP14" s="757"/>
      <c r="OZQ14" s="757"/>
      <c r="OZR14" s="757"/>
      <c r="OZS14" s="757"/>
      <c r="OZT14" s="757"/>
      <c r="OZU14" s="757"/>
      <c r="OZV14" s="757"/>
      <c r="OZW14" s="757"/>
      <c r="OZX14" s="757"/>
      <c r="OZY14" s="757"/>
      <c r="OZZ14" s="757"/>
      <c r="PAA14" s="757"/>
      <c r="PAB14" s="757"/>
      <c r="PAC14" s="757"/>
      <c r="PAD14" s="757"/>
      <c r="PAE14" s="757"/>
      <c r="PAF14" s="757"/>
      <c r="PAG14" s="757"/>
      <c r="PAH14" s="757"/>
      <c r="PAI14" s="757"/>
      <c r="PAJ14" s="757"/>
      <c r="PAK14" s="757"/>
      <c r="PAL14" s="757"/>
      <c r="PAM14" s="757"/>
      <c r="PAN14" s="757"/>
      <c r="PAO14" s="757"/>
      <c r="PAP14" s="757"/>
      <c r="PAQ14" s="757"/>
      <c r="PAR14" s="757"/>
      <c r="PAS14" s="757"/>
      <c r="PAT14" s="757"/>
      <c r="PAU14" s="757"/>
      <c r="PAV14" s="757"/>
      <c r="PAW14" s="757"/>
      <c r="PAX14" s="757"/>
      <c r="PAY14" s="757"/>
      <c r="PAZ14" s="757"/>
      <c r="PBA14" s="757"/>
      <c r="PBB14" s="757"/>
      <c r="PBC14" s="757"/>
      <c r="PBD14" s="757"/>
      <c r="PBE14" s="757"/>
      <c r="PBF14" s="757"/>
      <c r="PBG14" s="757"/>
      <c r="PBH14" s="757"/>
      <c r="PBI14" s="757"/>
      <c r="PBJ14" s="757"/>
      <c r="PBK14" s="757"/>
      <c r="PBL14" s="757"/>
      <c r="PBM14" s="757"/>
      <c r="PBN14" s="757"/>
      <c r="PBO14" s="757"/>
      <c r="PBP14" s="757"/>
      <c r="PBQ14" s="757"/>
      <c r="PBR14" s="757"/>
      <c r="PBS14" s="757"/>
      <c r="PBT14" s="757"/>
      <c r="PBU14" s="757"/>
      <c r="PBV14" s="757"/>
      <c r="PBW14" s="757"/>
      <c r="PBX14" s="757"/>
      <c r="PBY14" s="757"/>
      <c r="PBZ14" s="757"/>
      <c r="PCA14" s="757"/>
      <c r="PCB14" s="757"/>
      <c r="PCC14" s="757"/>
      <c r="PCD14" s="757"/>
      <c r="PCE14" s="757"/>
      <c r="PCF14" s="757"/>
      <c r="PCG14" s="757"/>
      <c r="PCH14" s="757"/>
      <c r="PCI14" s="757"/>
      <c r="PCJ14" s="757"/>
      <c r="PCK14" s="757"/>
      <c r="PCL14" s="757"/>
      <c r="PCM14" s="757"/>
      <c r="PCN14" s="757"/>
      <c r="PCO14" s="757"/>
      <c r="PCP14" s="757"/>
      <c r="PCQ14" s="757"/>
      <c r="PCR14" s="757"/>
      <c r="PCS14" s="757"/>
      <c r="PCT14" s="757"/>
      <c r="PCU14" s="757"/>
      <c r="PCV14" s="757"/>
      <c r="PCW14" s="757"/>
      <c r="PCX14" s="757"/>
      <c r="PCY14" s="757"/>
      <c r="PCZ14" s="757"/>
      <c r="PDA14" s="757"/>
      <c r="PDB14" s="757"/>
      <c r="PDC14" s="757"/>
      <c r="PDD14" s="757"/>
      <c r="PDE14" s="757"/>
      <c r="PDF14" s="757"/>
      <c r="PDG14" s="757"/>
      <c r="PDH14" s="757"/>
      <c r="PDI14" s="757"/>
      <c r="PDJ14" s="757"/>
      <c r="PDK14" s="757"/>
      <c r="PDL14" s="757"/>
      <c r="PDM14" s="757"/>
      <c r="PDN14" s="757"/>
      <c r="PDO14" s="757"/>
      <c r="PDP14" s="757"/>
      <c r="PDQ14" s="757"/>
      <c r="PDR14" s="757"/>
      <c r="PDS14" s="757"/>
      <c r="PDT14" s="757"/>
      <c r="PDU14" s="757"/>
      <c r="PDV14" s="757"/>
      <c r="PDW14" s="757"/>
      <c r="PDX14" s="757"/>
      <c r="PDY14" s="757"/>
      <c r="PDZ14" s="757"/>
      <c r="PEA14" s="757"/>
      <c r="PEB14" s="757"/>
      <c r="PEC14" s="757"/>
      <c r="PED14" s="757"/>
      <c r="PEE14" s="757"/>
      <c r="PEF14" s="757"/>
      <c r="PEG14" s="757"/>
      <c r="PEH14" s="757"/>
      <c r="PEI14" s="757"/>
      <c r="PEJ14" s="757"/>
      <c r="PEK14" s="757"/>
      <c r="PEL14" s="757"/>
      <c r="PEM14" s="757"/>
      <c r="PEN14" s="757"/>
      <c r="PEO14" s="757"/>
      <c r="PEP14" s="757"/>
      <c r="PEQ14" s="757"/>
      <c r="PER14" s="757"/>
      <c r="PES14" s="757"/>
      <c r="PET14" s="757"/>
      <c r="PEU14" s="757"/>
      <c r="PEV14" s="757"/>
      <c r="PEW14" s="757"/>
      <c r="PEX14" s="757"/>
      <c r="PEY14" s="757"/>
      <c r="PEZ14" s="757"/>
      <c r="PFA14" s="757"/>
      <c r="PFB14" s="757"/>
      <c r="PFC14" s="757"/>
      <c r="PFD14" s="757"/>
      <c r="PFE14" s="757"/>
      <c r="PFF14" s="757"/>
      <c r="PFG14" s="757"/>
      <c r="PFH14" s="757"/>
      <c r="PFI14" s="757"/>
      <c r="PFJ14" s="757"/>
      <c r="PFK14" s="757"/>
      <c r="PFL14" s="757"/>
      <c r="PFM14" s="757"/>
      <c r="PFN14" s="757"/>
      <c r="PFO14" s="757"/>
      <c r="PFP14" s="757"/>
      <c r="PFQ14" s="757"/>
      <c r="PFR14" s="757"/>
      <c r="PFS14" s="757"/>
      <c r="PFT14" s="757"/>
      <c r="PFU14" s="757"/>
      <c r="PFV14" s="757"/>
      <c r="PFW14" s="757"/>
      <c r="PFX14" s="757"/>
      <c r="PFY14" s="757"/>
      <c r="PFZ14" s="757"/>
      <c r="PGA14" s="757"/>
      <c r="PGB14" s="757"/>
      <c r="PGC14" s="757"/>
      <c r="PGD14" s="757"/>
      <c r="PGE14" s="757"/>
      <c r="PGF14" s="757"/>
      <c r="PGG14" s="757"/>
      <c r="PGH14" s="757"/>
      <c r="PGI14" s="757"/>
      <c r="PGJ14" s="757"/>
      <c r="PGK14" s="757"/>
      <c r="PGL14" s="757"/>
      <c r="PGM14" s="757"/>
      <c r="PGN14" s="757"/>
      <c r="PGO14" s="757"/>
      <c r="PGP14" s="757"/>
      <c r="PGQ14" s="757"/>
      <c r="PGR14" s="757"/>
      <c r="PGS14" s="757"/>
      <c r="PGT14" s="757"/>
      <c r="PGU14" s="757"/>
      <c r="PGV14" s="757"/>
      <c r="PGW14" s="757"/>
      <c r="PGX14" s="757"/>
      <c r="PGY14" s="757"/>
      <c r="PGZ14" s="757"/>
      <c r="PHA14" s="757"/>
      <c r="PHB14" s="757"/>
      <c r="PHC14" s="757"/>
      <c r="PHD14" s="757"/>
      <c r="PHE14" s="757"/>
      <c r="PHF14" s="757"/>
      <c r="PHG14" s="757"/>
      <c r="PHH14" s="757"/>
      <c r="PHI14" s="757"/>
      <c r="PHJ14" s="757"/>
      <c r="PHK14" s="757"/>
      <c r="PHL14" s="757"/>
      <c r="PHM14" s="757"/>
      <c r="PHN14" s="757"/>
      <c r="PHO14" s="757"/>
      <c r="PHP14" s="757"/>
      <c r="PHQ14" s="757"/>
      <c r="PHR14" s="757"/>
      <c r="PHS14" s="757"/>
      <c r="PHT14" s="757"/>
      <c r="PHU14" s="757"/>
      <c r="PHV14" s="757"/>
      <c r="PHW14" s="757"/>
      <c r="PHX14" s="757"/>
      <c r="PHY14" s="757"/>
      <c r="PHZ14" s="757"/>
      <c r="PIA14" s="757"/>
      <c r="PIB14" s="757"/>
      <c r="PIC14" s="757"/>
      <c r="PID14" s="757"/>
      <c r="PIE14" s="757"/>
      <c r="PIF14" s="757"/>
      <c r="PIG14" s="757"/>
      <c r="PIH14" s="757"/>
      <c r="PII14" s="757"/>
      <c r="PIJ14" s="757"/>
      <c r="PIK14" s="757"/>
      <c r="PIL14" s="757"/>
      <c r="PIM14" s="757"/>
      <c r="PIN14" s="757"/>
      <c r="PIO14" s="757"/>
      <c r="PIP14" s="757"/>
      <c r="PIQ14" s="757"/>
      <c r="PIR14" s="757"/>
      <c r="PIS14" s="757"/>
      <c r="PIT14" s="757"/>
      <c r="PIU14" s="757"/>
      <c r="PIV14" s="757"/>
      <c r="PIW14" s="757"/>
      <c r="PIX14" s="757"/>
      <c r="PIY14" s="757"/>
      <c r="PIZ14" s="757"/>
      <c r="PJA14" s="757"/>
      <c r="PJB14" s="757"/>
      <c r="PJC14" s="757"/>
      <c r="PJD14" s="757"/>
      <c r="PJE14" s="757"/>
      <c r="PJF14" s="757"/>
      <c r="PJG14" s="757"/>
      <c r="PJH14" s="757"/>
      <c r="PJI14" s="757"/>
      <c r="PJJ14" s="757"/>
      <c r="PJK14" s="757"/>
      <c r="PJL14" s="757"/>
      <c r="PJM14" s="757"/>
      <c r="PJN14" s="757"/>
      <c r="PJO14" s="757"/>
      <c r="PJP14" s="757"/>
      <c r="PJQ14" s="757"/>
      <c r="PJR14" s="757"/>
      <c r="PJS14" s="757"/>
      <c r="PJT14" s="757"/>
      <c r="PJU14" s="757"/>
      <c r="PJV14" s="757"/>
      <c r="PJW14" s="757"/>
      <c r="PJX14" s="757"/>
      <c r="PJY14" s="757"/>
      <c r="PJZ14" s="757"/>
      <c r="PKA14" s="757"/>
      <c r="PKB14" s="757"/>
      <c r="PKC14" s="757"/>
      <c r="PKD14" s="757"/>
      <c r="PKE14" s="757"/>
      <c r="PKF14" s="757"/>
      <c r="PKG14" s="757"/>
      <c r="PKH14" s="757"/>
      <c r="PKI14" s="757"/>
      <c r="PKJ14" s="757"/>
      <c r="PKK14" s="757"/>
      <c r="PKL14" s="757"/>
      <c r="PKM14" s="757"/>
      <c r="PKN14" s="757"/>
      <c r="PKO14" s="757"/>
      <c r="PKP14" s="757"/>
      <c r="PKQ14" s="757"/>
      <c r="PKR14" s="757"/>
      <c r="PKS14" s="757"/>
      <c r="PKT14" s="757"/>
      <c r="PKU14" s="757"/>
      <c r="PKV14" s="757"/>
      <c r="PKW14" s="757"/>
      <c r="PKX14" s="757"/>
      <c r="PKY14" s="757"/>
      <c r="PKZ14" s="757"/>
      <c r="PLA14" s="757"/>
      <c r="PLB14" s="757"/>
      <c r="PLC14" s="757"/>
      <c r="PLD14" s="757"/>
      <c r="PLE14" s="757"/>
      <c r="PLF14" s="757"/>
      <c r="PLG14" s="757"/>
      <c r="PLH14" s="757"/>
      <c r="PLI14" s="757"/>
      <c r="PLJ14" s="757"/>
      <c r="PLK14" s="757"/>
      <c r="PLL14" s="757"/>
      <c r="PLM14" s="757"/>
      <c r="PLN14" s="757"/>
      <c r="PLO14" s="757"/>
      <c r="PLP14" s="757"/>
      <c r="PLQ14" s="757"/>
      <c r="PLR14" s="757"/>
      <c r="PLS14" s="757"/>
      <c r="PLT14" s="757"/>
      <c r="PLU14" s="757"/>
      <c r="PLV14" s="757"/>
      <c r="PLW14" s="757"/>
      <c r="PLX14" s="757"/>
      <c r="PLY14" s="757"/>
      <c r="PLZ14" s="757"/>
      <c r="PMA14" s="757"/>
      <c r="PMB14" s="757"/>
      <c r="PMC14" s="757"/>
      <c r="PMD14" s="757"/>
      <c r="PME14" s="757"/>
      <c r="PMF14" s="757"/>
      <c r="PMG14" s="757"/>
      <c r="PMH14" s="757"/>
      <c r="PMI14" s="757"/>
      <c r="PMJ14" s="757"/>
      <c r="PMK14" s="757"/>
      <c r="PML14" s="757"/>
      <c r="PMM14" s="757"/>
      <c r="PMN14" s="757"/>
      <c r="PMO14" s="757"/>
      <c r="PMP14" s="757"/>
      <c r="PMQ14" s="757"/>
      <c r="PMR14" s="757"/>
      <c r="PMS14" s="757"/>
      <c r="PMT14" s="757"/>
      <c r="PMU14" s="757"/>
      <c r="PMV14" s="757"/>
      <c r="PMW14" s="757"/>
      <c r="PMX14" s="757"/>
      <c r="PMY14" s="757"/>
      <c r="PMZ14" s="757"/>
      <c r="PNA14" s="757"/>
      <c r="PNB14" s="757"/>
      <c r="PNC14" s="757"/>
      <c r="PND14" s="757"/>
      <c r="PNE14" s="757"/>
      <c r="PNF14" s="757"/>
      <c r="PNG14" s="757"/>
      <c r="PNH14" s="757"/>
      <c r="PNI14" s="757"/>
      <c r="PNJ14" s="757"/>
      <c r="PNK14" s="757"/>
      <c r="PNL14" s="757"/>
      <c r="PNM14" s="757"/>
      <c r="PNN14" s="757"/>
      <c r="PNO14" s="757"/>
      <c r="PNP14" s="757"/>
      <c r="PNQ14" s="757"/>
      <c r="PNR14" s="757"/>
      <c r="PNS14" s="757"/>
      <c r="PNT14" s="757"/>
      <c r="PNU14" s="757"/>
      <c r="PNV14" s="757"/>
      <c r="PNW14" s="757"/>
      <c r="PNX14" s="757"/>
      <c r="PNY14" s="757"/>
      <c r="PNZ14" s="757"/>
      <c r="POA14" s="757"/>
      <c r="POB14" s="757"/>
      <c r="POC14" s="757"/>
      <c r="POD14" s="757"/>
      <c r="POE14" s="757"/>
      <c r="POF14" s="757"/>
      <c r="POG14" s="757"/>
      <c r="POH14" s="757"/>
      <c r="POI14" s="757"/>
      <c r="POJ14" s="757"/>
      <c r="POK14" s="757"/>
      <c r="POL14" s="757"/>
      <c r="POM14" s="757"/>
      <c r="PON14" s="757"/>
      <c r="POO14" s="757"/>
      <c r="POP14" s="757"/>
      <c r="POQ14" s="757"/>
      <c r="POR14" s="757"/>
      <c r="POS14" s="757"/>
      <c r="POT14" s="757"/>
      <c r="POU14" s="757"/>
      <c r="POV14" s="757"/>
      <c r="POW14" s="757"/>
      <c r="POX14" s="757"/>
      <c r="POY14" s="757"/>
      <c r="POZ14" s="757"/>
      <c r="PPA14" s="757"/>
      <c r="PPB14" s="757"/>
      <c r="PPC14" s="757"/>
      <c r="PPD14" s="757"/>
      <c r="PPE14" s="757"/>
      <c r="PPF14" s="757"/>
      <c r="PPG14" s="757"/>
      <c r="PPH14" s="757"/>
      <c r="PPI14" s="757"/>
      <c r="PPJ14" s="757"/>
      <c r="PPK14" s="757"/>
      <c r="PPL14" s="757"/>
      <c r="PPM14" s="757"/>
      <c r="PPN14" s="757"/>
      <c r="PPO14" s="757"/>
      <c r="PPP14" s="757"/>
      <c r="PPQ14" s="757"/>
      <c r="PPR14" s="757"/>
      <c r="PPS14" s="757"/>
      <c r="PPT14" s="757"/>
      <c r="PPU14" s="757"/>
      <c r="PPV14" s="757"/>
      <c r="PPW14" s="757"/>
      <c r="PPX14" s="757"/>
      <c r="PPY14" s="757"/>
      <c r="PPZ14" s="757"/>
      <c r="PQA14" s="757"/>
      <c r="PQB14" s="757"/>
      <c r="PQC14" s="757"/>
      <c r="PQD14" s="757"/>
      <c r="PQE14" s="757"/>
      <c r="PQF14" s="757"/>
      <c r="PQG14" s="757"/>
      <c r="PQH14" s="757"/>
      <c r="PQI14" s="757"/>
      <c r="PQJ14" s="757"/>
      <c r="PQK14" s="757"/>
      <c r="PQL14" s="757"/>
      <c r="PQM14" s="757"/>
      <c r="PQN14" s="757"/>
      <c r="PQO14" s="757"/>
      <c r="PQP14" s="757"/>
      <c r="PQQ14" s="757"/>
      <c r="PQR14" s="757"/>
      <c r="PQS14" s="757"/>
      <c r="PQT14" s="757"/>
      <c r="PQU14" s="757"/>
      <c r="PQV14" s="757"/>
      <c r="PQW14" s="757"/>
      <c r="PQX14" s="757"/>
      <c r="PQY14" s="757"/>
      <c r="PQZ14" s="757"/>
      <c r="PRA14" s="757"/>
      <c r="PRB14" s="757"/>
      <c r="PRC14" s="757"/>
      <c r="PRD14" s="757"/>
      <c r="PRE14" s="757"/>
      <c r="PRF14" s="757"/>
      <c r="PRG14" s="757"/>
      <c r="PRH14" s="757"/>
      <c r="PRI14" s="757"/>
      <c r="PRJ14" s="757"/>
      <c r="PRK14" s="757"/>
      <c r="PRL14" s="757"/>
      <c r="PRM14" s="757"/>
      <c r="PRN14" s="757"/>
      <c r="PRO14" s="757"/>
      <c r="PRP14" s="757"/>
      <c r="PRQ14" s="757"/>
      <c r="PRR14" s="757"/>
      <c r="PRS14" s="757"/>
      <c r="PRT14" s="757"/>
      <c r="PRU14" s="757"/>
      <c r="PRV14" s="757"/>
      <c r="PRW14" s="757"/>
      <c r="PRX14" s="757"/>
      <c r="PRY14" s="757"/>
      <c r="PRZ14" s="757"/>
      <c r="PSA14" s="757"/>
      <c r="PSB14" s="757"/>
      <c r="PSC14" s="757"/>
      <c r="PSD14" s="757"/>
      <c r="PSE14" s="757"/>
      <c r="PSF14" s="757"/>
      <c r="PSG14" s="757"/>
      <c r="PSH14" s="757"/>
      <c r="PSI14" s="757"/>
      <c r="PSJ14" s="757"/>
      <c r="PSK14" s="757"/>
      <c r="PSL14" s="757"/>
      <c r="PSM14" s="757"/>
      <c r="PSN14" s="757"/>
      <c r="PSO14" s="757"/>
      <c r="PSP14" s="757"/>
      <c r="PSQ14" s="757"/>
      <c r="PSR14" s="757"/>
      <c r="PSS14" s="757"/>
      <c r="PST14" s="757"/>
      <c r="PSU14" s="757"/>
      <c r="PSV14" s="757"/>
      <c r="PSW14" s="757"/>
      <c r="PSX14" s="757"/>
      <c r="PSY14" s="757"/>
      <c r="PSZ14" s="757"/>
      <c r="PTA14" s="757"/>
      <c r="PTB14" s="757"/>
      <c r="PTC14" s="757"/>
      <c r="PTD14" s="757"/>
      <c r="PTE14" s="757"/>
      <c r="PTF14" s="757"/>
      <c r="PTG14" s="757"/>
      <c r="PTH14" s="757"/>
      <c r="PTI14" s="757"/>
      <c r="PTJ14" s="757"/>
      <c r="PTK14" s="757"/>
      <c r="PTL14" s="757"/>
      <c r="PTM14" s="757"/>
      <c r="PTN14" s="757"/>
      <c r="PTO14" s="757"/>
      <c r="PTP14" s="757"/>
      <c r="PTQ14" s="757"/>
      <c r="PTR14" s="757"/>
      <c r="PTS14" s="757"/>
      <c r="PTT14" s="757"/>
      <c r="PTU14" s="757"/>
      <c r="PTV14" s="757"/>
      <c r="PTW14" s="757"/>
      <c r="PTX14" s="757"/>
      <c r="PTY14" s="757"/>
      <c r="PTZ14" s="757"/>
      <c r="PUA14" s="757"/>
      <c r="PUB14" s="757"/>
      <c r="PUC14" s="757"/>
      <c r="PUD14" s="757"/>
      <c r="PUE14" s="757"/>
      <c r="PUF14" s="757"/>
      <c r="PUG14" s="757"/>
      <c r="PUH14" s="757"/>
      <c r="PUI14" s="757"/>
      <c r="PUJ14" s="757"/>
      <c r="PUK14" s="757"/>
      <c r="PUL14" s="757"/>
      <c r="PUM14" s="757"/>
      <c r="PUN14" s="757"/>
      <c r="PUO14" s="757"/>
      <c r="PUP14" s="757"/>
      <c r="PUQ14" s="757"/>
      <c r="PUR14" s="757"/>
      <c r="PUS14" s="757"/>
      <c r="PUT14" s="757"/>
      <c r="PUU14" s="757"/>
      <c r="PUV14" s="757"/>
      <c r="PUW14" s="757"/>
      <c r="PUX14" s="757"/>
      <c r="PUY14" s="757"/>
      <c r="PUZ14" s="757"/>
      <c r="PVA14" s="757"/>
      <c r="PVB14" s="757"/>
      <c r="PVC14" s="757"/>
      <c r="PVD14" s="757"/>
      <c r="PVE14" s="757"/>
      <c r="PVF14" s="757"/>
      <c r="PVG14" s="757"/>
      <c r="PVH14" s="757"/>
      <c r="PVI14" s="757"/>
      <c r="PVJ14" s="757"/>
      <c r="PVK14" s="757"/>
      <c r="PVL14" s="757"/>
      <c r="PVM14" s="757"/>
      <c r="PVN14" s="757"/>
      <c r="PVO14" s="757"/>
      <c r="PVP14" s="757"/>
      <c r="PVQ14" s="757"/>
      <c r="PVR14" s="757"/>
      <c r="PVS14" s="757"/>
      <c r="PVT14" s="757"/>
      <c r="PVU14" s="757"/>
      <c r="PVV14" s="757"/>
      <c r="PVW14" s="757"/>
      <c r="PVX14" s="757"/>
      <c r="PVY14" s="757"/>
      <c r="PVZ14" s="757"/>
      <c r="PWA14" s="757"/>
      <c r="PWB14" s="757"/>
      <c r="PWC14" s="757"/>
      <c r="PWD14" s="757"/>
      <c r="PWE14" s="757"/>
      <c r="PWF14" s="757"/>
      <c r="PWG14" s="757"/>
      <c r="PWH14" s="757"/>
      <c r="PWI14" s="757"/>
      <c r="PWJ14" s="757"/>
      <c r="PWK14" s="757"/>
      <c r="PWL14" s="757"/>
      <c r="PWM14" s="757"/>
      <c r="PWN14" s="757"/>
      <c r="PWO14" s="757"/>
      <c r="PWP14" s="757"/>
      <c r="PWQ14" s="757"/>
      <c r="PWR14" s="757"/>
      <c r="PWS14" s="757"/>
      <c r="PWT14" s="757"/>
      <c r="PWU14" s="757"/>
      <c r="PWV14" s="757"/>
      <c r="PWW14" s="757"/>
      <c r="PWX14" s="757"/>
      <c r="PWY14" s="757"/>
      <c r="PWZ14" s="757"/>
      <c r="PXA14" s="757"/>
      <c r="PXB14" s="757"/>
      <c r="PXC14" s="757"/>
      <c r="PXD14" s="757"/>
      <c r="PXE14" s="757"/>
      <c r="PXF14" s="757"/>
      <c r="PXG14" s="757"/>
      <c r="PXH14" s="757"/>
      <c r="PXI14" s="757"/>
      <c r="PXJ14" s="757"/>
      <c r="PXK14" s="757"/>
      <c r="PXL14" s="757"/>
      <c r="PXM14" s="757"/>
      <c r="PXN14" s="757"/>
      <c r="PXO14" s="757"/>
      <c r="PXP14" s="757"/>
      <c r="PXQ14" s="757"/>
      <c r="PXR14" s="757"/>
      <c r="PXS14" s="757"/>
      <c r="PXT14" s="757"/>
      <c r="PXU14" s="757"/>
      <c r="PXV14" s="757"/>
      <c r="PXW14" s="757"/>
      <c r="PXX14" s="757"/>
      <c r="PXY14" s="757"/>
      <c r="PXZ14" s="757"/>
      <c r="PYA14" s="757"/>
      <c r="PYB14" s="757"/>
      <c r="PYC14" s="757"/>
      <c r="PYD14" s="757"/>
      <c r="PYE14" s="757"/>
      <c r="PYF14" s="757"/>
      <c r="PYG14" s="757"/>
      <c r="PYH14" s="757"/>
      <c r="PYI14" s="757"/>
      <c r="PYJ14" s="757"/>
      <c r="PYK14" s="757"/>
      <c r="PYL14" s="757"/>
      <c r="PYM14" s="757"/>
      <c r="PYN14" s="757"/>
      <c r="PYO14" s="757"/>
      <c r="PYP14" s="757"/>
      <c r="PYQ14" s="757"/>
      <c r="PYR14" s="757"/>
      <c r="PYS14" s="757"/>
      <c r="PYT14" s="757"/>
      <c r="PYU14" s="757"/>
      <c r="PYV14" s="757"/>
      <c r="PYW14" s="757"/>
      <c r="PYX14" s="757"/>
      <c r="PYY14" s="757"/>
      <c r="PYZ14" s="757"/>
      <c r="PZA14" s="757"/>
      <c r="PZB14" s="757"/>
      <c r="PZC14" s="757"/>
      <c r="PZD14" s="757"/>
      <c r="PZE14" s="757"/>
      <c r="PZF14" s="757"/>
      <c r="PZG14" s="757"/>
      <c r="PZH14" s="757"/>
      <c r="PZI14" s="757"/>
      <c r="PZJ14" s="757"/>
      <c r="PZK14" s="757"/>
      <c r="PZL14" s="757"/>
      <c r="PZM14" s="757"/>
      <c r="PZN14" s="757"/>
      <c r="PZO14" s="757"/>
      <c r="PZP14" s="757"/>
      <c r="PZQ14" s="757"/>
      <c r="PZR14" s="757"/>
      <c r="PZS14" s="757"/>
      <c r="PZT14" s="757"/>
      <c r="PZU14" s="757"/>
      <c r="PZV14" s="757"/>
      <c r="PZW14" s="757"/>
      <c r="PZX14" s="757"/>
      <c r="PZY14" s="757"/>
      <c r="PZZ14" s="757"/>
      <c r="QAA14" s="757"/>
      <c r="QAB14" s="757"/>
      <c r="QAC14" s="757"/>
      <c r="QAD14" s="757"/>
      <c r="QAE14" s="757"/>
      <c r="QAF14" s="757"/>
      <c r="QAG14" s="757"/>
      <c r="QAH14" s="757"/>
      <c r="QAI14" s="757"/>
      <c r="QAJ14" s="757"/>
      <c r="QAK14" s="757"/>
      <c r="QAL14" s="757"/>
      <c r="QAM14" s="757"/>
      <c r="QAN14" s="757"/>
      <c r="QAO14" s="757"/>
      <c r="QAP14" s="757"/>
      <c r="QAQ14" s="757"/>
      <c r="QAR14" s="757"/>
      <c r="QAS14" s="757"/>
      <c r="QAT14" s="757"/>
      <c r="QAU14" s="757"/>
      <c r="QAV14" s="757"/>
      <c r="QAW14" s="757"/>
      <c r="QAX14" s="757"/>
      <c r="QAY14" s="757"/>
      <c r="QAZ14" s="757"/>
      <c r="QBA14" s="757"/>
      <c r="QBB14" s="757"/>
      <c r="QBC14" s="757"/>
      <c r="QBD14" s="757"/>
      <c r="QBE14" s="757"/>
      <c r="QBF14" s="757"/>
      <c r="QBG14" s="757"/>
      <c r="QBH14" s="757"/>
      <c r="QBI14" s="757"/>
      <c r="QBJ14" s="757"/>
      <c r="QBK14" s="757"/>
      <c r="QBL14" s="757"/>
      <c r="QBM14" s="757"/>
      <c r="QBN14" s="757"/>
      <c r="QBO14" s="757"/>
      <c r="QBP14" s="757"/>
      <c r="QBQ14" s="757"/>
      <c r="QBR14" s="757"/>
      <c r="QBS14" s="757"/>
      <c r="QBT14" s="757"/>
      <c r="QBU14" s="757"/>
      <c r="QBV14" s="757"/>
      <c r="QBW14" s="757"/>
      <c r="QBX14" s="757"/>
      <c r="QBY14" s="757"/>
      <c r="QBZ14" s="757"/>
      <c r="QCA14" s="757"/>
      <c r="QCB14" s="757"/>
      <c r="QCC14" s="757"/>
      <c r="QCD14" s="757"/>
      <c r="QCE14" s="757"/>
      <c r="QCF14" s="757"/>
      <c r="QCG14" s="757"/>
      <c r="QCH14" s="757"/>
      <c r="QCI14" s="757"/>
      <c r="QCJ14" s="757"/>
      <c r="QCK14" s="757"/>
      <c r="QCL14" s="757"/>
      <c r="QCM14" s="757"/>
      <c r="QCN14" s="757"/>
      <c r="QCO14" s="757"/>
      <c r="QCP14" s="757"/>
      <c r="QCQ14" s="757"/>
      <c r="QCR14" s="757"/>
      <c r="QCS14" s="757"/>
      <c r="QCT14" s="757"/>
      <c r="QCU14" s="757"/>
      <c r="QCV14" s="757"/>
      <c r="QCW14" s="757"/>
      <c r="QCX14" s="757"/>
      <c r="QCY14" s="757"/>
      <c r="QCZ14" s="757"/>
      <c r="QDA14" s="757"/>
      <c r="QDB14" s="757"/>
      <c r="QDC14" s="757"/>
      <c r="QDD14" s="757"/>
      <c r="QDE14" s="757"/>
      <c r="QDF14" s="757"/>
      <c r="QDG14" s="757"/>
      <c r="QDH14" s="757"/>
      <c r="QDI14" s="757"/>
      <c r="QDJ14" s="757"/>
      <c r="QDK14" s="757"/>
      <c r="QDL14" s="757"/>
      <c r="QDM14" s="757"/>
      <c r="QDN14" s="757"/>
      <c r="QDO14" s="757"/>
      <c r="QDP14" s="757"/>
      <c r="QDQ14" s="757"/>
      <c r="QDR14" s="757"/>
      <c r="QDS14" s="757"/>
      <c r="QDT14" s="757"/>
      <c r="QDU14" s="757"/>
      <c r="QDV14" s="757"/>
      <c r="QDW14" s="757"/>
      <c r="QDX14" s="757"/>
      <c r="QDY14" s="757"/>
      <c r="QDZ14" s="757"/>
      <c r="QEA14" s="757"/>
      <c r="QEB14" s="757"/>
      <c r="QEC14" s="757"/>
      <c r="QED14" s="757"/>
      <c r="QEE14" s="757"/>
      <c r="QEF14" s="757"/>
      <c r="QEG14" s="757"/>
      <c r="QEH14" s="757"/>
      <c r="QEI14" s="757"/>
      <c r="QEJ14" s="757"/>
      <c r="QEK14" s="757"/>
      <c r="QEL14" s="757"/>
      <c r="QEM14" s="757"/>
      <c r="QEN14" s="757"/>
      <c r="QEO14" s="757"/>
      <c r="QEP14" s="757"/>
      <c r="QEQ14" s="757"/>
      <c r="QER14" s="757"/>
      <c r="QES14" s="757"/>
      <c r="QET14" s="757"/>
      <c r="QEU14" s="757"/>
      <c r="QEV14" s="757"/>
      <c r="QEW14" s="757"/>
      <c r="QEX14" s="757"/>
      <c r="QEY14" s="757"/>
      <c r="QEZ14" s="757"/>
      <c r="QFA14" s="757"/>
      <c r="QFB14" s="757"/>
      <c r="QFC14" s="757"/>
      <c r="QFD14" s="757"/>
      <c r="QFE14" s="757"/>
      <c r="QFF14" s="757"/>
      <c r="QFG14" s="757"/>
      <c r="QFH14" s="757"/>
      <c r="QFI14" s="757"/>
      <c r="QFJ14" s="757"/>
      <c r="QFK14" s="757"/>
      <c r="QFL14" s="757"/>
      <c r="QFM14" s="757"/>
      <c r="QFN14" s="757"/>
      <c r="QFO14" s="757"/>
      <c r="QFP14" s="757"/>
      <c r="QFQ14" s="757"/>
      <c r="QFR14" s="757"/>
      <c r="QFS14" s="757"/>
      <c r="QFT14" s="757"/>
      <c r="QFU14" s="757"/>
      <c r="QFV14" s="757"/>
      <c r="QFW14" s="757"/>
      <c r="QFX14" s="757"/>
      <c r="QFY14" s="757"/>
      <c r="QFZ14" s="757"/>
      <c r="QGA14" s="757"/>
      <c r="QGB14" s="757"/>
      <c r="QGC14" s="757"/>
      <c r="QGD14" s="757"/>
      <c r="QGE14" s="757"/>
      <c r="QGF14" s="757"/>
      <c r="QGG14" s="757"/>
      <c r="QGH14" s="757"/>
      <c r="QGI14" s="757"/>
      <c r="QGJ14" s="757"/>
      <c r="QGK14" s="757"/>
      <c r="QGL14" s="757"/>
      <c r="QGM14" s="757"/>
      <c r="QGN14" s="757"/>
      <c r="QGO14" s="757"/>
      <c r="QGP14" s="757"/>
      <c r="QGQ14" s="757"/>
      <c r="QGR14" s="757"/>
      <c r="QGS14" s="757"/>
      <c r="QGT14" s="757"/>
      <c r="QGU14" s="757"/>
      <c r="QGV14" s="757"/>
      <c r="QGW14" s="757"/>
      <c r="QGX14" s="757"/>
      <c r="QGY14" s="757"/>
      <c r="QGZ14" s="757"/>
      <c r="QHA14" s="757"/>
      <c r="QHB14" s="757"/>
      <c r="QHC14" s="757"/>
      <c r="QHD14" s="757"/>
      <c r="QHE14" s="757"/>
      <c r="QHF14" s="757"/>
      <c r="QHG14" s="757"/>
      <c r="QHH14" s="757"/>
      <c r="QHI14" s="757"/>
      <c r="QHJ14" s="757"/>
      <c r="QHK14" s="757"/>
      <c r="QHL14" s="757"/>
      <c r="QHM14" s="757"/>
      <c r="QHN14" s="757"/>
      <c r="QHO14" s="757"/>
      <c r="QHP14" s="757"/>
      <c r="QHQ14" s="757"/>
      <c r="QHR14" s="757"/>
      <c r="QHS14" s="757"/>
      <c r="QHT14" s="757"/>
      <c r="QHU14" s="757"/>
      <c r="QHV14" s="757"/>
      <c r="QHW14" s="757"/>
      <c r="QHX14" s="757"/>
      <c r="QHY14" s="757"/>
      <c r="QHZ14" s="757"/>
      <c r="QIA14" s="757"/>
      <c r="QIB14" s="757"/>
      <c r="QIC14" s="757"/>
      <c r="QID14" s="757"/>
      <c r="QIE14" s="757"/>
      <c r="QIF14" s="757"/>
      <c r="QIG14" s="757"/>
      <c r="QIH14" s="757"/>
      <c r="QII14" s="757"/>
      <c r="QIJ14" s="757"/>
      <c r="QIK14" s="757"/>
      <c r="QIL14" s="757"/>
      <c r="QIM14" s="757"/>
      <c r="QIN14" s="757"/>
      <c r="QIO14" s="757"/>
      <c r="QIP14" s="757"/>
      <c r="QIQ14" s="757"/>
      <c r="QIR14" s="757"/>
      <c r="QIS14" s="757"/>
      <c r="QIT14" s="757"/>
      <c r="QIU14" s="757"/>
      <c r="QIV14" s="757"/>
      <c r="QIW14" s="757"/>
      <c r="QIX14" s="757"/>
      <c r="QIY14" s="757"/>
      <c r="QIZ14" s="757"/>
      <c r="QJA14" s="757"/>
      <c r="QJB14" s="757"/>
      <c r="QJC14" s="757"/>
      <c r="QJD14" s="757"/>
      <c r="QJE14" s="757"/>
      <c r="QJF14" s="757"/>
      <c r="QJG14" s="757"/>
      <c r="QJH14" s="757"/>
      <c r="QJI14" s="757"/>
      <c r="QJJ14" s="757"/>
      <c r="QJK14" s="757"/>
      <c r="QJL14" s="757"/>
      <c r="QJM14" s="757"/>
      <c r="QJN14" s="757"/>
      <c r="QJO14" s="757"/>
      <c r="QJP14" s="757"/>
      <c r="QJQ14" s="757"/>
      <c r="QJR14" s="757"/>
      <c r="QJS14" s="757"/>
      <c r="QJT14" s="757"/>
      <c r="QJU14" s="757"/>
      <c r="QJV14" s="757"/>
      <c r="QJW14" s="757"/>
      <c r="QJX14" s="757"/>
      <c r="QJY14" s="757"/>
      <c r="QJZ14" s="757"/>
      <c r="QKA14" s="757"/>
      <c r="QKB14" s="757"/>
      <c r="QKC14" s="757"/>
      <c r="QKD14" s="757"/>
      <c r="QKE14" s="757"/>
      <c r="QKF14" s="757"/>
      <c r="QKG14" s="757"/>
      <c r="QKH14" s="757"/>
      <c r="QKI14" s="757"/>
      <c r="QKJ14" s="757"/>
      <c r="QKK14" s="757"/>
      <c r="QKL14" s="757"/>
      <c r="QKM14" s="757"/>
      <c r="QKN14" s="757"/>
      <c r="QKO14" s="757"/>
      <c r="QKP14" s="757"/>
      <c r="QKQ14" s="757"/>
      <c r="QKR14" s="757"/>
      <c r="QKS14" s="757"/>
      <c r="QKT14" s="757"/>
      <c r="QKU14" s="757"/>
      <c r="QKV14" s="757"/>
      <c r="QKW14" s="757"/>
      <c r="QKX14" s="757"/>
      <c r="QKY14" s="757"/>
      <c r="QKZ14" s="757"/>
      <c r="QLA14" s="757"/>
      <c r="QLB14" s="757"/>
      <c r="QLC14" s="757"/>
      <c r="QLD14" s="757"/>
      <c r="QLE14" s="757"/>
      <c r="QLF14" s="757"/>
      <c r="QLG14" s="757"/>
      <c r="QLH14" s="757"/>
      <c r="QLI14" s="757"/>
      <c r="QLJ14" s="757"/>
      <c r="QLK14" s="757"/>
      <c r="QLL14" s="757"/>
      <c r="QLM14" s="757"/>
      <c r="QLN14" s="757"/>
      <c r="QLO14" s="757"/>
      <c r="QLP14" s="757"/>
      <c r="QLQ14" s="757"/>
      <c r="QLR14" s="757"/>
      <c r="QLS14" s="757"/>
      <c r="QLT14" s="757"/>
      <c r="QLU14" s="757"/>
      <c r="QLV14" s="757"/>
      <c r="QLW14" s="757"/>
      <c r="QLX14" s="757"/>
      <c r="QLY14" s="757"/>
      <c r="QLZ14" s="757"/>
      <c r="QMA14" s="757"/>
      <c r="QMB14" s="757"/>
      <c r="QMC14" s="757"/>
      <c r="QMD14" s="757"/>
      <c r="QME14" s="757"/>
      <c r="QMF14" s="757"/>
      <c r="QMG14" s="757"/>
      <c r="QMH14" s="757"/>
      <c r="QMI14" s="757"/>
      <c r="QMJ14" s="757"/>
      <c r="QMK14" s="757"/>
      <c r="QML14" s="757"/>
      <c r="QMM14" s="757"/>
      <c r="QMN14" s="757"/>
      <c r="QMO14" s="757"/>
      <c r="QMP14" s="757"/>
      <c r="QMQ14" s="757"/>
      <c r="QMR14" s="757"/>
      <c r="QMS14" s="757"/>
      <c r="QMT14" s="757"/>
      <c r="QMU14" s="757"/>
      <c r="QMV14" s="757"/>
      <c r="QMW14" s="757"/>
      <c r="QMX14" s="757"/>
      <c r="QMY14" s="757"/>
      <c r="QMZ14" s="757"/>
      <c r="QNA14" s="757"/>
      <c r="QNB14" s="757"/>
      <c r="QNC14" s="757"/>
      <c r="QND14" s="757"/>
      <c r="QNE14" s="757"/>
      <c r="QNF14" s="757"/>
      <c r="QNG14" s="757"/>
      <c r="QNH14" s="757"/>
      <c r="QNI14" s="757"/>
      <c r="QNJ14" s="757"/>
      <c r="QNK14" s="757"/>
      <c r="QNL14" s="757"/>
      <c r="QNM14" s="757"/>
      <c r="QNN14" s="757"/>
      <c r="QNO14" s="757"/>
      <c r="QNP14" s="757"/>
      <c r="QNQ14" s="757"/>
      <c r="QNR14" s="757"/>
      <c r="QNS14" s="757"/>
      <c r="QNT14" s="757"/>
      <c r="QNU14" s="757"/>
      <c r="QNV14" s="757"/>
      <c r="QNW14" s="757"/>
      <c r="QNX14" s="757"/>
      <c r="QNY14" s="757"/>
      <c r="QNZ14" s="757"/>
      <c r="QOA14" s="757"/>
      <c r="QOB14" s="757"/>
      <c r="QOC14" s="757"/>
      <c r="QOD14" s="757"/>
      <c r="QOE14" s="757"/>
      <c r="QOF14" s="757"/>
      <c r="QOG14" s="757"/>
      <c r="QOH14" s="757"/>
      <c r="QOI14" s="757"/>
      <c r="QOJ14" s="757"/>
      <c r="QOK14" s="757"/>
      <c r="QOL14" s="757"/>
      <c r="QOM14" s="757"/>
      <c r="QON14" s="757"/>
      <c r="QOO14" s="757"/>
      <c r="QOP14" s="757"/>
      <c r="QOQ14" s="757"/>
      <c r="QOR14" s="757"/>
      <c r="QOS14" s="757"/>
      <c r="QOT14" s="757"/>
      <c r="QOU14" s="757"/>
      <c r="QOV14" s="757"/>
      <c r="QOW14" s="757"/>
      <c r="QOX14" s="757"/>
      <c r="QOY14" s="757"/>
      <c r="QOZ14" s="757"/>
      <c r="QPA14" s="757"/>
      <c r="QPB14" s="757"/>
      <c r="QPC14" s="757"/>
      <c r="QPD14" s="757"/>
      <c r="QPE14" s="757"/>
      <c r="QPF14" s="757"/>
      <c r="QPG14" s="757"/>
      <c r="QPH14" s="757"/>
      <c r="QPI14" s="757"/>
      <c r="QPJ14" s="757"/>
      <c r="QPK14" s="757"/>
      <c r="QPL14" s="757"/>
      <c r="QPM14" s="757"/>
      <c r="QPN14" s="757"/>
      <c r="QPO14" s="757"/>
      <c r="QPP14" s="757"/>
      <c r="QPQ14" s="757"/>
      <c r="QPR14" s="757"/>
      <c r="QPS14" s="757"/>
      <c r="QPT14" s="757"/>
      <c r="QPU14" s="757"/>
      <c r="QPV14" s="757"/>
      <c r="QPW14" s="757"/>
      <c r="QPX14" s="757"/>
      <c r="QPY14" s="757"/>
      <c r="QPZ14" s="757"/>
      <c r="QQA14" s="757"/>
      <c r="QQB14" s="757"/>
      <c r="QQC14" s="757"/>
      <c r="QQD14" s="757"/>
      <c r="QQE14" s="757"/>
      <c r="QQF14" s="757"/>
      <c r="QQG14" s="757"/>
      <c r="QQH14" s="757"/>
      <c r="QQI14" s="757"/>
      <c r="QQJ14" s="757"/>
      <c r="QQK14" s="757"/>
      <c r="QQL14" s="757"/>
      <c r="QQM14" s="757"/>
      <c r="QQN14" s="757"/>
      <c r="QQO14" s="757"/>
      <c r="QQP14" s="757"/>
      <c r="QQQ14" s="757"/>
      <c r="QQR14" s="757"/>
      <c r="QQS14" s="757"/>
      <c r="QQT14" s="757"/>
      <c r="QQU14" s="757"/>
      <c r="QQV14" s="757"/>
      <c r="QQW14" s="757"/>
      <c r="QQX14" s="757"/>
      <c r="QQY14" s="757"/>
      <c r="QQZ14" s="757"/>
      <c r="QRA14" s="757"/>
      <c r="QRB14" s="757"/>
      <c r="QRC14" s="757"/>
      <c r="QRD14" s="757"/>
      <c r="QRE14" s="757"/>
      <c r="QRF14" s="757"/>
      <c r="QRG14" s="757"/>
      <c r="QRH14" s="757"/>
      <c r="QRI14" s="757"/>
      <c r="QRJ14" s="757"/>
      <c r="QRK14" s="757"/>
      <c r="QRL14" s="757"/>
      <c r="QRM14" s="757"/>
      <c r="QRN14" s="757"/>
      <c r="QRO14" s="757"/>
      <c r="QRP14" s="757"/>
      <c r="QRQ14" s="757"/>
      <c r="QRR14" s="757"/>
      <c r="QRS14" s="757"/>
      <c r="QRT14" s="757"/>
      <c r="QRU14" s="757"/>
      <c r="QRV14" s="757"/>
      <c r="QRW14" s="757"/>
      <c r="QRX14" s="757"/>
      <c r="QRY14" s="757"/>
      <c r="QRZ14" s="757"/>
      <c r="QSA14" s="757"/>
      <c r="QSB14" s="757"/>
      <c r="QSC14" s="757"/>
      <c r="QSD14" s="757"/>
      <c r="QSE14" s="757"/>
      <c r="QSF14" s="757"/>
      <c r="QSG14" s="757"/>
      <c r="QSH14" s="757"/>
      <c r="QSI14" s="757"/>
      <c r="QSJ14" s="757"/>
      <c r="QSK14" s="757"/>
      <c r="QSL14" s="757"/>
      <c r="QSM14" s="757"/>
      <c r="QSN14" s="757"/>
      <c r="QSO14" s="757"/>
      <c r="QSP14" s="757"/>
      <c r="QSQ14" s="757"/>
      <c r="QSR14" s="757"/>
      <c r="QSS14" s="757"/>
      <c r="QST14" s="757"/>
      <c r="QSU14" s="757"/>
      <c r="QSV14" s="757"/>
      <c r="QSW14" s="757"/>
      <c r="QSX14" s="757"/>
      <c r="QSY14" s="757"/>
      <c r="QSZ14" s="757"/>
      <c r="QTA14" s="757"/>
      <c r="QTB14" s="757"/>
      <c r="QTC14" s="757"/>
      <c r="QTD14" s="757"/>
      <c r="QTE14" s="757"/>
      <c r="QTF14" s="757"/>
      <c r="QTG14" s="757"/>
      <c r="QTH14" s="757"/>
      <c r="QTI14" s="757"/>
      <c r="QTJ14" s="757"/>
      <c r="QTK14" s="757"/>
      <c r="QTL14" s="757"/>
      <c r="QTM14" s="757"/>
      <c r="QTN14" s="757"/>
      <c r="QTO14" s="757"/>
      <c r="QTP14" s="757"/>
      <c r="QTQ14" s="757"/>
      <c r="QTR14" s="757"/>
      <c r="QTS14" s="757"/>
      <c r="QTT14" s="757"/>
      <c r="QTU14" s="757"/>
      <c r="QTV14" s="757"/>
      <c r="QTW14" s="757"/>
      <c r="QTX14" s="757"/>
      <c r="QTY14" s="757"/>
      <c r="QTZ14" s="757"/>
      <c r="QUA14" s="757"/>
      <c r="QUB14" s="757"/>
      <c r="QUC14" s="757"/>
      <c r="QUD14" s="757"/>
      <c r="QUE14" s="757"/>
      <c r="QUF14" s="757"/>
      <c r="QUG14" s="757"/>
      <c r="QUH14" s="757"/>
      <c r="QUI14" s="757"/>
      <c r="QUJ14" s="757"/>
      <c r="QUK14" s="757"/>
      <c r="QUL14" s="757"/>
      <c r="QUM14" s="757"/>
      <c r="QUN14" s="757"/>
      <c r="QUO14" s="757"/>
      <c r="QUP14" s="757"/>
      <c r="QUQ14" s="757"/>
      <c r="QUR14" s="757"/>
      <c r="QUS14" s="757"/>
      <c r="QUT14" s="757"/>
      <c r="QUU14" s="757"/>
      <c r="QUV14" s="757"/>
      <c r="QUW14" s="757"/>
      <c r="QUX14" s="757"/>
      <c r="QUY14" s="757"/>
      <c r="QUZ14" s="757"/>
      <c r="QVA14" s="757"/>
      <c r="QVB14" s="757"/>
      <c r="QVC14" s="757"/>
      <c r="QVD14" s="757"/>
      <c r="QVE14" s="757"/>
      <c r="QVF14" s="757"/>
      <c r="QVG14" s="757"/>
      <c r="QVH14" s="757"/>
      <c r="QVI14" s="757"/>
      <c r="QVJ14" s="757"/>
      <c r="QVK14" s="757"/>
      <c r="QVL14" s="757"/>
      <c r="QVM14" s="757"/>
      <c r="QVN14" s="757"/>
      <c r="QVO14" s="757"/>
      <c r="QVP14" s="757"/>
      <c r="QVQ14" s="757"/>
      <c r="QVR14" s="757"/>
      <c r="QVS14" s="757"/>
      <c r="QVT14" s="757"/>
      <c r="QVU14" s="757"/>
      <c r="QVV14" s="757"/>
      <c r="QVW14" s="757"/>
      <c r="QVX14" s="757"/>
      <c r="QVY14" s="757"/>
      <c r="QVZ14" s="757"/>
      <c r="QWA14" s="757"/>
      <c r="QWB14" s="757"/>
      <c r="QWC14" s="757"/>
      <c r="QWD14" s="757"/>
      <c r="QWE14" s="757"/>
      <c r="QWF14" s="757"/>
      <c r="QWG14" s="757"/>
      <c r="QWH14" s="757"/>
      <c r="QWI14" s="757"/>
      <c r="QWJ14" s="757"/>
      <c r="QWK14" s="757"/>
      <c r="QWL14" s="757"/>
      <c r="QWM14" s="757"/>
      <c r="QWN14" s="757"/>
      <c r="QWO14" s="757"/>
      <c r="QWP14" s="757"/>
      <c r="QWQ14" s="757"/>
      <c r="QWR14" s="757"/>
      <c r="QWS14" s="757"/>
      <c r="QWT14" s="757"/>
      <c r="QWU14" s="757"/>
      <c r="QWV14" s="757"/>
      <c r="QWW14" s="757"/>
      <c r="QWX14" s="757"/>
      <c r="QWY14" s="757"/>
      <c r="QWZ14" s="757"/>
      <c r="QXA14" s="757"/>
      <c r="QXB14" s="757"/>
      <c r="QXC14" s="757"/>
      <c r="QXD14" s="757"/>
      <c r="QXE14" s="757"/>
      <c r="QXF14" s="757"/>
      <c r="QXG14" s="757"/>
      <c r="QXH14" s="757"/>
      <c r="QXI14" s="757"/>
      <c r="QXJ14" s="757"/>
      <c r="QXK14" s="757"/>
      <c r="QXL14" s="757"/>
      <c r="QXM14" s="757"/>
      <c r="QXN14" s="757"/>
      <c r="QXO14" s="757"/>
      <c r="QXP14" s="757"/>
      <c r="QXQ14" s="757"/>
      <c r="QXR14" s="757"/>
      <c r="QXS14" s="757"/>
      <c r="QXT14" s="757"/>
      <c r="QXU14" s="757"/>
      <c r="QXV14" s="757"/>
      <c r="QXW14" s="757"/>
      <c r="QXX14" s="757"/>
      <c r="QXY14" s="757"/>
      <c r="QXZ14" s="757"/>
      <c r="QYA14" s="757"/>
      <c r="QYB14" s="757"/>
      <c r="QYC14" s="757"/>
      <c r="QYD14" s="757"/>
      <c r="QYE14" s="757"/>
      <c r="QYF14" s="757"/>
      <c r="QYG14" s="757"/>
      <c r="QYH14" s="757"/>
      <c r="QYI14" s="757"/>
      <c r="QYJ14" s="757"/>
      <c r="QYK14" s="757"/>
      <c r="QYL14" s="757"/>
      <c r="QYM14" s="757"/>
      <c r="QYN14" s="757"/>
      <c r="QYO14" s="757"/>
      <c r="QYP14" s="757"/>
      <c r="QYQ14" s="757"/>
      <c r="QYR14" s="757"/>
      <c r="QYS14" s="757"/>
      <c r="QYT14" s="757"/>
      <c r="QYU14" s="757"/>
      <c r="QYV14" s="757"/>
      <c r="QYW14" s="757"/>
      <c r="QYX14" s="757"/>
      <c r="QYY14" s="757"/>
      <c r="QYZ14" s="757"/>
      <c r="QZA14" s="757"/>
      <c r="QZB14" s="757"/>
      <c r="QZC14" s="757"/>
      <c r="QZD14" s="757"/>
      <c r="QZE14" s="757"/>
      <c r="QZF14" s="757"/>
      <c r="QZG14" s="757"/>
      <c r="QZH14" s="757"/>
      <c r="QZI14" s="757"/>
      <c r="QZJ14" s="757"/>
      <c r="QZK14" s="757"/>
      <c r="QZL14" s="757"/>
      <c r="QZM14" s="757"/>
      <c r="QZN14" s="757"/>
      <c r="QZO14" s="757"/>
      <c r="QZP14" s="757"/>
      <c r="QZQ14" s="757"/>
      <c r="QZR14" s="757"/>
      <c r="QZS14" s="757"/>
      <c r="QZT14" s="757"/>
      <c r="QZU14" s="757"/>
      <c r="QZV14" s="757"/>
      <c r="QZW14" s="757"/>
      <c r="QZX14" s="757"/>
      <c r="QZY14" s="757"/>
      <c r="QZZ14" s="757"/>
      <c r="RAA14" s="757"/>
      <c r="RAB14" s="757"/>
      <c r="RAC14" s="757"/>
      <c r="RAD14" s="757"/>
      <c r="RAE14" s="757"/>
      <c r="RAF14" s="757"/>
      <c r="RAG14" s="757"/>
      <c r="RAH14" s="757"/>
      <c r="RAI14" s="757"/>
      <c r="RAJ14" s="757"/>
      <c r="RAK14" s="757"/>
      <c r="RAL14" s="757"/>
      <c r="RAM14" s="757"/>
      <c r="RAN14" s="757"/>
      <c r="RAO14" s="757"/>
      <c r="RAP14" s="757"/>
      <c r="RAQ14" s="757"/>
      <c r="RAR14" s="757"/>
      <c r="RAS14" s="757"/>
      <c r="RAT14" s="757"/>
      <c r="RAU14" s="757"/>
      <c r="RAV14" s="757"/>
      <c r="RAW14" s="757"/>
      <c r="RAX14" s="757"/>
      <c r="RAY14" s="757"/>
      <c r="RAZ14" s="757"/>
      <c r="RBA14" s="757"/>
      <c r="RBB14" s="757"/>
      <c r="RBC14" s="757"/>
      <c r="RBD14" s="757"/>
      <c r="RBE14" s="757"/>
      <c r="RBF14" s="757"/>
      <c r="RBG14" s="757"/>
      <c r="RBH14" s="757"/>
      <c r="RBI14" s="757"/>
      <c r="RBJ14" s="757"/>
      <c r="RBK14" s="757"/>
      <c r="RBL14" s="757"/>
      <c r="RBM14" s="757"/>
      <c r="RBN14" s="757"/>
      <c r="RBO14" s="757"/>
      <c r="RBP14" s="757"/>
      <c r="RBQ14" s="757"/>
      <c r="RBR14" s="757"/>
      <c r="RBS14" s="757"/>
      <c r="RBT14" s="757"/>
      <c r="RBU14" s="757"/>
      <c r="RBV14" s="757"/>
      <c r="RBW14" s="757"/>
      <c r="RBX14" s="757"/>
      <c r="RBY14" s="757"/>
      <c r="RBZ14" s="757"/>
      <c r="RCA14" s="757"/>
      <c r="RCB14" s="757"/>
      <c r="RCC14" s="757"/>
      <c r="RCD14" s="757"/>
      <c r="RCE14" s="757"/>
      <c r="RCF14" s="757"/>
      <c r="RCG14" s="757"/>
      <c r="RCH14" s="757"/>
      <c r="RCI14" s="757"/>
      <c r="RCJ14" s="757"/>
      <c r="RCK14" s="757"/>
      <c r="RCL14" s="757"/>
      <c r="RCM14" s="757"/>
      <c r="RCN14" s="757"/>
      <c r="RCO14" s="757"/>
      <c r="RCP14" s="757"/>
      <c r="RCQ14" s="757"/>
      <c r="RCR14" s="757"/>
      <c r="RCS14" s="757"/>
      <c r="RCT14" s="757"/>
      <c r="RCU14" s="757"/>
      <c r="RCV14" s="757"/>
      <c r="RCW14" s="757"/>
      <c r="RCX14" s="757"/>
      <c r="RCY14" s="757"/>
      <c r="RCZ14" s="757"/>
      <c r="RDA14" s="757"/>
      <c r="RDB14" s="757"/>
      <c r="RDC14" s="757"/>
      <c r="RDD14" s="757"/>
      <c r="RDE14" s="757"/>
      <c r="RDF14" s="757"/>
      <c r="RDG14" s="757"/>
      <c r="RDH14" s="757"/>
      <c r="RDI14" s="757"/>
      <c r="RDJ14" s="757"/>
      <c r="RDK14" s="757"/>
      <c r="RDL14" s="757"/>
      <c r="RDM14" s="757"/>
      <c r="RDN14" s="757"/>
      <c r="RDO14" s="757"/>
      <c r="RDP14" s="757"/>
      <c r="RDQ14" s="757"/>
      <c r="RDR14" s="757"/>
      <c r="RDS14" s="757"/>
      <c r="RDT14" s="757"/>
      <c r="RDU14" s="757"/>
      <c r="RDV14" s="757"/>
      <c r="RDW14" s="757"/>
      <c r="RDX14" s="757"/>
      <c r="RDY14" s="757"/>
      <c r="RDZ14" s="757"/>
      <c r="REA14" s="757"/>
      <c r="REB14" s="757"/>
      <c r="REC14" s="757"/>
      <c r="RED14" s="757"/>
      <c r="REE14" s="757"/>
      <c r="REF14" s="757"/>
      <c r="REG14" s="757"/>
      <c r="REH14" s="757"/>
      <c r="REI14" s="757"/>
      <c r="REJ14" s="757"/>
      <c r="REK14" s="757"/>
      <c r="REL14" s="757"/>
      <c r="REM14" s="757"/>
      <c r="REN14" s="757"/>
      <c r="REO14" s="757"/>
      <c r="REP14" s="757"/>
      <c r="REQ14" s="757"/>
      <c r="RER14" s="757"/>
      <c r="RES14" s="757"/>
      <c r="RET14" s="757"/>
      <c r="REU14" s="757"/>
      <c r="REV14" s="757"/>
      <c r="REW14" s="757"/>
      <c r="REX14" s="757"/>
      <c r="REY14" s="757"/>
      <c r="REZ14" s="757"/>
      <c r="RFA14" s="757"/>
      <c r="RFB14" s="757"/>
      <c r="RFC14" s="757"/>
      <c r="RFD14" s="757"/>
      <c r="RFE14" s="757"/>
      <c r="RFF14" s="757"/>
      <c r="RFG14" s="757"/>
      <c r="RFH14" s="757"/>
      <c r="RFI14" s="757"/>
      <c r="RFJ14" s="757"/>
      <c r="RFK14" s="757"/>
      <c r="RFL14" s="757"/>
      <c r="RFM14" s="757"/>
      <c r="RFN14" s="757"/>
      <c r="RFO14" s="757"/>
      <c r="RFP14" s="757"/>
      <c r="RFQ14" s="757"/>
      <c r="RFR14" s="757"/>
      <c r="RFS14" s="757"/>
      <c r="RFT14" s="757"/>
      <c r="RFU14" s="757"/>
      <c r="RFV14" s="757"/>
      <c r="RFW14" s="757"/>
      <c r="RFX14" s="757"/>
      <c r="RFY14" s="757"/>
      <c r="RFZ14" s="757"/>
      <c r="RGA14" s="757"/>
      <c r="RGB14" s="757"/>
      <c r="RGC14" s="757"/>
      <c r="RGD14" s="757"/>
      <c r="RGE14" s="757"/>
      <c r="RGF14" s="757"/>
      <c r="RGG14" s="757"/>
      <c r="RGH14" s="757"/>
      <c r="RGI14" s="757"/>
      <c r="RGJ14" s="757"/>
      <c r="RGK14" s="757"/>
      <c r="RGL14" s="757"/>
      <c r="RGM14" s="757"/>
      <c r="RGN14" s="757"/>
      <c r="RGO14" s="757"/>
      <c r="RGP14" s="757"/>
      <c r="RGQ14" s="757"/>
      <c r="RGR14" s="757"/>
      <c r="RGS14" s="757"/>
      <c r="RGT14" s="757"/>
      <c r="RGU14" s="757"/>
      <c r="RGV14" s="757"/>
      <c r="RGW14" s="757"/>
      <c r="RGX14" s="757"/>
      <c r="RGY14" s="757"/>
      <c r="RGZ14" s="757"/>
      <c r="RHA14" s="757"/>
      <c r="RHB14" s="757"/>
      <c r="RHC14" s="757"/>
      <c r="RHD14" s="757"/>
      <c r="RHE14" s="757"/>
      <c r="RHF14" s="757"/>
      <c r="RHG14" s="757"/>
      <c r="RHH14" s="757"/>
      <c r="RHI14" s="757"/>
      <c r="RHJ14" s="757"/>
      <c r="RHK14" s="757"/>
      <c r="RHL14" s="757"/>
      <c r="RHM14" s="757"/>
      <c r="RHN14" s="757"/>
      <c r="RHO14" s="757"/>
      <c r="RHP14" s="757"/>
      <c r="RHQ14" s="757"/>
      <c r="RHR14" s="757"/>
      <c r="RHS14" s="757"/>
      <c r="RHT14" s="757"/>
      <c r="RHU14" s="757"/>
      <c r="RHV14" s="757"/>
      <c r="RHW14" s="757"/>
      <c r="RHX14" s="757"/>
      <c r="RHY14" s="757"/>
      <c r="RHZ14" s="757"/>
      <c r="RIA14" s="757"/>
      <c r="RIB14" s="757"/>
      <c r="RIC14" s="757"/>
      <c r="RID14" s="757"/>
      <c r="RIE14" s="757"/>
      <c r="RIF14" s="757"/>
      <c r="RIG14" s="757"/>
      <c r="RIH14" s="757"/>
      <c r="RII14" s="757"/>
      <c r="RIJ14" s="757"/>
      <c r="RIK14" s="757"/>
      <c r="RIL14" s="757"/>
      <c r="RIM14" s="757"/>
      <c r="RIN14" s="757"/>
      <c r="RIO14" s="757"/>
      <c r="RIP14" s="757"/>
      <c r="RIQ14" s="757"/>
      <c r="RIR14" s="757"/>
      <c r="RIS14" s="757"/>
      <c r="RIT14" s="757"/>
      <c r="RIU14" s="757"/>
      <c r="RIV14" s="757"/>
      <c r="RIW14" s="757"/>
      <c r="RIX14" s="757"/>
      <c r="RIY14" s="757"/>
      <c r="RIZ14" s="757"/>
      <c r="RJA14" s="757"/>
      <c r="RJB14" s="757"/>
      <c r="RJC14" s="757"/>
      <c r="RJD14" s="757"/>
      <c r="RJE14" s="757"/>
      <c r="RJF14" s="757"/>
      <c r="RJG14" s="757"/>
      <c r="RJH14" s="757"/>
      <c r="RJI14" s="757"/>
      <c r="RJJ14" s="757"/>
      <c r="RJK14" s="757"/>
      <c r="RJL14" s="757"/>
      <c r="RJM14" s="757"/>
      <c r="RJN14" s="757"/>
      <c r="RJO14" s="757"/>
      <c r="RJP14" s="757"/>
      <c r="RJQ14" s="757"/>
      <c r="RJR14" s="757"/>
      <c r="RJS14" s="757"/>
      <c r="RJT14" s="757"/>
      <c r="RJU14" s="757"/>
      <c r="RJV14" s="757"/>
      <c r="RJW14" s="757"/>
      <c r="RJX14" s="757"/>
      <c r="RJY14" s="757"/>
      <c r="RJZ14" s="757"/>
      <c r="RKA14" s="757"/>
      <c r="RKB14" s="757"/>
      <c r="RKC14" s="757"/>
      <c r="RKD14" s="757"/>
      <c r="RKE14" s="757"/>
      <c r="RKF14" s="757"/>
      <c r="RKG14" s="757"/>
      <c r="RKH14" s="757"/>
      <c r="RKI14" s="757"/>
      <c r="RKJ14" s="757"/>
      <c r="RKK14" s="757"/>
      <c r="RKL14" s="757"/>
      <c r="RKM14" s="757"/>
      <c r="RKN14" s="757"/>
      <c r="RKO14" s="757"/>
      <c r="RKP14" s="757"/>
      <c r="RKQ14" s="757"/>
      <c r="RKR14" s="757"/>
      <c r="RKS14" s="757"/>
      <c r="RKT14" s="757"/>
      <c r="RKU14" s="757"/>
      <c r="RKV14" s="757"/>
      <c r="RKW14" s="757"/>
      <c r="RKX14" s="757"/>
      <c r="RKY14" s="757"/>
      <c r="RKZ14" s="757"/>
      <c r="RLA14" s="757"/>
      <c r="RLB14" s="757"/>
      <c r="RLC14" s="757"/>
      <c r="RLD14" s="757"/>
      <c r="RLE14" s="757"/>
      <c r="RLF14" s="757"/>
      <c r="RLG14" s="757"/>
      <c r="RLH14" s="757"/>
      <c r="RLI14" s="757"/>
      <c r="RLJ14" s="757"/>
      <c r="RLK14" s="757"/>
      <c r="RLL14" s="757"/>
      <c r="RLM14" s="757"/>
      <c r="RLN14" s="757"/>
      <c r="RLO14" s="757"/>
      <c r="RLP14" s="757"/>
      <c r="RLQ14" s="757"/>
      <c r="RLR14" s="757"/>
      <c r="RLS14" s="757"/>
      <c r="RLT14" s="757"/>
      <c r="RLU14" s="757"/>
      <c r="RLV14" s="757"/>
      <c r="RLW14" s="757"/>
      <c r="RLX14" s="757"/>
      <c r="RLY14" s="757"/>
      <c r="RLZ14" s="757"/>
      <c r="RMA14" s="757"/>
      <c r="RMB14" s="757"/>
      <c r="RMC14" s="757"/>
      <c r="RMD14" s="757"/>
      <c r="RME14" s="757"/>
      <c r="RMF14" s="757"/>
      <c r="RMG14" s="757"/>
      <c r="RMH14" s="757"/>
      <c r="RMI14" s="757"/>
      <c r="RMJ14" s="757"/>
      <c r="RMK14" s="757"/>
      <c r="RML14" s="757"/>
      <c r="RMM14" s="757"/>
      <c r="RMN14" s="757"/>
      <c r="RMO14" s="757"/>
      <c r="RMP14" s="757"/>
      <c r="RMQ14" s="757"/>
      <c r="RMR14" s="757"/>
      <c r="RMS14" s="757"/>
      <c r="RMT14" s="757"/>
      <c r="RMU14" s="757"/>
      <c r="RMV14" s="757"/>
      <c r="RMW14" s="757"/>
      <c r="RMX14" s="757"/>
      <c r="RMY14" s="757"/>
      <c r="RMZ14" s="757"/>
      <c r="RNA14" s="757"/>
      <c r="RNB14" s="757"/>
      <c r="RNC14" s="757"/>
      <c r="RND14" s="757"/>
      <c r="RNE14" s="757"/>
      <c r="RNF14" s="757"/>
      <c r="RNG14" s="757"/>
      <c r="RNH14" s="757"/>
      <c r="RNI14" s="757"/>
      <c r="RNJ14" s="757"/>
      <c r="RNK14" s="757"/>
      <c r="RNL14" s="757"/>
      <c r="RNM14" s="757"/>
      <c r="RNN14" s="757"/>
      <c r="RNO14" s="757"/>
      <c r="RNP14" s="757"/>
      <c r="RNQ14" s="757"/>
      <c r="RNR14" s="757"/>
      <c r="RNS14" s="757"/>
      <c r="RNT14" s="757"/>
      <c r="RNU14" s="757"/>
      <c r="RNV14" s="757"/>
      <c r="RNW14" s="757"/>
      <c r="RNX14" s="757"/>
      <c r="RNY14" s="757"/>
      <c r="RNZ14" s="757"/>
      <c r="ROA14" s="757"/>
      <c r="ROB14" s="757"/>
      <c r="ROC14" s="757"/>
      <c r="ROD14" s="757"/>
      <c r="ROE14" s="757"/>
      <c r="ROF14" s="757"/>
      <c r="ROG14" s="757"/>
      <c r="ROH14" s="757"/>
      <c r="ROI14" s="757"/>
      <c r="ROJ14" s="757"/>
      <c r="ROK14" s="757"/>
      <c r="ROL14" s="757"/>
      <c r="ROM14" s="757"/>
      <c r="RON14" s="757"/>
      <c r="ROO14" s="757"/>
      <c r="ROP14" s="757"/>
      <c r="ROQ14" s="757"/>
      <c r="ROR14" s="757"/>
      <c r="ROS14" s="757"/>
      <c r="ROT14" s="757"/>
      <c r="ROU14" s="757"/>
      <c r="ROV14" s="757"/>
      <c r="ROW14" s="757"/>
      <c r="ROX14" s="757"/>
      <c r="ROY14" s="757"/>
      <c r="ROZ14" s="757"/>
      <c r="RPA14" s="757"/>
      <c r="RPB14" s="757"/>
      <c r="RPC14" s="757"/>
      <c r="RPD14" s="757"/>
      <c r="RPE14" s="757"/>
      <c r="RPF14" s="757"/>
      <c r="RPG14" s="757"/>
      <c r="RPH14" s="757"/>
      <c r="RPI14" s="757"/>
      <c r="RPJ14" s="757"/>
      <c r="RPK14" s="757"/>
      <c r="RPL14" s="757"/>
      <c r="RPM14" s="757"/>
      <c r="RPN14" s="757"/>
      <c r="RPO14" s="757"/>
      <c r="RPP14" s="757"/>
      <c r="RPQ14" s="757"/>
      <c r="RPR14" s="757"/>
      <c r="RPS14" s="757"/>
      <c r="RPT14" s="757"/>
      <c r="RPU14" s="757"/>
      <c r="RPV14" s="757"/>
      <c r="RPW14" s="757"/>
      <c r="RPX14" s="757"/>
      <c r="RPY14" s="757"/>
      <c r="RPZ14" s="757"/>
      <c r="RQA14" s="757"/>
      <c r="RQB14" s="757"/>
      <c r="RQC14" s="757"/>
      <c r="RQD14" s="757"/>
      <c r="RQE14" s="757"/>
      <c r="RQF14" s="757"/>
      <c r="RQG14" s="757"/>
      <c r="RQH14" s="757"/>
      <c r="RQI14" s="757"/>
      <c r="RQJ14" s="757"/>
      <c r="RQK14" s="757"/>
      <c r="RQL14" s="757"/>
      <c r="RQM14" s="757"/>
      <c r="RQN14" s="757"/>
      <c r="RQO14" s="757"/>
      <c r="RQP14" s="757"/>
      <c r="RQQ14" s="757"/>
      <c r="RQR14" s="757"/>
      <c r="RQS14" s="757"/>
      <c r="RQT14" s="757"/>
      <c r="RQU14" s="757"/>
      <c r="RQV14" s="757"/>
      <c r="RQW14" s="757"/>
      <c r="RQX14" s="757"/>
      <c r="RQY14" s="757"/>
      <c r="RQZ14" s="757"/>
      <c r="RRA14" s="757"/>
      <c r="RRB14" s="757"/>
      <c r="RRC14" s="757"/>
      <c r="RRD14" s="757"/>
      <c r="RRE14" s="757"/>
      <c r="RRF14" s="757"/>
      <c r="RRG14" s="757"/>
      <c r="RRH14" s="757"/>
      <c r="RRI14" s="757"/>
      <c r="RRJ14" s="757"/>
      <c r="RRK14" s="757"/>
      <c r="RRL14" s="757"/>
      <c r="RRM14" s="757"/>
      <c r="RRN14" s="757"/>
      <c r="RRO14" s="757"/>
      <c r="RRP14" s="757"/>
      <c r="RRQ14" s="757"/>
      <c r="RRR14" s="757"/>
      <c r="RRS14" s="757"/>
      <c r="RRT14" s="757"/>
      <c r="RRU14" s="757"/>
      <c r="RRV14" s="757"/>
      <c r="RRW14" s="757"/>
      <c r="RRX14" s="757"/>
      <c r="RRY14" s="757"/>
      <c r="RRZ14" s="757"/>
      <c r="RSA14" s="757"/>
      <c r="RSB14" s="757"/>
      <c r="RSC14" s="757"/>
      <c r="RSD14" s="757"/>
      <c r="RSE14" s="757"/>
      <c r="RSF14" s="757"/>
      <c r="RSG14" s="757"/>
      <c r="RSH14" s="757"/>
      <c r="RSI14" s="757"/>
      <c r="RSJ14" s="757"/>
      <c r="RSK14" s="757"/>
      <c r="RSL14" s="757"/>
      <c r="RSM14" s="757"/>
      <c r="RSN14" s="757"/>
      <c r="RSO14" s="757"/>
      <c r="RSP14" s="757"/>
      <c r="RSQ14" s="757"/>
      <c r="RSR14" s="757"/>
      <c r="RSS14" s="757"/>
      <c r="RST14" s="757"/>
      <c r="RSU14" s="757"/>
      <c r="RSV14" s="757"/>
      <c r="RSW14" s="757"/>
      <c r="RSX14" s="757"/>
      <c r="RSY14" s="757"/>
      <c r="RSZ14" s="757"/>
      <c r="RTA14" s="757"/>
      <c r="RTB14" s="757"/>
      <c r="RTC14" s="757"/>
      <c r="RTD14" s="757"/>
      <c r="RTE14" s="757"/>
      <c r="RTF14" s="757"/>
      <c r="RTG14" s="757"/>
      <c r="RTH14" s="757"/>
      <c r="RTI14" s="757"/>
      <c r="RTJ14" s="757"/>
      <c r="RTK14" s="757"/>
      <c r="RTL14" s="757"/>
      <c r="RTM14" s="757"/>
      <c r="RTN14" s="757"/>
      <c r="RTO14" s="757"/>
      <c r="RTP14" s="757"/>
      <c r="RTQ14" s="757"/>
      <c r="RTR14" s="757"/>
      <c r="RTS14" s="757"/>
      <c r="RTT14" s="757"/>
      <c r="RTU14" s="757"/>
      <c r="RTV14" s="757"/>
      <c r="RTW14" s="757"/>
      <c r="RTX14" s="757"/>
      <c r="RTY14" s="757"/>
      <c r="RTZ14" s="757"/>
      <c r="RUA14" s="757"/>
      <c r="RUB14" s="757"/>
      <c r="RUC14" s="757"/>
      <c r="RUD14" s="757"/>
      <c r="RUE14" s="757"/>
      <c r="RUF14" s="757"/>
      <c r="RUG14" s="757"/>
      <c r="RUH14" s="757"/>
      <c r="RUI14" s="757"/>
      <c r="RUJ14" s="757"/>
      <c r="RUK14" s="757"/>
      <c r="RUL14" s="757"/>
      <c r="RUM14" s="757"/>
      <c r="RUN14" s="757"/>
      <c r="RUO14" s="757"/>
      <c r="RUP14" s="757"/>
      <c r="RUQ14" s="757"/>
      <c r="RUR14" s="757"/>
      <c r="RUS14" s="757"/>
      <c r="RUT14" s="757"/>
      <c r="RUU14" s="757"/>
      <c r="RUV14" s="757"/>
      <c r="RUW14" s="757"/>
      <c r="RUX14" s="757"/>
      <c r="RUY14" s="757"/>
      <c r="RUZ14" s="757"/>
      <c r="RVA14" s="757"/>
      <c r="RVB14" s="757"/>
      <c r="RVC14" s="757"/>
      <c r="RVD14" s="757"/>
      <c r="RVE14" s="757"/>
      <c r="RVF14" s="757"/>
      <c r="RVG14" s="757"/>
      <c r="RVH14" s="757"/>
      <c r="RVI14" s="757"/>
      <c r="RVJ14" s="757"/>
      <c r="RVK14" s="757"/>
      <c r="RVL14" s="757"/>
      <c r="RVM14" s="757"/>
      <c r="RVN14" s="757"/>
      <c r="RVO14" s="757"/>
      <c r="RVP14" s="757"/>
      <c r="RVQ14" s="757"/>
      <c r="RVR14" s="757"/>
      <c r="RVS14" s="757"/>
      <c r="RVT14" s="757"/>
      <c r="RVU14" s="757"/>
      <c r="RVV14" s="757"/>
      <c r="RVW14" s="757"/>
      <c r="RVX14" s="757"/>
      <c r="RVY14" s="757"/>
      <c r="RVZ14" s="757"/>
      <c r="RWA14" s="757"/>
      <c r="RWB14" s="757"/>
      <c r="RWC14" s="757"/>
      <c r="RWD14" s="757"/>
      <c r="RWE14" s="757"/>
      <c r="RWF14" s="757"/>
      <c r="RWG14" s="757"/>
      <c r="RWH14" s="757"/>
      <c r="RWI14" s="757"/>
      <c r="RWJ14" s="757"/>
      <c r="RWK14" s="757"/>
      <c r="RWL14" s="757"/>
      <c r="RWM14" s="757"/>
      <c r="RWN14" s="757"/>
      <c r="RWO14" s="757"/>
      <c r="RWP14" s="757"/>
      <c r="RWQ14" s="757"/>
      <c r="RWR14" s="757"/>
      <c r="RWS14" s="757"/>
      <c r="RWT14" s="757"/>
      <c r="RWU14" s="757"/>
      <c r="RWV14" s="757"/>
      <c r="RWW14" s="757"/>
      <c r="RWX14" s="757"/>
      <c r="RWY14" s="757"/>
      <c r="RWZ14" s="757"/>
      <c r="RXA14" s="757"/>
      <c r="RXB14" s="757"/>
      <c r="RXC14" s="757"/>
      <c r="RXD14" s="757"/>
      <c r="RXE14" s="757"/>
      <c r="RXF14" s="757"/>
      <c r="RXG14" s="757"/>
      <c r="RXH14" s="757"/>
      <c r="RXI14" s="757"/>
      <c r="RXJ14" s="757"/>
      <c r="RXK14" s="757"/>
      <c r="RXL14" s="757"/>
      <c r="RXM14" s="757"/>
      <c r="RXN14" s="757"/>
      <c r="RXO14" s="757"/>
      <c r="RXP14" s="757"/>
      <c r="RXQ14" s="757"/>
      <c r="RXR14" s="757"/>
      <c r="RXS14" s="757"/>
      <c r="RXT14" s="757"/>
      <c r="RXU14" s="757"/>
      <c r="RXV14" s="757"/>
      <c r="RXW14" s="757"/>
      <c r="RXX14" s="757"/>
      <c r="RXY14" s="757"/>
      <c r="RXZ14" s="757"/>
      <c r="RYA14" s="757"/>
      <c r="RYB14" s="757"/>
      <c r="RYC14" s="757"/>
      <c r="RYD14" s="757"/>
      <c r="RYE14" s="757"/>
      <c r="RYF14" s="757"/>
      <c r="RYG14" s="757"/>
      <c r="RYH14" s="757"/>
      <c r="RYI14" s="757"/>
      <c r="RYJ14" s="757"/>
      <c r="RYK14" s="757"/>
      <c r="RYL14" s="757"/>
      <c r="RYM14" s="757"/>
      <c r="RYN14" s="757"/>
      <c r="RYO14" s="757"/>
      <c r="RYP14" s="757"/>
      <c r="RYQ14" s="757"/>
      <c r="RYR14" s="757"/>
      <c r="RYS14" s="757"/>
      <c r="RYT14" s="757"/>
      <c r="RYU14" s="757"/>
      <c r="RYV14" s="757"/>
      <c r="RYW14" s="757"/>
      <c r="RYX14" s="757"/>
      <c r="RYY14" s="757"/>
      <c r="RYZ14" s="757"/>
      <c r="RZA14" s="757"/>
      <c r="RZB14" s="757"/>
      <c r="RZC14" s="757"/>
      <c r="RZD14" s="757"/>
      <c r="RZE14" s="757"/>
      <c r="RZF14" s="757"/>
      <c r="RZG14" s="757"/>
      <c r="RZH14" s="757"/>
      <c r="RZI14" s="757"/>
      <c r="RZJ14" s="757"/>
      <c r="RZK14" s="757"/>
      <c r="RZL14" s="757"/>
      <c r="RZM14" s="757"/>
      <c r="RZN14" s="757"/>
      <c r="RZO14" s="757"/>
      <c r="RZP14" s="757"/>
      <c r="RZQ14" s="757"/>
      <c r="RZR14" s="757"/>
      <c r="RZS14" s="757"/>
      <c r="RZT14" s="757"/>
      <c r="RZU14" s="757"/>
      <c r="RZV14" s="757"/>
      <c r="RZW14" s="757"/>
      <c r="RZX14" s="757"/>
      <c r="RZY14" s="757"/>
      <c r="RZZ14" s="757"/>
      <c r="SAA14" s="757"/>
      <c r="SAB14" s="757"/>
      <c r="SAC14" s="757"/>
      <c r="SAD14" s="757"/>
      <c r="SAE14" s="757"/>
      <c r="SAF14" s="757"/>
      <c r="SAG14" s="757"/>
      <c r="SAH14" s="757"/>
      <c r="SAI14" s="757"/>
      <c r="SAJ14" s="757"/>
      <c r="SAK14" s="757"/>
      <c r="SAL14" s="757"/>
      <c r="SAM14" s="757"/>
      <c r="SAN14" s="757"/>
      <c r="SAO14" s="757"/>
      <c r="SAP14" s="757"/>
      <c r="SAQ14" s="757"/>
      <c r="SAR14" s="757"/>
      <c r="SAS14" s="757"/>
      <c r="SAT14" s="757"/>
      <c r="SAU14" s="757"/>
      <c r="SAV14" s="757"/>
      <c r="SAW14" s="757"/>
      <c r="SAX14" s="757"/>
      <c r="SAY14" s="757"/>
      <c r="SAZ14" s="757"/>
      <c r="SBA14" s="757"/>
      <c r="SBB14" s="757"/>
      <c r="SBC14" s="757"/>
      <c r="SBD14" s="757"/>
      <c r="SBE14" s="757"/>
      <c r="SBF14" s="757"/>
      <c r="SBG14" s="757"/>
      <c r="SBH14" s="757"/>
      <c r="SBI14" s="757"/>
      <c r="SBJ14" s="757"/>
      <c r="SBK14" s="757"/>
      <c r="SBL14" s="757"/>
      <c r="SBM14" s="757"/>
      <c r="SBN14" s="757"/>
      <c r="SBO14" s="757"/>
      <c r="SBP14" s="757"/>
      <c r="SBQ14" s="757"/>
      <c r="SBR14" s="757"/>
      <c r="SBS14" s="757"/>
      <c r="SBT14" s="757"/>
      <c r="SBU14" s="757"/>
      <c r="SBV14" s="757"/>
      <c r="SBW14" s="757"/>
      <c r="SBX14" s="757"/>
      <c r="SBY14" s="757"/>
      <c r="SBZ14" s="757"/>
      <c r="SCA14" s="757"/>
      <c r="SCB14" s="757"/>
      <c r="SCC14" s="757"/>
      <c r="SCD14" s="757"/>
      <c r="SCE14" s="757"/>
      <c r="SCF14" s="757"/>
      <c r="SCG14" s="757"/>
      <c r="SCH14" s="757"/>
      <c r="SCI14" s="757"/>
      <c r="SCJ14" s="757"/>
      <c r="SCK14" s="757"/>
      <c r="SCL14" s="757"/>
      <c r="SCM14" s="757"/>
      <c r="SCN14" s="757"/>
      <c r="SCO14" s="757"/>
      <c r="SCP14" s="757"/>
      <c r="SCQ14" s="757"/>
      <c r="SCR14" s="757"/>
      <c r="SCS14" s="757"/>
      <c r="SCT14" s="757"/>
      <c r="SCU14" s="757"/>
      <c r="SCV14" s="757"/>
      <c r="SCW14" s="757"/>
      <c r="SCX14" s="757"/>
      <c r="SCY14" s="757"/>
      <c r="SCZ14" s="757"/>
      <c r="SDA14" s="757"/>
      <c r="SDB14" s="757"/>
      <c r="SDC14" s="757"/>
      <c r="SDD14" s="757"/>
      <c r="SDE14" s="757"/>
      <c r="SDF14" s="757"/>
      <c r="SDG14" s="757"/>
      <c r="SDH14" s="757"/>
      <c r="SDI14" s="757"/>
      <c r="SDJ14" s="757"/>
      <c r="SDK14" s="757"/>
      <c r="SDL14" s="757"/>
      <c r="SDM14" s="757"/>
      <c r="SDN14" s="757"/>
      <c r="SDO14" s="757"/>
      <c r="SDP14" s="757"/>
      <c r="SDQ14" s="757"/>
      <c r="SDR14" s="757"/>
      <c r="SDS14" s="757"/>
      <c r="SDT14" s="757"/>
      <c r="SDU14" s="757"/>
      <c r="SDV14" s="757"/>
      <c r="SDW14" s="757"/>
      <c r="SDX14" s="757"/>
      <c r="SDY14" s="757"/>
      <c r="SDZ14" s="757"/>
      <c r="SEA14" s="757"/>
      <c r="SEB14" s="757"/>
      <c r="SEC14" s="757"/>
      <c r="SED14" s="757"/>
      <c r="SEE14" s="757"/>
      <c r="SEF14" s="757"/>
      <c r="SEG14" s="757"/>
      <c r="SEH14" s="757"/>
      <c r="SEI14" s="757"/>
      <c r="SEJ14" s="757"/>
      <c r="SEK14" s="757"/>
      <c r="SEL14" s="757"/>
      <c r="SEM14" s="757"/>
      <c r="SEN14" s="757"/>
      <c r="SEO14" s="757"/>
      <c r="SEP14" s="757"/>
      <c r="SEQ14" s="757"/>
      <c r="SER14" s="757"/>
      <c r="SES14" s="757"/>
      <c r="SET14" s="757"/>
      <c r="SEU14" s="757"/>
      <c r="SEV14" s="757"/>
      <c r="SEW14" s="757"/>
      <c r="SEX14" s="757"/>
      <c r="SEY14" s="757"/>
      <c r="SEZ14" s="757"/>
      <c r="SFA14" s="757"/>
      <c r="SFB14" s="757"/>
      <c r="SFC14" s="757"/>
      <c r="SFD14" s="757"/>
      <c r="SFE14" s="757"/>
      <c r="SFF14" s="757"/>
      <c r="SFG14" s="757"/>
      <c r="SFH14" s="757"/>
      <c r="SFI14" s="757"/>
      <c r="SFJ14" s="757"/>
      <c r="SFK14" s="757"/>
      <c r="SFL14" s="757"/>
      <c r="SFM14" s="757"/>
      <c r="SFN14" s="757"/>
      <c r="SFO14" s="757"/>
      <c r="SFP14" s="757"/>
      <c r="SFQ14" s="757"/>
      <c r="SFR14" s="757"/>
      <c r="SFS14" s="757"/>
      <c r="SFT14" s="757"/>
      <c r="SFU14" s="757"/>
      <c r="SFV14" s="757"/>
      <c r="SFW14" s="757"/>
      <c r="SFX14" s="757"/>
      <c r="SFY14" s="757"/>
      <c r="SFZ14" s="757"/>
      <c r="SGA14" s="757"/>
      <c r="SGB14" s="757"/>
      <c r="SGC14" s="757"/>
      <c r="SGD14" s="757"/>
      <c r="SGE14" s="757"/>
      <c r="SGF14" s="757"/>
      <c r="SGG14" s="757"/>
      <c r="SGH14" s="757"/>
      <c r="SGI14" s="757"/>
      <c r="SGJ14" s="757"/>
      <c r="SGK14" s="757"/>
      <c r="SGL14" s="757"/>
      <c r="SGM14" s="757"/>
      <c r="SGN14" s="757"/>
      <c r="SGO14" s="757"/>
      <c r="SGP14" s="757"/>
      <c r="SGQ14" s="757"/>
      <c r="SGR14" s="757"/>
      <c r="SGS14" s="757"/>
      <c r="SGT14" s="757"/>
      <c r="SGU14" s="757"/>
      <c r="SGV14" s="757"/>
      <c r="SGW14" s="757"/>
      <c r="SGX14" s="757"/>
      <c r="SGY14" s="757"/>
      <c r="SGZ14" s="757"/>
      <c r="SHA14" s="757"/>
      <c r="SHB14" s="757"/>
      <c r="SHC14" s="757"/>
      <c r="SHD14" s="757"/>
      <c r="SHE14" s="757"/>
      <c r="SHF14" s="757"/>
      <c r="SHG14" s="757"/>
      <c r="SHH14" s="757"/>
      <c r="SHI14" s="757"/>
      <c r="SHJ14" s="757"/>
      <c r="SHK14" s="757"/>
      <c r="SHL14" s="757"/>
      <c r="SHM14" s="757"/>
      <c r="SHN14" s="757"/>
      <c r="SHO14" s="757"/>
      <c r="SHP14" s="757"/>
      <c r="SHQ14" s="757"/>
      <c r="SHR14" s="757"/>
      <c r="SHS14" s="757"/>
      <c r="SHT14" s="757"/>
      <c r="SHU14" s="757"/>
      <c r="SHV14" s="757"/>
      <c r="SHW14" s="757"/>
      <c r="SHX14" s="757"/>
      <c r="SHY14" s="757"/>
      <c r="SHZ14" s="757"/>
      <c r="SIA14" s="757"/>
      <c r="SIB14" s="757"/>
      <c r="SIC14" s="757"/>
      <c r="SID14" s="757"/>
      <c r="SIE14" s="757"/>
      <c r="SIF14" s="757"/>
      <c r="SIG14" s="757"/>
      <c r="SIH14" s="757"/>
      <c r="SII14" s="757"/>
      <c r="SIJ14" s="757"/>
      <c r="SIK14" s="757"/>
      <c r="SIL14" s="757"/>
      <c r="SIM14" s="757"/>
      <c r="SIN14" s="757"/>
      <c r="SIO14" s="757"/>
      <c r="SIP14" s="757"/>
      <c r="SIQ14" s="757"/>
      <c r="SIR14" s="757"/>
      <c r="SIS14" s="757"/>
      <c r="SIT14" s="757"/>
      <c r="SIU14" s="757"/>
      <c r="SIV14" s="757"/>
      <c r="SIW14" s="757"/>
      <c r="SIX14" s="757"/>
      <c r="SIY14" s="757"/>
      <c r="SIZ14" s="757"/>
      <c r="SJA14" s="757"/>
      <c r="SJB14" s="757"/>
      <c r="SJC14" s="757"/>
      <c r="SJD14" s="757"/>
      <c r="SJE14" s="757"/>
      <c r="SJF14" s="757"/>
      <c r="SJG14" s="757"/>
      <c r="SJH14" s="757"/>
      <c r="SJI14" s="757"/>
      <c r="SJJ14" s="757"/>
      <c r="SJK14" s="757"/>
      <c r="SJL14" s="757"/>
      <c r="SJM14" s="757"/>
      <c r="SJN14" s="757"/>
      <c r="SJO14" s="757"/>
      <c r="SJP14" s="757"/>
      <c r="SJQ14" s="757"/>
      <c r="SJR14" s="757"/>
      <c r="SJS14" s="757"/>
      <c r="SJT14" s="757"/>
      <c r="SJU14" s="757"/>
      <c r="SJV14" s="757"/>
      <c r="SJW14" s="757"/>
      <c r="SJX14" s="757"/>
      <c r="SJY14" s="757"/>
      <c r="SJZ14" s="757"/>
      <c r="SKA14" s="757"/>
      <c r="SKB14" s="757"/>
      <c r="SKC14" s="757"/>
      <c r="SKD14" s="757"/>
      <c r="SKE14" s="757"/>
      <c r="SKF14" s="757"/>
      <c r="SKG14" s="757"/>
      <c r="SKH14" s="757"/>
      <c r="SKI14" s="757"/>
      <c r="SKJ14" s="757"/>
      <c r="SKK14" s="757"/>
      <c r="SKL14" s="757"/>
      <c r="SKM14" s="757"/>
      <c r="SKN14" s="757"/>
      <c r="SKO14" s="757"/>
      <c r="SKP14" s="757"/>
      <c r="SKQ14" s="757"/>
      <c r="SKR14" s="757"/>
      <c r="SKS14" s="757"/>
      <c r="SKT14" s="757"/>
      <c r="SKU14" s="757"/>
      <c r="SKV14" s="757"/>
      <c r="SKW14" s="757"/>
      <c r="SKX14" s="757"/>
      <c r="SKY14" s="757"/>
      <c r="SKZ14" s="757"/>
      <c r="SLA14" s="757"/>
      <c r="SLB14" s="757"/>
      <c r="SLC14" s="757"/>
      <c r="SLD14" s="757"/>
      <c r="SLE14" s="757"/>
      <c r="SLF14" s="757"/>
      <c r="SLG14" s="757"/>
      <c r="SLH14" s="757"/>
      <c r="SLI14" s="757"/>
      <c r="SLJ14" s="757"/>
      <c r="SLK14" s="757"/>
      <c r="SLL14" s="757"/>
      <c r="SLM14" s="757"/>
      <c r="SLN14" s="757"/>
      <c r="SLO14" s="757"/>
      <c r="SLP14" s="757"/>
      <c r="SLQ14" s="757"/>
      <c r="SLR14" s="757"/>
      <c r="SLS14" s="757"/>
      <c r="SLT14" s="757"/>
      <c r="SLU14" s="757"/>
      <c r="SLV14" s="757"/>
      <c r="SLW14" s="757"/>
      <c r="SLX14" s="757"/>
      <c r="SLY14" s="757"/>
      <c r="SLZ14" s="757"/>
      <c r="SMA14" s="757"/>
      <c r="SMB14" s="757"/>
      <c r="SMC14" s="757"/>
      <c r="SMD14" s="757"/>
      <c r="SME14" s="757"/>
      <c r="SMF14" s="757"/>
      <c r="SMG14" s="757"/>
      <c r="SMH14" s="757"/>
      <c r="SMI14" s="757"/>
      <c r="SMJ14" s="757"/>
      <c r="SMK14" s="757"/>
      <c r="SML14" s="757"/>
      <c r="SMM14" s="757"/>
      <c r="SMN14" s="757"/>
      <c r="SMO14" s="757"/>
      <c r="SMP14" s="757"/>
      <c r="SMQ14" s="757"/>
      <c r="SMR14" s="757"/>
      <c r="SMS14" s="757"/>
      <c r="SMT14" s="757"/>
      <c r="SMU14" s="757"/>
      <c r="SMV14" s="757"/>
      <c r="SMW14" s="757"/>
      <c r="SMX14" s="757"/>
      <c r="SMY14" s="757"/>
      <c r="SMZ14" s="757"/>
      <c r="SNA14" s="757"/>
      <c r="SNB14" s="757"/>
      <c r="SNC14" s="757"/>
      <c r="SND14" s="757"/>
      <c r="SNE14" s="757"/>
      <c r="SNF14" s="757"/>
      <c r="SNG14" s="757"/>
      <c r="SNH14" s="757"/>
      <c r="SNI14" s="757"/>
      <c r="SNJ14" s="757"/>
      <c r="SNK14" s="757"/>
      <c r="SNL14" s="757"/>
      <c r="SNM14" s="757"/>
      <c r="SNN14" s="757"/>
      <c r="SNO14" s="757"/>
      <c r="SNP14" s="757"/>
      <c r="SNQ14" s="757"/>
      <c r="SNR14" s="757"/>
      <c r="SNS14" s="757"/>
      <c r="SNT14" s="757"/>
      <c r="SNU14" s="757"/>
      <c r="SNV14" s="757"/>
      <c r="SNW14" s="757"/>
      <c r="SNX14" s="757"/>
      <c r="SNY14" s="757"/>
      <c r="SNZ14" s="757"/>
      <c r="SOA14" s="757"/>
      <c r="SOB14" s="757"/>
      <c r="SOC14" s="757"/>
      <c r="SOD14" s="757"/>
      <c r="SOE14" s="757"/>
      <c r="SOF14" s="757"/>
      <c r="SOG14" s="757"/>
      <c r="SOH14" s="757"/>
      <c r="SOI14" s="757"/>
      <c r="SOJ14" s="757"/>
      <c r="SOK14" s="757"/>
      <c r="SOL14" s="757"/>
      <c r="SOM14" s="757"/>
      <c r="SON14" s="757"/>
      <c r="SOO14" s="757"/>
      <c r="SOP14" s="757"/>
      <c r="SOQ14" s="757"/>
      <c r="SOR14" s="757"/>
      <c r="SOS14" s="757"/>
      <c r="SOT14" s="757"/>
      <c r="SOU14" s="757"/>
      <c r="SOV14" s="757"/>
      <c r="SOW14" s="757"/>
      <c r="SOX14" s="757"/>
      <c r="SOY14" s="757"/>
      <c r="SOZ14" s="757"/>
      <c r="SPA14" s="757"/>
      <c r="SPB14" s="757"/>
      <c r="SPC14" s="757"/>
      <c r="SPD14" s="757"/>
      <c r="SPE14" s="757"/>
      <c r="SPF14" s="757"/>
      <c r="SPG14" s="757"/>
      <c r="SPH14" s="757"/>
      <c r="SPI14" s="757"/>
      <c r="SPJ14" s="757"/>
      <c r="SPK14" s="757"/>
      <c r="SPL14" s="757"/>
      <c r="SPM14" s="757"/>
      <c r="SPN14" s="757"/>
      <c r="SPO14" s="757"/>
      <c r="SPP14" s="757"/>
      <c r="SPQ14" s="757"/>
      <c r="SPR14" s="757"/>
      <c r="SPS14" s="757"/>
      <c r="SPT14" s="757"/>
      <c r="SPU14" s="757"/>
      <c r="SPV14" s="757"/>
      <c r="SPW14" s="757"/>
      <c r="SPX14" s="757"/>
      <c r="SPY14" s="757"/>
      <c r="SPZ14" s="757"/>
      <c r="SQA14" s="757"/>
      <c r="SQB14" s="757"/>
      <c r="SQC14" s="757"/>
      <c r="SQD14" s="757"/>
      <c r="SQE14" s="757"/>
      <c r="SQF14" s="757"/>
      <c r="SQG14" s="757"/>
      <c r="SQH14" s="757"/>
      <c r="SQI14" s="757"/>
      <c r="SQJ14" s="757"/>
      <c r="SQK14" s="757"/>
      <c r="SQL14" s="757"/>
      <c r="SQM14" s="757"/>
      <c r="SQN14" s="757"/>
      <c r="SQO14" s="757"/>
      <c r="SQP14" s="757"/>
      <c r="SQQ14" s="757"/>
      <c r="SQR14" s="757"/>
      <c r="SQS14" s="757"/>
      <c r="SQT14" s="757"/>
      <c r="SQU14" s="757"/>
      <c r="SQV14" s="757"/>
      <c r="SQW14" s="757"/>
      <c r="SQX14" s="757"/>
      <c r="SQY14" s="757"/>
      <c r="SQZ14" s="757"/>
      <c r="SRA14" s="757"/>
      <c r="SRB14" s="757"/>
      <c r="SRC14" s="757"/>
      <c r="SRD14" s="757"/>
      <c r="SRE14" s="757"/>
      <c r="SRF14" s="757"/>
      <c r="SRG14" s="757"/>
      <c r="SRH14" s="757"/>
      <c r="SRI14" s="757"/>
      <c r="SRJ14" s="757"/>
      <c r="SRK14" s="757"/>
      <c r="SRL14" s="757"/>
      <c r="SRM14" s="757"/>
      <c r="SRN14" s="757"/>
      <c r="SRO14" s="757"/>
      <c r="SRP14" s="757"/>
      <c r="SRQ14" s="757"/>
      <c r="SRR14" s="757"/>
      <c r="SRS14" s="757"/>
      <c r="SRT14" s="757"/>
      <c r="SRU14" s="757"/>
      <c r="SRV14" s="757"/>
      <c r="SRW14" s="757"/>
      <c r="SRX14" s="757"/>
      <c r="SRY14" s="757"/>
      <c r="SRZ14" s="757"/>
      <c r="SSA14" s="757"/>
      <c r="SSB14" s="757"/>
      <c r="SSC14" s="757"/>
      <c r="SSD14" s="757"/>
      <c r="SSE14" s="757"/>
      <c r="SSF14" s="757"/>
      <c r="SSG14" s="757"/>
      <c r="SSH14" s="757"/>
      <c r="SSI14" s="757"/>
      <c r="SSJ14" s="757"/>
      <c r="SSK14" s="757"/>
      <c r="SSL14" s="757"/>
      <c r="SSM14" s="757"/>
      <c r="SSN14" s="757"/>
      <c r="SSO14" s="757"/>
      <c r="SSP14" s="757"/>
      <c r="SSQ14" s="757"/>
      <c r="SSR14" s="757"/>
      <c r="SSS14" s="757"/>
      <c r="SST14" s="757"/>
      <c r="SSU14" s="757"/>
      <c r="SSV14" s="757"/>
      <c r="SSW14" s="757"/>
      <c r="SSX14" s="757"/>
      <c r="SSY14" s="757"/>
      <c r="SSZ14" s="757"/>
      <c r="STA14" s="757"/>
      <c r="STB14" s="757"/>
      <c r="STC14" s="757"/>
      <c r="STD14" s="757"/>
      <c r="STE14" s="757"/>
      <c r="STF14" s="757"/>
      <c r="STG14" s="757"/>
      <c r="STH14" s="757"/>
      <c r="STI14" s="757"/>
      <c r="STJ14" s="757"/>
      <c r="STK14" s="757"/>
      <c r="STL14" s="757"/>
      <c r="STM14" s="757"/>
      <c r="STN14" s="757"/>
      <c r="STO14" s="757"/>
      <c r="STP14" s="757"/>
      <c r="STQ14" s="757"/>
      <c r="STR14" s="757"/>
      <c r="STS14" s="757"/>
      <c r="STT14" s="757"/>
      <c r="STU14" s="757"/>
      <c r="STV14" s="757"/>
      <c r="STW14" s="757"/>
      <c r="STX14" s="757"/>
      <c r="STY14" s="757"/>
      <c r="STZ14" s="757"/>
      <c r="SUA14" s="757"/>
      <c r="SUB14" s="757"/>
      <c r="SUC14" s="757"/>
      <c r="SUD14" s="757"/>
      <c r="SUE14" s="757"/>
      <c r="SUF14" s="757"/>
      <c r="SUG14" s="757"/>
      <c r="SUH14" s="757"/>
      <c r="SUI14" s="757"/>
      <c r="SUJ14" s="757"/>
      <c r="SUK14" s="757"/>
      <c r="SUL14" s="757"/>
      <c r="SUM14" s="757"/>
      <c r="SUN14" s="757"/>
      <c r="SUO14" s="757"/>
      <c r="SUP14" s="757"/>
      <c r="SUQ14" s="757"/>
      <c r="SUR14" s="757"/>
      <c r="SUS14" s="757"/>
      <c r="SUT14" s="757"/>
      <c r="SUU14" s="757"/>
      <c r="SUV14" s="757"/>
      <c r="SUW14" s="757"/>
      <c r="SUX14" s="757"/>
      <c r="SUY14" s="757"/>
      <c r="SUZ14" s="757"/>
      <c r="SVA14" s="757"/>
      <c r="SVB14" s="757"/>
      <c r="SVC14" s="757"/>
      <c r="SVD14" s="757"/>
      <c r="SVE14" s="757"/>
      <c r="SVF14" s="757"/>
      <c r="SVG14" s="757"/>
      <c r="SVH14" s="757"/>
      <c r="SVI14" s="757"/>
      <c r="SVJ14" s="757"/>
      <c r="SVK14" s="757"/>
      <c r="SVL14" s="757"/>
      <c r="SVM14" s="757"/>
      <c r="SVN14" s="757"/>
      <c r="SVO14" s="757"/>
      <c r="SVP14" s="757"/>
      <c r="SVQ14" s="757"/>
      <c r="SVR14" s="757"/>
      <c r="SVS14" s="757"/>
      <c r="SVT14" s="757"/>
      <c r="SVU14" s="757"/>
      <c r="SVV14" s="757"/>
      <c r="SVW14" s="757"/>
      <c r="SVX14" s="757"/>
      <c r="SVY14" s="757"/>
      <c r="SVZ14" s="757"/>
      <c r="SWA14" s="757"/>
      <c r="SWB14" s="757"/>
      <c r="SWC14" s="757"/>
      <c r="SWD14" s="757"/>
      <c r="SWE14" s="757"/>
      <c r="SWF14" s="757"/>
      <c r="SWG14" s="757"/>
      <c r="SWH14" s="757"/>
      <c r="SWI14" s="757"/>
      <c r="SWJ14" s="757"/>
      <c r="SWK14" s="757"/>
      <c r="SWL14" s="757"/>
      <c r="SWM14" s="757"/>
      <c r="SWN14" s="757"/>
      <c r="SWO14" s="757"/>
      <c r="SWP14" s="757"/>
      <c r="SWQ14" s="757"/>
      <c r="SWR14" s="757"/>
      <c r="SWS14" s="757"/>
      <c r="SWT14" s="757"/>
      <c r="SWU14" s="757"/>
      <c r="SWV14" s="757"/>
      <c r="SWW14" s="757"/>
      <c r="SWX14" s="757"/>
      <c r="SWY14" s="757"/>
      <c r="SWZ14" s="757"/>
      <c r="SXA14" s="757"/>
      <c r="SXB14" s="757"/>
      <c r="SXC14" s="757"/>
      <c r="SXD14" s="757"/>
      <c r="SXE14" s="757"/>
      <c r="SXF14" s="757"/>
      <c r="SXG14" s="757"/>
      <c r="SXH14" s="757"/>
      <c r="SXI14" s="757"/>
      <c r="SXJ14" s="757"/>
      <c r="SXK14" s="757"/>
      <c r="SXL14" s="757"/>
      <c r="SXM14" s="757"/>
      <c r="SXN14" s="757"/>
      <c r="SXO14" s="757"/>
      <c r="SXP14" s="757"/>
      <c r="SXQ14" s="757"/>
      <c r="SXR14" s="757"/>
      <c r="SXS14" s="757"/>
      <c r="SXT14" s="757"/>
      <c r="SXU14" s="757"/>
      <c r="SXV14" s="757"/>
      <c r="SXW14" s="757"/>
      <c r="SXX14" s="757"/>
      <c r="SXY14" s="757"/>
      <c r="SXZ14" s="757"/>
      <c r="SYA14" s="757"/>
      <c r="SYB14" s="757"/>
      <c r="SYC14" s="757"/>
      <c r="SYD14" s="757"/>
      <c r="SYE14" s="757"/>
      <c r="SYF14" s="757"/>
      <c r="SYG14" s="757"/>
      <c r="SYH14" s="757"/>
      <c r="SYI14" s="757"/>
      <c r="SYJ14" s="757"/>
      <c r="SYK14" s="757"/>
      <c r="SYL14" s="757"/>
      <c r="SYM14" s="757"/>
      <c r="SYN14" s="757"/>
      <c r="SYO14" s="757"/>
      <c r="SYP14" s="757"/>
      <c r="SYQ14" s="757"/>
      <c r="SYR14" s="757"/>
      <c r="SYS14" s="757"/>
      <c r="SYT14" s="757"/>
      <c r="SYU14" s="757"/>
      <c r="SYV14" s="757"/>
      <c r="SYW14" s="757"/>
      <c r="SYX14" s="757"/>
      <c r="SYY14" s="757"/>
      <c r="SYZ14" s="757"/>
      <c r="SZA14" s="757"/>
      <c r="SZB14" s="757"/>
      <c r="SZC14" s="757"/>
      <c r="SZD14" s="757"/>
      <c r="SZE14" s="757"/>
      <c r="SZF14" s="757"/>
      <c r="SZG14" s="757"/>
      <c r="SZH14" s="757"/>
      <c r="SZI14" s="757"/>
      <c r="SZJ14" s="757"/>
      <c r="SZK14" s="757"/>
      <c r="SZL14" s="757"/>
      <c r="SZM14" s="757"/>
      <c r="SZN14" s="757"/>
      <c r="SZO14" s="757"/>
      <c r="SZP14" s="757"/>
      <c r="SZQ14" s="757"/>
      <c r="SZR14" s="757"/>
      <c r="SZS14" s="757"/>
      <c r="SZT14" s="757"/>
      <c r="SZU14" s="757"/>
      <c r="SZV14" s="757"/>
      <c r="SZW14" s="757"/>
      <c r="SZX14" s="757"/>
      <c r="SZY14" s="757"/>
      <c r="SZZ14" s="757"/>
      <c r="TAA14" s="757"/>
      <c r="TAB14" s="757"/>
      <c r="TAC14" s="757"/>
      <c r="TAD14" s="757"/>
      <c r="TAE14" s="757"/>
      <c r="TAF14" s="757"/>
      <c r="TAG14" s="757"/>
      <c r="TAH14" s="757"/>
      <c r="TAI14" s="757"/>
      <c r="TAJ14" s="757"/>
      <c r="TAK14" s="757"/>
      <c r="TAL14" s="757"/>
      <c r="TAM14" s="757"/>
      <c r="TAN14" s="757"/>
      <c r="TAO14" s="757"/>
      <c r="TAP14" s="757"/>
      <c r="TAQ14" s="757"/>
      <c r="TAR14" s="757"/>
      <c r="TAS14" s="757"/>
      <c r="TAT14" s="757"/>
      <c r="TAU14" s="757"/>
      <c r="TAV14" s="757"/>
      <c r="TAW14" s="757"/>
      <c r="TAX14" s="757"/>
      <c r="TAY14" s="757"/>
      <c r="TAZ14" s="757"/>
      <c r="TBA14" s="757"/>
      <c r="TBB14" s="757"/>
      <c r="TBC14" s="757"/>
      <c r="TBD14" s="757"/>
      <c r="TBE14" s="757"/>
      <c r="TBF14" s="757"/>
      <c r="TBG14" s="757"/>
      <c r="TBH14" s="757"/>
      <c r="TBI14" s="757"/>
      <c r="TBJ14" s="757"/>
      <c r="TBK14" s="757"/>
      <c r="TBL14" s="757"/>
      <c r="TBM14" s="757"/>
      <c r="TBN14" s="757"/>
      <c r="TBO14" s="757"/>
      <c r="TBP14" s="757"/>
      <c r="TBQ14" s="757"/>
      <c r="TBR14" s="757"/>
      <c r="TBS14" s="757"/>
      <c r="TBT14" s="757"/>
      <c r="TBU14" s="757"/>
      <c r="TBV14" s="757"/>
      <c r="TBW14" s="757"/>
      <c r="TBX14" s="757"/>
      <c r="TBY14" s="757"/>
      <c r="TBZ14" s="757"/>
      <c r="TCA14" s="757"/>
      <c r="TCB14" s="757"/>
      <c r="TCC14" s="757"/>
      <c r="TCD14" s="757"/>
      <c r="TCE14" s="757"/>
      <c r="TCF14" s="757"/>
      <c r="TCG14" s="757"/>
      <c r="TCH14" s="757"/>
      <c r="TCI14" s="757"/>
      <c r="TCJ14" s="757"/>
      <c r="TCK14" s="757"/>
      <c r="TCL14" s="757"/>
      <c r="TCM14" s="757"/>
      <c r="TCN14" s="757"/>
      <c r="TCO14" s="757"/>
      <c r="TCP14" s="757"/>
      <c r="TCQ14" s="757"/>
      <c r="TCR14" s="757"/>
      <c r="TCS14" s="757"/>
      <c r="TCT14" s="757"/>
      <c r="TCU14" s="757"/>
      <c r="TCV14" s="757"/>
      <c r="TCW14" s="757"/>
      <c r="TCX14" s="757"/>
      <c r="TCY14" s="757"/>
      <c r="TCZ14" s="757"/>
      <c r="TDA14" s="757"/>
      <c r="TDB14" s="757"/>
      <c r="TDC14" s="757"/>
      <c r="TDD14" s="757"/>
      <c r="TDE14" s="757"/>
      <c r="TDF14" s="757"/>
      <c r="TDG14" s="757"/>
      <c r="TDH14" s="757"/>
      <c r="TDI14" s="757"/>
      <c r="TDJ14" s="757"/>
      <c r="TDK14" s="757"/>
      <c r="TDL14" s="757"/>
      <c r="TDM14" s="757"/>
      <c r="TDN14" s="757"/>
      <c r="TDO14" s="757"/>
      <c r="TDP14" s="757"/>
      <c r="TDQ14" s="757"/>
      <c r="TDR14" s="757"/>
      <c r="TDS14" s="757"/>
      <c r="TDT14" s="757"/>
      <c r="TDU14" s="757"/>
      <c r="TDV14" s="757"/>
      <c r="TDW14" s="757"/>
      <c r="TDX14" s="757"/>
      <c r="TDY14" s="757"/>
      <c r="TDZ14" s="757"/>
      <c r="TEA14" s="757"/>
      <c r="TEB14" s="757"/>
      <c r="TEC14" s="757"/>
      <c r="TED14" s="757"/>
      <c r="TEE14" s="757"/>
      <c r="TEF14" s="757"/>
      <c r="TEG14" s="757"/>
      <c r="TEH14" s="757"/>
      <c r="TEI14" s="757"/>
      <c r="TEJ14" s="757"/>
      <c r="TEK14" s="757"/>
      <c r="TEL14" s="757"/>
      <c r="TEM14" s="757"/>
      <c r="TEN14" s="757"/>
      <c r="TEO14" s="757"/>
      <c r="TEP14" s="757"/>
      <c r="TEQ14" s="757"/>
      <c r="TER14" s="757"/>
      <c r="TES14" s="757"/>
      <c r="TET14" s="757"/>
      <c r="TEU14" s="757"/>
      <c r="TEV14" s="757"/>
      <c r="TEW14" s="757"/>
      <c r="TEX14" s="757"/>
      <c r="TEY14" s="757"/>
      <c r="TEZ14" s="757"/>
      <c r="TFA14" s="757"/>
      <c r="TFB14" s="757"/>
      <c r="TFC14" s="757"/>
      <c r="TFD14" s="757"/>
      <c r="TFE14" s="757"/>
      <c r="TFF14" s="757"/>
      <c r="TFG14" s="757"/>
      <c r="TFH14" s="757"/>
      <c r="TFI14" s="757"/>
      <c r="TFJ14" s="757"/>
      <c r="TFK14" s="757"/>
      <c r="TFL14" s="757"/>
      <c r="TFM14" s="757"/>
      <c r="TFN14" s="757"/>
      <c r="TFO14" s="757"/>
      <c r="TFP14" s="757"/>
      <c r="TFQ14" s="757"/>
      <c r="TFR14" s="757"/>
      <c r="TFS14" s="757"/>
      <c r="TFT14" s="757"/>
      <c r="TFU14" s="757"/>
      <c r="TFV14" s="757"/>
      <c r="TFW14" s="757"/>
      <c r="TFX14" s="757"/>
      <c r="TFY14" s="757"/>
      <c r="TFZ14" s="757"/>
      <c r="TGA14" s="757"/>
      <c r="TGB14" s="757"/>
      <c r="TGC14" s="757"/>
      <c r="TGD14" s="757"/>
      <c r="TGE14" s="757"/>
      <c r="TGF14" s="757"/>
      <c r="TGG14" s="757"/>
      <c r="TGH14" s="757"/>
      <c r="TGI14" s="757"/>
      <c r="TGJ14" s="757"/>
      <c r="TGK14" s="757"/>
      <c r="TGL14" s="757"/>
      <c r="TGM14" s="757"/>
      <c r="TGN14" s="757"/>
      <c r="TGO14" s="757"/>
      <c r="TGP14" s="757"/>
      <c r="TGQ14" s="757"/>
      <c r="TGR14" s="757"/>
      <c r="TGS14" s="757"/>
      <c r="TGT14" s="757"/>
      <c r="TGU14" s="757"/>
      <c r="TGV14" s="757"/>
      <c r="TGW14" s="757"/>
      <c r="TGX14" s="757"/>
      <c r="TGY14" s="757"/>
      <c r="TGZ14" s="757"/>
      <c r="THA14" s="757"/>
      <c r="THB14" s="757"/>
      <c r="THC14" s="757"/>
      <c r="THD14" s="757"/>
      <c r="THE14" s="757"/>
      <c r="THF14" s="757"/>
      <c r="THG14" s="757"/>
      <c r="THH14" s="757"/>
      <c r="THI14" s="757"/>
      <c r="THJ14" s="757"/>
      <c r="THK14" s="757"/>
      <c r="THL14" s="757"/>
      <c r="THM14" s="757"/>
      <c r="THN14" s="757"/>
      <c r="THO14" s="757"/>
      <c r="THP14" s="757"/>
      <c r="THQ14" s="757"/>
      <c r="THR14" s="757"/>
      <c r="THS14" s="757"/>
      <c r="THT14" s="757"/>
      <c r="THU14" s="757"/>
      <c r="THV14" s="757"/>
      <c r="THW14" s="757"/>
      <c r="THX14" s="757"/>
      <c r="THY14" s="757"/>
      <c r="THZ14" s="757"/>
      <c r="TIA14" s="757"/>
      <c r="TIB14" s="757"/>
      <c r="TIC14" s="757"/>
      <c r="TID14" s="757"/>
      <c r="TIE14" s="757"/>
      <c r="TIF14" s="757"/>
      <c r="TIG14" s="757"/>
      <c r="TIH14" s="757"/>
      <c r="TII14" s="757"/>
      <c r="TIJ14" s="757"/>
      <c r="TIK14" s="757"/>
      <c r="TIL14" s="757"/>
      <c r="TIM14" s="757"/>
      <c r="TIN14" s="757"/>
      <c r="TIO14" s="757"/>
      <c r="TIP14" s="757"/>
      <c r="TIQ14" s="757"/>
      <c r="TIR14" s="757"/>
      <c r="TIS14" s="757"/>
      <c r="TIT14" s="757"/>
      <c r="TIU14" s="757"/>
      <c r="TIV14" s="757"/>
      <c r="TIW14" s="757"/>
      <c r="TIX14" s="757"/>
      <c r="TIY14" s="757"/>
      <c r="TIZ14" s="757"/>
      <c r="TJA14" s="757"/>
      <c r="TJB14" s="757"/>
      <c r="TJC14" s="757"/>
      <c r="TJD14" s="757"/>
      <c r="TJE14" s="757"/>
      <c r="TJF14" s="757"/>
      <c r="TJG14" s="757"/>
      <c r="TJH14" s="757"/>
      <c r="TJI14" s="757"/>
      <c r="TJJ14" s="757"/>
      <c r="TJK14" s="757"/>
      <c r="TJL14" s="757"/>
      <c r="TJM14" s="757"/>
      <c r="TJN14" s="757"/>
      <c r="TJO14" s="757"/>
      <c r="TJP14" s="757"/>
      <c r="TJQ14" s="757"/>
      <c r="TJR14" s="757"/>
      <c r="TJS14" s="757"/>
      <c r="TJT14" s="757"/>
      <c r="TJU14" s="757"/>
      <c r="TJV14" s="757"/>
      <c r="TJW14" s="757"/>
      <c r="TJX14" s="757"/>
      <c r="TJY14" s="757"/>
      <c r="TJZ14" s="757"/>
      <c r="TKA14" s="757"/>
      <c r="TKB14" s="757"/>
      <c r="TKC14" s="757"/>
      <c r="TKD14" s="757"/>
      <c r="TKE14" s="757"/>
      <c r="TKF14" s="757"/>
      <c r="TKG14" s="757"/>
      <c r="TKH14" s="757"/>
      <c r="TKI14" s="757"/>
      <c r="TKJ14" s="757"/>
      <c r="TKK14" s="757"/>
      <c r="TKL14" s="757"/>
      <c r="TKM14" s="757"/>
      <c r="TKN14" s="757"/>
      <c r="TKO14" s="757"/>
      <c r="TKP14" s="757"/>
      <c r="TKQ14" s="757"/>
      <c r="TKR14" s="757"/>
      <c r="TKS14" s="757"/>
      <c r="TKT14" s="757"/>
      <c r="TKU14" s="757"/>
      <c r="TKV14" s="757"/>
      <c r="TKW14" s="757"/>
      <c r="TKX14" s="757"/>
      <c r="TKY14" s="757"/>
      <c r="TKZ14" s="757"/>
      <c r="TLA14" s="757"/>
      <c r="TLB14" s="757"/>
      <c r="TLC14" s="757"/>
      <c r="TLD14" s="757"/>
      <c r="TLE14" s="757"/>
      <c r="TLF14" s="757"/>
      <c r="TLG14" s="757"/>
      <c r="TLH14" s="757"/>
      <c r="TLI14" s="757"/>
      <c r="TLJ14" s="757"/>
      <c r="TLK14" s="757"/>
      <c r="TLL14" s="757"/>
      <c r="TLM14" s="757"/>
      <c r="TLN14" s="757"/>
      <c r="TLO14" s="757"/>
      <c r="TLP14" s="757"/>
      <c r="TLQ14" s="757"/>
      <c r="TLR14" s="757"/>
      <c r="TLS14" s="757"/>
      <c r="TLT14" s="757"/>
      <c r="TLU14" s="757"/>
      <c r="TLV14" s="757"/>
      <c r="TLW14" s="757"/>
      <c r="TLX14" s="757"/>
      <c r="TLY14" s="757"/>
      <c r="TLZ14" s="757"/>
      <c r="TMA14" s="757"/>
      <c r="TMB14" s="757"/>
      <c r="TMC14" s="757"/>
      <c r="TMD14" s="757"/>
      <c r="TME14" s="757"/>
      <c r="TMF14" s="757"/>
      <c r="TMG14" s="757"/>
      <c r="TMH14" s="757"/>
      <c r="TMI14" s="757"/>
      <c r="TMJ14" s="757"/>
      <c r="TMK14" s="757"/>
      <c r="TML14" s="757"/>
      <c r="TMM14" s="757"/>
      <c r="TMN14" s="757"/>
      <c r="TMO14" s="757"/>
      <c r="TMP14" s="757"/>
      <c r="TMQ14" s="757"/>
      <c r="TMR14" s="757"/>
      <c r="TMS14" s="757"/>
      <c r="TMT14" s="757"/>
      <c r="TMU14" s="757"/>
      <c r="TMV14" s="757"/>
      <c r="TMW14" s="757"/>
      <c r="TMX14" s="757"/>
      <c r="TMY14" s="757"/>
      <c r="TMZ14" s="757"/>
      <c r="TNA14" s="757"/>
      <c r="TNB14" s="757"/>
      <c r="TNC14" s="757"/>
      <c r="TND14" s="757"/>
      <c r="TNE14" s="757"/>
      <c r="TNF14" s="757"/>
      <c r="TNG14" s="757"/>
      <c r="TNH14" s="757"/>
      <c r="TNI14" s="757"/>
      <c r="TNJ14" s="757"/>
      <c r="TNK14" s="757"/>
      <c r="TNL14" s="757"/>
      <c r="TNM14" s="757"/>
      <c r="TNN14" s="757"/>
      <c r="TNO14" s="757"/>
      <c r="TNP14" s="757"/>
      <c r="TNQ14" s="757"/>
      <c r="TNR14" s="757"/>
      <c r="TNS14" s="757"/>
      <c r="TNT14" s="757"/>
      <c r="TNU14" s="757"/>
      <c r="TNV14" s="757"/>
      <c r="TNW14" s="757"/>
      <c r="TNX14" s="757"/>
      <c r="TNY14" s="757"/>
      <c r="TNZ14" s="757"/>
      <c r="TOA14" s="757"/>
      <c r="TOB14" s="757"/>
      <c r="TOC14" s="757"/>
      <c r="TOD14" s="757"/>
      <c r="TOE14" s="757"/>
      <c r="TOF14" s="757"/>
      <c r="TOG14" s="757"/>
      <c r="TOH14" s="757"/>
      <c r="TOI14" s="757"/>
      <c r="TOJ14" s="757"/>
      <c r="TOK14" s="757"/>
      <c r="TOL14" s="757"/>
      <c r="TOM14" s="757"/>
      <c r="TON14" s="757"/>
      <c r="TOO14" s="757"/>
      <c r="TOP14" s="757"/>
      <c r="TOQ14" s="757"/>
      <c r="TOR14" s="757"/>
      <c r="TOS14" s="757"/>
      <c r="TOT14" s="757"/>
      <c r="TOU14" s="757"/>
      <c r="TOV14" s="757"/>
      <c r="TOW14" s="757"/>
      <c r="TOX14" s="757"/>
      <c r="TOY14" s="757"/>
      <c r="TOZ14" s="757"/>
      <c r="TPA14" s="757"/>
      <c r="TPB14" s="757"/>
      <c r="TPC14" s="757"/>
      <c r="TPD14" s="757"/>
      <c r="TPE14" s="757"/>
      <c r="TPF14" s="757"/>
      <c r="TPG14" s="757"/>
      <c r="TPH14" s="757"/>
      <c r="TPI14" s="757"/>
      <c r="TPJ14" s="757"/>
      <c r="TPK14" s="757"/>
      <c r="TPL14" s="757"/>
      <c r="TPM14" s="757"/>
      <c r="TPN14" s="757"/>
      <c r="TPO14" s="757"/>
      <c r="TPP14" s="757"/>
      <c r="TPQ14" s="757"/>
      <c r="TPR14" s="757"/>
      <c r="TPS14" s="757"/>
      <c r="TPT14" s="757"/>
      <c r="TPU14" s="757"/>
      <c r="TPV14" s="757"/>
      <c r="TPW14" s="757"/>
      <c r="TPX14" s="757"/>
      <c r="TPY14" s="757"/>
      <c r="TPZ14" s="757"/>
      <c r="TQA14" s="757"/>
      <c r="TQB14" s="757"/>
      <c r="TQC14" s="757"/>
      <c r="TQD14" s="757"/>
      <c r="TQE14" s="757"/>
      <c r="TQF14" s="757"/>
      <c r="TQG14" s="757"/>
      <c r="TQH14" s="757"/>
      <c r="TQI14" s="757"/>
      <c r="TQJ14" s="757"/>
      <c r="TQK14" s="757"/>
      <c r="TQL14" s="757"/>
      <c r="TQM14" s="757"/>
      <c r="TQN14" s="757"/>
      <c r="TQO14" s="757"/>
      <c r="TQP14" s="757"/>
      <c r="TQQ14" s="757"/>
      <c r="TQR14" s="757"/>
      <c r="TQS14" s="757"/>
      <c r="TQT14" s="757"/>
      <c r="TQU14" s="757"/>
      <c r="TQV14" s="757"/>
      <c r="TQW14" s="757"/>
      <c r="TQX14" s="757"/>
      <c r="TQY14" s="757"/>
      <c r="TQZ14" s="757"/>
      <c r="TRA14" s="757"/>
      <c r="TRB14" s="757"/>
      <c r="TRC14" s="757"/>
      <c r="TRD14" s="757"/>
      <c r="TRE14" s="757"/>
      <c r="TRF14" s="757"/>
      <c r="TRG14" s="757"/>
      <c r="TRH14" s="757"/>
      <c r="TRI14" s="757"/>
      <c r="TRJ14" s="757"/>
      <c r="TRK14" s="757"/>
      <c r="TRL14" s="757"/>
      <c r="TRM14" s="757"/>
      <c r="TRN14" s="757"/>
      <c r="TRO14" s="757"/>
      <c r="TRP14" s="757"/>
      <c r="TRQ14" s="757"/>
      <c r="TRR14" s="757"/>
      <c r="TRS14" s="757"/>
      <c r="TRT14" s="757"/>
      <c r="TRU14" s="757"/>
      <c r="TRV14" s="757"/>
      <c r="TRW14" s="757"/>
      <c r="TRX14" s="757"/>
      <c r="TRY14" s="757"/>
      <c r="TRZ14" s="757"/>
      <c r="TSA14" s="757"/>
      <c r="TSB14" s="757"/>
      <c r="TSC14" s="757"/>
      <c r="TSD14" s="757"/>
      <c r="TSE14" s="757"/>
      <c r="TSF14" s="757"/>
      <c r="TSG14" s="757"/>
      <c r="TSH14" s="757"/>
      <c r="TSI14" s="757"/>
      <c r="TSJ14" s="757"/>
      <c r="TSK14" s="757"/>
      <c r="TSL14" s="757"/>
      <c r="TSM14" s="757"/>
      <c r="TSN14" s="757"/>
      <c r="TSO14" s="757"/>
      <c r="TSP14" s="757"/>
      <c r="TSQ14" s="757"/>
      <c r="TSR14" s="757"/>
      <c r="TSS14" s="757"/>
      <c r="TST14" s="757"/>
      <c r="TSU14" s="757"/>
      <c r="TSV14" s="757"/>
      <c r="TSW14" s="757"/>
      <c r="TSX14" s="757"/>
      <c r="TSY14" s="757"/>
      <c r="TSZ14" s="757"/>
      <c r="TTA14" s="757"/>
      <c r="TTB14" s="757"/>
      <c r="TTC14" s="757"/>
      <c r="TTD14" s="757"/>
      <c r="TTE14" s="757"/>
      <c r="TTF14" s="757"/>
      <c r="TTG14" s="757"/>
      <c r="TTH14" s="757"/>
      <c r="TTI14" s="757"/>
      <c r="TTJ14" s="757"/>
      <c r="TTK14" s="757"/>
      <c r="TTL14" s="757"/>
      <c r="TTM14" s="757"/>
      <c r="TTN14" s="757"/>
      <c r="TTO14" s="757"/>
      <c r="TTP14" s="757"/>
      <c r="TTQ14" s="757"/>
      <c r="TTR14" s="757"/>
      <c r="TTS14" s="757"/>
      <c r="TTT14" s="757"/>
      <c r="TTU14" s="757"/>
      <c r="TTV14" s="757"/>
      <c r="TTW14" s="757"/>
      <c r="TTX14" s="757"/>
      <c r="TTY14" s="757"/>
      <c r="TTZ14" s="757"/>
      <c r="TUA14" s="757"/>
      <c r="TUB14" s="757"/>
      <c r="TUC14" s="757"/>
      <c r="TUD14" s="757"/>
      <c r="TUE14" s="757"/>
      <c r="TUF14" s="757"/>
      <c r="TUG14" s="757"/>
      <c r="TUH14" s="757"/>
      <c r="TUI14" s="757"/>
      <c r="TUJ14" s="757"/>
      <c r="TUK14" s="757"/>
      <c r="TUL14" s="757"/>
      <c r="TUM14" s="757"/>
      <c r="TUN14" s="757"/>
      <c r="TUO14" s="757"/>
      <c r="TUP14" s="757"/>
      <c r="TUQ14" s="757"/>
      <c r="TUR14" s="757"/>
      <c r="TUS14" s="757"/>
      <c r="TUT14" s="757"/>
      <c r="TUU14" s="757"/>
      <c r="TUV14" s="757"/>
      <c r="TUW14" s="757"/>
      <c r="TUX14" s="757"/>
      <c r="TUY14" s="757"/>
      <c r="TUZ14" s="757"/>
      <c r="TVA14" s="757"/>
      <c r="TVB14" s="757"/>
      <c r="TVC14" s="757"/>
      <c r="TVD14" s="757"/>
      <c r="TVE14" s="757"/>
      <c r="TVF14" s="757"/>
      <c r="TVG14" s="757"/>
      <c r="TVH14" s="757"/>
      <c r="TVI14" s="757"/>
      <c r="TVJ14" s="757"/>
      <c r="TVK14" s="757"/>
      <c r="TVL14" s="757"/>
      <c r="TVM14" s="757"/>
      <c r="TVN14" s="757"/>
      <c r="TVO14" s="757"/>
      <c r="TVP14" s="757"/>
      <c r="TVQ14" s="757"/>
      <c r="TVR14" s="757"/>
      <c r="TVS14" s="757"/>
      <c r="TVT14" s="757"/>
      <c r="TVU14" s="757"/>
      <c r="TVV14" s="757"/>
      <c r="TVW14" s="757"/>
      <c r="TVX14" s="757"/>
      <c r="TVY14" s="757"/>
      <c r="TVZ14" s="757"/>
      <c r="TWA14" s="757"/>
      <c r="TWB14" s="757"/>
      <c r="TWC14" s="757"/>
      <c r="TWD14" s="757"/>
      <c r="TWE14" s="757"/>
      <c r="TWF14" s="757"/>
      <c r="TWG14" s="757"/>
      <c r="TWH14" s="757"/>
      <c r="TWI14" s="757"/>
      <c r="TWJ14" s="757"/>
      <c r="TWK14" s="757"/>
      <c r="TWL14" s="757"/>
      <c r="TWM14" s="757"/>
      <c r="TWN14" s="757"/>
      <c r="TWO14" s="757"/>
      <c r="TWP14" s="757"/>
      <c r="TWQ14" s="757"/>
      <c r="TWR14" s="757"/>
      <c r="TWS14" s="757"/>
      <c r="TWT14" s="757"/>
      <c r="TWU14" s="757"/>
      <c r="TWV14" s="757"/>
      <c r="TWW14" s="757"/>
      <c r="TWX14" s="757"/>
      <c r="TWY14" s="757"/>
      <c r="TWZ14" s="757"/>
      <c r="TXA14" s="757"/>
      <c r="TXB14" s="757"/>
      <c r="TXC14" s="757"/>
      <c r="TXD14" s="757"/>
      <c r="TXE14" s="757"/>
      <c r="TXF14" s="757"/>
      <c r="TXG14" s="757"/>
      <c r="TXH14" s="757"/>
      <c r="TXI14" s="757"/>
      <c r="TXJ14" s="757"/>
      <c r="TXK14" s="757"/>
      <c r="TXL14" s="757"/>
      <c r="TXM14" s="757"/>
      <c r="TXN14" s="757"/>
      <c r="TXO14" s="757"/>
      <c r="TXP14" s="757"/>
      <c r="TXQ14" s="757"/>
      <c r="TXR14" s="757"/>
      <c r="TXS14" s="757"/>
      <c r="TXT14" s="757"/>
      <c r="TXU14" s="757"/>
      <c r="TXV14" s="757"/>
      <c r="TXW14" s="757"/>
      <c r="TXX14" s="757"/>
      <c r="TXY14" s="757"/>
      <c r="TXZ14" s="757"/>
      <c r="TYA14" s="757"/>
      <c r="TYB14" s="757"/>
      <c r="TYC14" s="757"/>
      <c r="TYD14" s="757"/>
      <c r="TYE14" s="757"/>
      <c r="TYF14" s="757"/>
      <c r="TYG14" s="757"/>
      <c r="TYH14" s="757"/>
      <c r="TYI14" s="757"/>
      <c r="TYJ14" s="757"/>
      <c r="TYK14" s="757"/>
      <c r="TYL14" s="757"/>
      <c r="TYM14" s="757"/>
      <c r="TYN14" s="757"/>
      <c r="TYO14" s="757"/>
      <c r="TYP14" s="757"/>
      <c r="TYQ14" s="757"/>
      <c r="TYR14" s="757"/>
      <c r="TYS14" s="757"/>
      <c r="TYT14" s="757"/>
      <c r="TYU14" s="757"/>
      <c r="TYV14" s="757"/>
      <c r="TYW14" s="757"/>
      <c r="TYX14" s="757"/>
      <c r="TYY14" s="757"/>
      <c r="TYZ14" s="757"/>
      <c r="TZA14" s="757"/>
      <c r="TZB14" s="757"/>
      <c r="TZC14" s="757"/>
      <c r="TZD14" s="757"/>
      <c r="TZE14" s="757"/>
      <c r="TZF14" s="757"/>
      <c r="TZG14" s="757"/>
      <c r="TZH14" s="757"/>
      <c r="TZI14" s="757"/>
      <c r="TZJ14" s="757"/>
      <c r="TZK14" s="757"/>
      <c r="TZL14" s="757"/>
      <c r="TZM14" s="757"/>
      <c r="TZN14" s="757"/>
      <c r="TZO14" s="757"/>
      <c r="TZP14" s="757"/>
      <c r="TZQ14" s="757"/>
      <c r="TZR14" s="757"/>
      <c r="TZS14" s="757"/>
      <c r="TZT14" s="757"/>
      <c r="TZU14" s="757"/>
      <c r="TZV14" s="757"/>
      <c r="TZW14" s="757"/>
      <c r="TZX14" s="757"/>
      <c r="TZY14" s="757"/>
      <c r="TZZ14" s="757"/>
      <c r="UAA14" s="757"/>
      <c r="UAB14" s="757"/>
      <c r="UAC14" s="757"/>
      <c r="UAD14" s="757"/>
      <c r="UAE14" s="757"/>
      <c r="UAF14" s="757"/>
      <c r="UAG14" s="757"/>
      <c r="UAH14" s="757"/>
      <c r="UAI14" s="757"/>
      <c r="UAJ14" s="757"/>
      <c r="UAK14" s="757"/>
      <c r="UAL14" s="757"/>
      <c r="UAM14" s="757"/>
      <c r="UAN14" s="757"/>
      <c r="UAO14" s="757"/>
      <c r="UAP14" s="757"/>
      <c r="UAQ14" s="757"/>
      <c r="UAR14" s="757"/>
      <c r="UAS14" s="757"/>
      <c r="UAT14" s="757"/>
      <c r="UAU14" s="757"/>
      <c r="UAV14" s="757"/>
      <c r="UAW14" s="757"/>
      <c r="UAX14" s="757"/>
      <c r="UAY14" s="757"/>
      <c r="UAZ14" s="757"/>
      <c r="UBA14" s="757"/>
      <c r="UBB14" s="757"/>
      <c r="UBC14" s="757"/>
      <c r="UBD14" s="757"/>
      <c r="UBE14" s="757"/>
      <c r="UBF14" s="757"/>
      <c r="UBG14" s="757"/>
      <c r="UBH14" s="757"/>
      <c r="UBI14" s="757"/>
      <c r="UBJ14" s="757"/>
      <c r="UBK14" s="757"/>
      <c r="UBL14" s="757"/>
      <c r="UBM14" s="757"/>
      <c r="UBN14" s="757"/>
      <c r="UBO14" s="757"/>
      <c r="UBP14" s="757"/>
      <c r="UBQ14" s="757"/>
      <c r="UBR14" s="757"/>
      <c r="UBS14" s="757"/>
      <c r="UBT14" s="757"/>
      <c r="UBU14" s="757"/>
      <c r="UBV14" s="757"/>
      <c r="UBW14" s="757"/>
      <c r="UBX14" s="757"/>
      <c r="UBY14" s="757"/>
      <c r="UBZ14" s="757"/>
      <c r="UCA14" s="757"/>
      <c r="UCB14" s="757"/>
      <c r="UCC14" s="757"/>
      <c r="UCD14" s="757"/>
      <c r="UCE14" s="757"/>
      <c r="UCF14" s="757"/>
      <c r="UCG14" s="757"/>
      <c r="UCH14" s="757"/>
      <c r="UCI14" s="757"/>
      <c r="UCJ14" s="757"/>
      <c r="UCK14" s="757"/>
      <c r="UCL14" s="757"/>
      <c r="UCM14" s="757"/>
      <c r="UCN14" s="757"/>
      <c r="UCO14" s="757"/>
      <c r="UCP14" s="757"/>
      <c r="UCQ14" s="757"/>
      <c r="UCR14" s="757"/>
      <c r="UCS14" s="757"/>
      <c r="UCT14" s="757"/>
      <c r="UCU14" s="757"/>
      <c r="UCV14" s="757"/>
      <c r="UCW14" s="757"/>
      <c r="UCX14" s="757"/>
      <c r="UCY14" s="757"/>
      <c r="UCZ14" s="757"/>
      <c r="UDA14" s="757"/>
      <c r="UDB14" s="757"/>
      <c r="UDC14" s="757"/>
      <c r="UDD14" s="757"/>
      <c r="UDE14" s="757"/>
      <c r="UDF14" s="757"/>
      <c r="UDG14" s="757"/>
      <c r="UDH14" s="757"/>
      <c r="UDI14" s="757"/>
      <c r="UDJ14" s="757"/>
      <c r="UDK14" s="757"/>
      <c r="UDL14" s="757"/>
      <c r="UDM14" s="757"/>
      <c r="UDN14" s="757"/>
      <c r="UDO14" s="757"/>
      <c r="UDP14" s="757"/>
      <c r="UDQ14" s="757"/>
      <c r="UDR14" s="757"/>
      <c r="UDS14" s="757"/>
      <c r="UDT14" s="757"/>
      <c r="UDU14" s="757"/>
      <c r="UDV14" s="757"/>
      <c r="UDW14" s="757"/>
      <c r="UDX14" s="757"/>
      <c r="UDY14" s="757"/>
      <c r="UDZ14" s="757"/>
      <c r="UEA14" s="757"/>
      <c r="UEB14" s="757"/>
      <c r="UEC14" s="757"/>
      <c r="UED14" s="757"/>
      <c r="UEE14" s="757"/>
      <c r="UEF14" s="757"/>
      <c r="UEG14" s="757"/>
      <c r="UEH14" s="757"/>
      <c r="UEI14" s="757"/>
      <c r="UEJ14" s="757"/>
      <c r="UEK14" s="757"/>
      <c r="UEL14" s="757"/>
      <c r="UEM14" s="757"/>
      <c r="UEN14" s="757"/>
      <c r="UEO14" s="757"/>
      <c r="UEP14" s="757"/>
      <c r="UEQ14" s="757"/>
      <c r="UER14" s="757"/>
      <c r="UES14" s="757"/>
      <c r="UET14" s="757"/>
      <c r="UEU14" s="757"/>
      <c r="UEV14" s="757"/>
      <c r="UEW14" s="757"/>
      <c r="UEX14" s="757"/>
      <c r="UEY14" s="757"/>
      <c r="UEZ14" s="757"/>
      <c r="UFA14" s="757"/>
      <c r="UFB14" s="757"/>
      <c r="UFC14" s="757"/>
      <c r="UFD14" s="757"/>
      <c r="UFE14" s="757"/>
      <c r="UFF14" s="757"/>
      <c r="UFG14" s="757"/>
      <c r="UFH14" s="757"/>
      <c r="UFI14" s="757"/>
      <c r="UFJ14" s="757"/>
      <c r="UFK14" s="757"/>
      <c r="UFL14" s="757"/>
      <c r="UFM14" s="757"/>
      <c r="UFN14" s="757"/>
      <c r="UFO14" s="757"/>
      <c r="UFP14" s="757"/>
      <c r="UFQ14" s="757"/>
      <c r="UFR14" s="757"/>
      <c r="UFS14" s="757"/>
      <c r="UFT14" s="757"/>
      <c r="UFU14" s="757"/>
      <c r="UFV14" s="757"/>
      <c r="UFW14" s="757"/>
      <c r="UFX14" s="757"/>
      <c r="UFY14" s="757"/>
      <c r="UFZ14" s="757"/>
      <c r="UGA14" s="757"/>
      <c r="UGB14" s="757"/>
      <c r="UGC14" s="757"/>
      <c r="UGD14" s="757"/>
      <c r="UGE14" s="757"/>
      <c r="UGF14" s="757"/>
      <c r="UGG14" s="757"/>
      <c r="UGH14" s="757"/>
      <c r="UGI14" s="757"/>
      <c r="UGJ14" s="757"/>
      <c r="UGK14" s="757"/>
      <c r="UGL14" s="757"/>
      <c r="UGM14" s="757"/>
      <c r="UGN14" s="757"/>
      <c r="UGO14" s="757"/>
      <c r="UGP14" s="757"/>
      <c r="UGQ14" s="757"/>
      <c r="UGR14" s="757"/>
      <c r="UGS14" s="757"/>
      <c r="UGT14" s="757"/>
      <c r="UGU14" s="757"/>
      <c r="UGV14" s="757"/>
      <c r="UGW14" s="757"/>
      <c r="UGX14" s="757"/>
      <c r="UGY14" s="757"/>
      <c r="UGZ14" s="757"/>
      <c r="UHA14" s="757"/>
      <c r="UHB14" s="757"/>
      <c r="UHC14" s="757"/>
      <c r="UHD14" s="757"/>
      <c r="UHE14" s="757"/>
      <c r="UHF14" s="757"/>
      <c r="UHG14" s="757"/>
      <c r="UHH14" s="757"/>
      <c r="UHI14" s="757"/>
      <c r="UHJ14" s="757"/>
      <c r="UHK14" s="757"/>
      <c r="UHL14" s="757"/>
      <c r="UHM14" s="757"/>
      <c r="UHN14" s="757"/>
      <c r="UHO14" s="757"/>
      <c r="UHP14" s="757"/>
      <c r="UHQ14" s="757"/>
      <c r="UHR14" s="757"/>
      <c r="UHS14" s="757"/>
      <c r="UHT14" s="757"/>
      <c r="UHU14" s="757"/>
      <c r="UHV14" s="757"/>
      <c r="UHW14" s="757"/>
      <c r="UHX14" s="757"/>
      <c r="UHY14" s="757"/>
      <c r="UHZ14" s="757"/>
      <c r="UIA14" s="757"/>
      <c r="UIB14" s="757"/>
      <c r="UIC14" s="757"/>
      <c r="UID14" s="757"/>
      <c r="UIE14" s="757"/>
      <c r="UIF14" s="757"/>
      <c r="UIG14" s="757"/>
      <c r="UIH14" s="757"/>
      <c r="UII14" s="757"/>
      <c r="UIJ14" s="757"/>
      <c r="UIK14" s="757"/>
      <c r="UIL14" s="757"/>
      <c r="UIM14" s="757"/>
      <c r="UIN14" s="757"/>
      <c r="UIO14" s="757"/>
      <c r="UIP14" s="757"/>
      <c r="UIQ14" s="757"/>
      <c r="UIR14" s="757"/>
      <c r="UIS14" s="757"/>
      <c r="UIT14" s="757"/>
      <c r="UIU14" s="757"/>
      <c r="UIV14" s="757"/>
      <c r="UIW14" s="757"/>
      <c r="UIX14" s="757"/>
      <c r="UIY14" s="757"/>
      <c r="UIZ14" s="757"/>
      <c r="UJA14" s="757"/>
      <c r="UJB14" s="757"/>
      <c r="UJC14" s="757"/>
      <c r="UJD14" s="757"/>
      <c r="UJE14" s="757"/>
      <c r="UJF14" s="757"/>
      <c r="UJG14" s="757"/>
      <c r="UJH14" s="757"/>
      <c r="UJI14" s="757"/>
      <c r="UJJ14" s="757"/>
      <c r="UJK14" s="757"/>
      <c r="UJL14" s="757"/>
      <c r="UJM14" s="757"/>
      <c r="UJN14" s="757"/>
      <c r="UJO14" s="757"/>
      <c r="UJP14" s="757"/>
      <c r="UJQ14" s="757"/>
      <c r="UJR14" s="757"/>
      <c r="UJS14" s="757"/>
      <c r="UJT14" s="757"/>
      <c r="UJU14" s="757"/>
      <c r="UJV14" s="757"/>
      <c r="UJW14" s="757"/>
      <c r="UJX14" s="757"/>
      <c r="UJY14" s="757"/>
      <c r="UJZ14" s="757"/>
      <c r="UKA14" s="757"/>
      <c r="UKB14" s="757"/>
      <c r="UKC14" s="757"/>
      <c r="UKD14" s="757"/>
      <c r="UKE14" s="757"/>
      <c r="UKF14" s="757"/>
      <c r="UKG14" s="757"/>
      <c r="UKH14" s="757"/>
      <c r="UKI14" s="757"/>
      <c r="UKJ14" s="757"/>
      <c r="UKK14" s="757"/>
      <c r="UKL14" s="757"/>
      <c r="UKM14" s="757"/>
      <c r="UKN14" s="757"/>
      <c r="UKO14" s="757"/>
      <c r="UKP14" s="757"/>
      <c r="UKQ14" s="757"/>
      <c r="UKR14" s="757"/>
      <c r="UKS14" s="757"/>
      <c r="UKT14" s="757"/>
      <c r="UKU14" s="757"/>
      <c r="UKV14" s="757"/>
      <c r="UKW14" s="757"/>
      <c r="UKX14" s="757"/>
      <c r="UKY14" s="757"/>
      <c r="UKZ14" s="757"/>
      <c r="ULA14" s="757"/>
      <c r="ULB14" s="757"/>
      <c r="ULC14" s="757"/>
      <c r="ULD14" s="757"/>
      <c r="ULE14" s="757"/>
      <c r="ULF14" s="757"/>
      <c r="ULG14" s="757"/>
      <c r="ULH14" s="757"/>
      <c r="ULI14" s="757"/>
      <c r="ULJ14" s="757"/>
      <c r="ULK14" s="757"/>
      <c r="ULL14" s="757"/>
      <c r="ULM14" s="757"/>
      <c r="ULN14" s="757"/>
      <c r="ULO14" s="757"/>
      <c r="ULP14" s="757"/>
      <c r="ULQ14" s="757"/>
      <c r="ULR14" s="757"/>
      <c r="ULS14" s="757"/>
      <c r="ULT14" s="757"/>
      <c r="ULU14" s="757"/>
      <c r="ULV14" s="757"/>
      <c r="ULW14" s="757"/>
      <c r="ULX14" s="757"/>
      <c r="ULY14" s="757"/>
      <c r="ULZ14" s="757"/>
      <c r="UMA14" s="757"/>
      <c r="UMB14" s="757"/>
      <c r="UMC14" s="757"/>
      <c r="UMD14" s="757"/>
      <c r="UME14" s="757"/>
      <c r="UMF14" s="757"/>
      <c r="UMG14" s="757"/>
      <c r="UMH14" s="757"/>
      <c r="UMI14" s="757"/>
      <c r="UMJ14" s="757"/>
      <c r="UMK14" s="757"/>
      <c r="UML14" s="757"/>
      <c r="UMM14" s="757"/>
      <c r="UMN14" s="757"/>
      <c r="UMO14" s="757"/>
      <c r="UMP14" s="757"/>
      <c r="UMQ14" s="757"/>
      <c r="UMR14" s="757"/>
      <c r="UMS14" s="757"/>
      <c r="UMT14" s="757"/>
      <c r="UMU14" s="757"/>
      <c r="UMV14" s="757"/>
      <c r="UMW14" s="757"/>
      <c r="UMX14" s="757"/>
      <c r="UMY14" s="757"/>
      <c r="UMZ14" s="757"/>
      <c r="UNA14" s="757"/>
      <c r="UNB14" s="757"/>
      <c r="UNC14" s="757"/>
      <c r="UND14" s="757"/>
      <c r="UNE14" s="757"/>
      <c r="UNF14" s="757"/>
      <c r="UNG14" s="757"/>
      <c r="UNH14" s="757"/>
      <c r="UNI14" s="757"/>
      <c r="UNJ14" s="757"/>
      <c r="UNK14" s="757"/>
      <c r="UNL14" s="757"/>
      <c r="UNM14" s="757"/>
      <c r="UNN14" s="757"/>
      <c r="UNO14" s="757"/>
      <c r="UNP14" s="757"/>
      <c r="UNQ14" s="757"/>
      <c r="UNR14" s="757"/>
      <c r="UNS14" s="757"/>
      <c r="UNT14" s="757"/>
      <c r="UNU14" s="757"/>
      <c r="UNV14" s="757"/>
      <c r="UNW14" s="757"/>
      <c r="UNX14" s="757"/>
      <c r="UNY14" s="757"/>
      <c r="UNZ14" s="757"/>
      <c r="UOA14" s="757"/>
      <c r="UOB14" s="757"/>
      <c r="UOC14" s="757"/>
      <c r="UOD14" s="757"/>
      <c r="UOE14" s="757"/>
      <c r="UOF14" s="757"/>
      <c r="UOG14" s="757"/>
      <c r="UOH14" s="757"/>
      <c r="UOI14" s="757"/>
      <c r="UOJ14" s="757"/>
      <c r="UOK14" s="757"/>
      <c r="UOL14" s="757"/>
      <c r="UOM14" s="757"/>
      <c r="UON14" s="757"/>
      <c r="UOO14" s="757"/>
      <c r="UOP14" s="757"/>
      <c r="UOQ14" s="757"/>
      <c r="UOR14" s="757"/>
      <c r="UOS14" s="757"/>
      <c r="UOT14" s="757"/>
      <c r="UOU14" s="757"/>
      <c r="UOV14" s="757"/>
      <c r="UOW14" s="757"/>
      <c r="UOX14" s="757"/>
      <c r="UOY14" s="757"/>
      <c r="UOZ14" s="757"/>
      <c r="UPA14" s="757"/>
      <c r="UPB14" s="757"/>
      <c r="UPC14" s="757"/>
      <c r="UPD14" s="757"/>
      <c r="UPE14" s="757"/>
      <c r="UPF14" s="757"/>
      <c r="UPG14" s="757"/>
      <c r="UPH14" s="757"/>
      <c r="UPI14" s="757"/>
      <c r="UPJ14" s="757"/>
      <c r="UPK14" s="757"/>
      <c r="UPL14" s="757"/>
      <c r="UPM14" s="757"/>
      <c r="UPN14" s="757"/>
      <c r="UPO14" s="757"/>
      <c r="UPP14" s="757"/>
      <c r="UPQ14" s="757"/>
      <c r="UPR14" s="757"/>
      <c r="UPS14" s="757"/>
      <c r="UPT14" s="757"/>
      <c r="UPU14" s="757"/>
      <c r="UPV14" s="757"/>
      <c r="UPW14" s="757"/>
      <c r="UPX14" s="757"/>
      <c r="UPY14" s="757"/>
      <c r="UPZ14" s="757"/>
      <c r="UQA14" s="757"/>
      <c r="UQB14" s="757"/>
      <c r="UQC14" s="757"/>
      <c r="UQD14" s="757"/>
      <c r="UQE14" s="757"/>
      <c r="UQF14" s="757"/>
      <c r="UQG14" s="757"/>
      <c r="UQH14" s="757"/>
      <c r="UQI14" s="757"/>
      <c r="UQJ14" s="757"/>
      <c r="UQK14" s="757"/>
      <c r="UQL14" s="757"/>
      <c r="UQM14" s="757"/>
      <c r="UQN14" s="757"/>
      <c r="UQO14" s="757"/>
      <c r="UQP14" s="757"/>
      <c r="UQQ14" s="757"/>
      <c r="UQR14" s="757"/>
      <c r="UQS14" s="757"/>
      <c r="UQT14" s="757"/>
      <c r="UQU14" s="757"/>
      <c r="UQV14" s="757"/>
      <c r="UQW14" s="757"/>
      <c r="UQX14" s="757"/>
      <c r="UQY14" s="757"/>
      <c r="UQZ14" s="757"/>
      <c r="URA14" s="757"/>
      <c r="URB14" s="757"/>
      <c r="URC14" s="757"/>
      <c r="URD14" s="757"/>
      <c r="URE14" s="757"/>
      <c r="URF14" s="757"/>
      <c r="URG14" s="757"/>
      <c r="URH14" s="757"/>
      <c r="URI14" s="757"/>
      <c r="URJ14" s="757"/>
      <c r="URK14" s="757"/>
      <c r="URL14" s="757"/>
      <c r="URM14" s="757"/>
      <c r="URN14" s="757"/>
      <c r="URO14" s="757"/>
      <c r="URP14" s="757"/>
      <c r="URQ14" s="757"/>
      <c r="URR14" s="757"/>
      <c r="URS14" s="757"/>
      <c r="URT14" s="757"/>
      <c r="URU14" s="757"/>
      <c r="URV14" s="757"/>
      <c r="URW14" s="757"/>
      <c r="URX14" s="757"/>
      <c r="URY14" s="757"/>
      <c r="URZ14" s="757"/>
      <c r="USA14" s="757"/>
      <c r="USB14" s="757"/>
      <c r="USC14" s="757"/>
      <c r="USD14" s="757"/>
      <c r="USE14" s="757"/>
      <c r="USF14" s="757"/>
      <c r="USG14" s="757"/>
      <c r="USH14" s="757"/>
      <c r="USI14" s="757"/>
      <c r="USJ14" s="757"/>
      <c r="USK14" s="757"/>
      <c r="USL14" s="757"/>
      <c r="USM14" s="757"/>
      <c r="USN14" s="757"/>
      <c r="USO14" s="757"/>
      <c r="USP14" s="757"/>
      <c r="USQ14" s="757"/>
      <c r="USR14" s="757"/>
      <c r="USS14" s="757"/>
      <c r="UST14" s="757"/>
      <c r="USU14" s="757"/>
      <c r="USV14" s="757"/>
      <c r="USW14" s="757"/>
      <c r="USX14" s="757"/>
      <c r="USY14" s="757"/>
      <c r="USZ14" s="757"/>
      <c r="UTA14" s="757"/>
      <c r="UTB14" s="757"/>
      <c r="UTC14" s="757"/>
      <c r="UTD14" s="757"/>
      <c r="UTE14" s="757"/>
      <c r="UTF14" s="757"/>
      <c r="UTG14" s="757"/>
      <c r="UTH14" s="757"/>
      <c r="UTI14" s="757"/>
      <c r="UTJ14" s="757"/>
      <c r="UTK14" s="757"/>
      <c r="UTL14" s="757"/>
      <c r="UTM14" s="757"/>
      <c r="UTN14" s="757"/>
      <c r="UTO14" s="757"/>
      <c r="UTP14" s="757"/>
      <c r="UTQ14" s="757"/>
      <c r="UTR14" s="757"/>
      <c r="UTS14" s="757"/>
      <c r="UTT14" s="757"/>
      <c r="UTU14" s="757"/>
      <c r="UTV14" s="757"/>
      <c r="UTW14" s="757"/>
      <c r="UTX14" s="757"/>
      <c r="UTY14" s="757"/>
      <c r="UTZ14" s="757"/>
      <c r="UUA14" s="757"/>
      <c r="UUB14" s="757"/>
      <c r="UUC14" s="757"/>
      <c r="UUD14" s="757"/>
      <c r="UUE14" s="757"/>
      <c r="UUF14" s="757"/>
      <c r="UUG14" s="757"/>
      <c r="UUH14" s="757"/>
      <c r="UUI14" s="757"/>
      <c r="UUJ14" s="757"/>
      <c r="UUK14" s="757"/>
      <c r="UUL14" s="757"/>
      <c r="UUM14" s="757"/>
      <c r="UUN14" s="757"/>
      <c r="UUO14" s="757"/>
      <c r="UUP14" s="757"/>
      <c r="UUQ14" s="757"/>
      <c r="UUR14" s="757"/>
      <c r="UUS14" s="757"/>
      <c r="UUT14" s="757"/>
      <c r="UUU14" s="757"/>
      <c r="UUV14" s="757"/>
      <c r="UUW14" s="757"/>
      <c r="UUX14" s="757"/>
      <c r="UUY14" s="757"/>
      <c r="UUZ14" s="757"/>
      <c r="UVA14" s="757"/>
      <c r="UVB14" s="757"/>
      <c r="UVC14" s="757"/>
      <c r="UVD14" s="757"/>
      <c r="UVE14" s="757"/>
      <c r="UVF14" s="757"/>
      <c r="UVG14" s="757"/>
      <c r="UVH14" s="757"/>
      <c r="UVI14" s="757"/>
      <c r="UVJ14" s="757"/>
      <c r="UVK14" s="757"/>
      <c r="UVL14" s="757"/>
      <c r="UVM14" s="757"/>
      <c r="UVN14" s="757"/>
      <c r="UVO14" s="757"/>
      <c r="UVP14" s="757"/>
      <c r="UVQ14" s="757"/>
      <c r="UVR14" s="757"/>
      <c r="UVS14" s="757"/>
      <c r="UVT14" s="757"/>
      <c r="UVU14" s="757"/>
      <c r="UVV14" s="757"/>
      <c r="UVW14" s="757"/>
      <c r="UVX14" s="757"/>
      <c r="UVY14" s="757"/>
      <c r="UVZ14" s="757"/>
      <c r="UWA14" s="757"/>
      <c r="UWB14" s="757"/>
      <c r="UWC14" s="757"/>
      <c r="UWD14" s="757"/>
      <c r="UWE14" s="757"/>
      <c r="UWF14" s="757"/>
      <c r="UWG14" s="757"/>
      <c r="UWH14" s="757"/>
      <c r="UWI14" s="757"/>
      <c r="UWJ14" s="757"/>
      <c r="UWK14" s="757"/>
      <c r="UWL14" s="757"/>
      <c r="UWM14" s="757"/>
      <c r="UWN14" s="757"/>
      <c r="UWO14" s="757"/>
      <c r="UWP14" s="757"/>
      <c r="UWQ14" s="757"/>
      <c r="UWR14" s="757"/>
      <c r="UWS14" s="757"/>
      <c r="UWT14" s="757"/>
      <c r="UWU14" s="757"/>
      <c r="UWV14" s="757"/>
      <c r="UWW14" s="757"/>
      <c r="UWX14" s="757"/>
      <c r="UWY14" s="757"/>
      <c r="UWZ14" s="757"/>
      <c r="UXA14" s="757"/>
      <c r="UXB14" s="757"/>
      <c r="UXC14" s="757"/>
      <c r="UXD14" s="757"/>
      <c r="UXE14" s="757"/>
      <c r="UXF14" s="757"/>
      <c r="UXG14" s="757"/>
      <c r="UXH14" s="757"/>
      <c r="UXI14" s="757"/>
      <c r="UXJ14" s="757"/>
      <c r="UXK14" s="757"/>
      <c r="UXL14" s="757"/>
      <c r="UXM14" s="757"/>
      <c r="UXN14" s="757"/>
      <c r="UXO14" s="757"/>
      <c r="UXP14" s="757"/>
      <c r="UXQ14" s="757"/>
      <c r="UXR14" s="757"/>
      <c r="UXS14" s="757"/>
      <c r="UXT14" s="757"/>
      <c r="UXU14" s="757"/>
      <c r="UXV14" s="757"/>
      <c r="UXW14" s="757"/>
      <c r="UXX14" s="757"/>
      <c r="UXY14" s="757"/>
      <c r="UXZ14" s="757"/>
      <c r="UYA14" s="757"/>
      <c r="UYB14" s="757"/>
      <c r="UYC14" s="757"/>
      <c r="UYD14" s="757"/>
      <c r="UYE14" s="757"/>
      <c r="UYF14" s="757"/>
      <c r="UYG14" s="757"/>
      <c r="UYH14" s="757"/>
      <c r="UYI14" s="757"/>
      <c r="UYJ14" s="757"/>
      <c r="UYK14" s="757"/>
      <c r="UYL14" s="757"/>
      <c r="UYM14" s="757"/>
      <c r="UYN14" s="757"/>
      <c r="UYO14" s="757"/>
      <c r="UYP14" s="757"/>
      <c r="UYQ14" s="757"/>
      <c r="UYR14" s="757"/>
      <c r="UYS14" s="757"/>
      <c r="UYT14" s="757"/>
      <c r="UYU14" s="757"/>
      <c r="UYV14" s="757"/>
      <c r="UYW14" s="757"/>
      <c r="UYX14" s="757"/>
      <c r="UYY14" s="757"/>
      <c r="UYZ14" s="757"/>
      <c r="UZA14" s="757"/>
      <c r="UZB14" s="757"/>
      <c r="UZC14" s="757"/>
      <c r="UZD14" s="757"/>
      <c r="UZE14" s="757"/>
      <c r="UZF14" s="757"/>
      <c r="UZG14" s="757"/>
      <c r="UZH14" s="757"/>
      <c r="UZI14" s="757"/>
      <c r="UZJ14" s="757"/>
      <c r="UZK14" s="757"/>
      <c r="UZL14" s="757"/>
      <c r="UZM14" s="757"/>
      <c r="UZN14" s="757"/>
      <c r="UZO14" s="757"/>
      <c r="UZP14" s="757"/>
      <c r="UZQ14" s="757"/>
      <c r="UZR14" s="757"/>
      <c r="UZS14" s="757"/>
      <c r="UZT14" s="757"/>
      <c r="UZU14" s="757"/>
      <c r="UZV14" s="757"/>
      <c r="UZW14" s="757"/>
      <c r="UZX14" s="757"/>
      <c r="UZY14" s="757"/>
      <c r="UZZ14" s="757"/>
      <c r="VAA14" s="757"/>
      <c r="VAB14" s="757"/>
      <c r="VAC14" s="757"/>
      <c r="VAD14" s="757"/>
      <c r="VAE14" s="757"/>
      <c r="VAF14" s="757"/>
      <c r="VAG14" s="757"/>
      <c r="VAH14" s="757"/>
      <c r="VAI14" s="757"/>
      <c r="VAJ14" s="757"/>
      <c r="VAK14" s="757"/>
      <c r="VAL14" s="757"/>
      <c r="VAM14" s="757"/>
      <c r="VAN14" s="757"/>
      <c r="VAO14" s="757"/>
      <c r="VAP14" s="757"/>
      <c r="VAQ14" s="757"/>
      <c r="VAR14" s="757"/>
      <c r="VAS14" s="757"/>
      <c r="VAT14" s="757"/>
      <c r="VAU14" s="757"/>
      <c r="VAV14" s="757"/>
      <c r="VAW14" s="757"/>
      <c r="VAX14" s="757"/>
      <c r="VAY14" s="757"/>
      <c r="VAZ14" s="757"/>
      <c r="VBA14" s="757"/>
      <c r="VBB14" s="757"/>
      <c r="VBC14" s="757"/>
      <c r="VBD14" s="757"/>
      <c r="VBE14" s="757"/>
      <c r="VBF14" s="757"/>
      <c r="VBG14" s="757"/>
      <c r="VBH14" s="757"/>
      <c r="VBI14" s="757"/>
      <c r="VBJ14" s="757"/>
      <c r="VBK14" s="757"/>
      <c r="VBL14" s="757"/>
      <c r="VBM14" s="757"/>
      <c r="VBN14" s="757"/>
      <c r="VBO14" s="757"/>
      <c r="VBP14" s="757"/>
      <c r="VBQ14" s="757"/>
      <c r="VBR14" s="757"/>
      <c r="VBS14" s="757"/>
      <c r="VBT14" s="757"/>
      <c r="VBU14" s="757"/>
      <c r="VBV14" s="757"/>
      <c r="VBW14" s="757"/>
      <c r="VBX14" s="757"/>
      <c r="VBY14" s="757"/>
      <c r="VBZ14" s="757"/>
      <c r="VCA14" s="757"/>
      <c r="VCB14" s="757"/>
      <c r="VCC14" s="757"/>
      <c r="VCD14" s="757"/>
      <c r="VCE14" s="757"/>
      <c r="VCF14" s="757"/>
      <c r="VCG14" s="757"/>
      <c r="VCH14" s="757"/>
      <c r="VCI14" s="757"/>
      <c r="VCJ14" s="757"/>
      <c r="VCK14" s="757"/>
      <c r="VCL14" s="757"/>
      <c r="VCM14" s="757"/>
      <c r="VCN14" s="757"/>
      <c r="VCO14" s="757"/>
      <c r="VCP14" s="757"/>
      <c r="VCQ14" s="757"/>
      <c r="VCR14" s="757"/>
      <c r="VCS14" s="757"/>
      <c r="VCT14" s="757"/>
      <c r="VCU14" s="757"/>
      <c r="VCV14" s="757"/>
      <c r="VCW14" s="757"/>
      <c r="VCX14" s="757"/>
      <c r="VCY14" s="757"/>
      <c r="VCZ14" s="757"/>
      <c r="VDA14" s="757"/>
      <c r="VDB14" s="757"/>
      <c r="VDC14" s="757"/>
      <c r="VDD14" s="757"/>
      <c r="VDE14" s="757"/>
      <c r="VDF14" s="757"/>
      <c r="VDG14" s="757"/>
      <c r="VDH14" s="757"/>
      <c r="VDI14" s="757"/>
      <c r="VDJ14" s="757"/>
      <c r="VDK14" s="757"/>
      <c r="VDL14" s="757"/>
      <c r="VDM14" s="757"/>
      <c r="VDN14" s="757"/>
      <c r="VDO14" s="757"/>
      <c r="VDP14" s="757"/>
      <c r="VDQ14" s="757"/>
      <c r="VDR14" s="757"/>
      <c r="VDS14" s="757"/>
      <c r="VDT14" s="757"/>
      <c r="VDU14" s="757"/>
      <c r="VDV14" s="757"/>
      <c r="VDW14" s="757"/>
      <c r="VDX14" s="757"/>
      <c r="VDY14" s="757"/>
      <c r="VDZ14" s="757"/>
      <c r="VEA14" s="757"/>
      <c r="VEB14" s="757"/>
      <c r="VEC14" s="757"/>
      <c r="VED14" s="757"/>
      <c r="VEE14" s="757"/>
      <c r="VEF14" s="757"/>
      <c r="VEG14" s="757"/>
      <c r="VEH14" s="757"/>
      <c r="VEI14" s="757"/>
      <c r="VEJ14" s="757"/>
      <c r="VEK14" s="757"/>
      <c r="VEL14" s="757"/>
      <c r="VEM14" s="757"/>
      <c r="VEN14" s="757"/>
      <c r="VEO14" s="757"/>
      <c r="VEP14" s="757"/>
      <c r="VEQ14" s="757"/>
      <c r="VER14" s="757"/>
      <c r="VES14" s="757"/>
      <c r="VET14" s="757"/>
      <c r="VEU14" s="757"/>
      <c r="VEV14" s="757"/>
      <c r="VEW14" s="757"/>
      <c r="VEX14" s="757"/>
      <c r="VEY14" s="757"/>
      <c r="VEZ14" s="757"/>
      <c r="VFA14" s="757"/>
      <c r="VFB14" s="757"/>
      <c r="VFC14" s="757"/>
      <c r="VFD14" s="757"/>
      <c r="VFE14" s="757"/>
      <c r="VFF14" s="757"/>
      <c r="VFG14" s="757"/>
      <c r="VFH14" s="757"/>
      <c r="VFI14" s="757"/>
      <c r="VFJ14" s="757"/>
      <c r="VFK14" s="757"/>
      <c r="VFL14" s="757"/>
      <c r="VFM14" s="757"/>
      <c r="VFN14" s="757"/>
      <c r="VFO14" s="757"/>
      <c r="VFP14" s="757"/>
      <c r="VFQ14" s="757"/>
      <c r="VFR14" s="757"/>
      <c r="VFS14" s="757"/>
      <c r="VFT14" s="757"/>
      <c r="VFU14" s="757"/>
      <c r="VFV14" s="757"/>
      <c r="VFW14" s="757"/>
      <c r="VFX14" s="757"/>
      <c r="VFY14" s="757"/>
      <c r="VFZ14" s="757"/>
      <c r="VGA14" s="757"/>
      <c r="VGB14" s="757"/>
      <c r="VGC14" s="757"/>
      <c r="VGD14" s="757"/>
      <c r="VGE14" s="757"/>
      <c r="VGF14" s="757"/>
      <c r="VGG14" s="757"/>
      <c r="VGH14" s="757"/>
      <c r="VGI14" s="757"/>
      <c r="VGJ14" s="757"/>
      <c r="VGK14" s="757"/>
      <c r="VGL14" s="757"/>
      <c r="VGM14" s="757"/>
      <c r="VGN14" s="757"/>
      <c r="VGO14" s="757"/>
      <c r="VGP14" s="757"/>
      <c r="VGQ14" s="757"/>
      <c r="VGR14" s="757"/>
      <c r="VGS14" s="757"/>
      <c r="VGT14" s="757"/>
      <c r="VGU14" s="757"/>
      <c r="VGV14" s="757"/>
      <c r="VGW14" s="757"/>
      <c r="VGX14" s="757"/>
      <c r="VGY14" s="757"/>
      <c r="VGZ14" s="757"/>
      <c r="VHA14" s="757"/>
      <c r="VHB14" s="757"/>
      <c r="VHC14" s="757"/>
      <c r="VHD14" s="757"/>
      <c r="VHE14" s="757"/>
      <c r="VHF14" s="757"/>
      <c r="VHG14" s="757"/>
      <c r="VHH14" s="757"/>
      <c r="VHI14" s="757"/>
      <c r="VHJ14" s="757"/>
      <c r="VHK14" s="757"/>
      <c r="VHL14" s="757"/>
      <c r="VHM14" s="757"/>
      <c r="VHN14" s="757"/>
      <c r="VHO14" s="757"/>
      <c r="VHP14" s="757"/>
      <c r="VHQ14" s="757"/>
      <c r="VHR14" s="757"/>
      <c r="VHS14" s="757"/>
      <c r="VHT14" s="757"/>
      <c r="VHU14" s="757"/>
      <c r="VHV14" s="757"/>
      <c r="VHW14" s="757"/>
      <c r="VHX14" s="757"/>
      <c r="VHY14" s="757"/>
      <c r="VHZ14" s="757"/>
      <c r="VIA14" s="757"/>
      <c r="VIB14" s="757"/>
      <c r="VIC14" s="757"/>
      <c r="VID14" s="757"/>
      <c r="VIE14" s="757"/>
      <c r="VIF14" s="757"/>
      <c r="VIG14" s="757"/>
      <c r="VIH14" s="757"/>
      <c r="VII14" s="757"/>
      <c r="VIJ14" s="757"/>
      <c r="VIK14" s="757"/>
      <c r="VIL14" s="757"/>
      <c r="VIM14" s="757"/>
      <c r="VIN14" s="757"/>
      <c r="VIO14" s="757"/>
      <c r="VIP14" s="757"/>
      <c r="VIQ14" s="757"/>
      <c r="VIR14" s="757"/>
      <c r="VIS14" s="757"/>
      <c r="VIT14" s="757"/>
      <c r="VIU14" s="757"/>
      <c r="VIV14" s="757"/>
      <c r="VIW14" s="757"/>
      <c r="VIX14" s="757"/>
      <c r="VIY14" s="757"/>
      <c r="VIZ14" s="757"/>
      <c r="VJA14" s="757"/>
      <c r="VJB14" s="757"/>
      <c r="VJC14" s="757"/>
      <c r="VJD14" s="757"/>
      <c r="VJE14" s="757"/>
      <c r="VJF14" s="757"/>
      <c r="VJG14" s="757"/>
      <c r="VJH14" s="757"/>
      <c r="VJI14" s="757"/>
      <c r="VJJ14" s="757"/>
      <c r="VJK14" s="757"/>
      <c r="VJL14" s="757"/>
      <c r="VJM14" s="757"/>
      <c r="VJN14" s="757"/>
      <c r="VJO14" s="757"/>
      <c r="VJP14" s="757"/>
      <c r="VJQ14" s="757"/>
      <c r="VJR14" s="757"/>
      <c r="VJS14" s="757"/>
      <c r="VJT14" s="757"/>
      <c r="VJU14" s="757"/>
      <c r="VJV14" s="757"/>
      <c r="VJW14" s="757"/>
      <c r="VJX14" s="757"/>
      <c r="VJY14" s="757"/>
      <c r="VJZ14" s="757"/>
      <c r="VKA14" s="757"/>
      <c r="VKB14" s="757"/>
      <c r="VKC14" s="757"/>
      <c r="VKD14" s="757"/>
      <c r="VKE14" s="757"/>
      <c r="VKF14" s="757"/>
      <c r="VKG14" s="757"/>
      <c r="VKH14" s="757"/>
      <c r="VKI14" s="757"/>
      <c r="VKJ14" s="757"/>
      <c r="VKK14" s="757"/>
      <c r="VKL14" s="757"/>
      <c r="VKM14" s="757"/>
      <c r="VKN14" s="757"/>
      <c r="VKO14" s="757"/>
      <c r="VKP14" s="757"/>
      <c r="VKQ14" s="757"/>
      <c r="VKR14" s="757"/>
      <c r="VKS14" s="757"/>
      <c r="VKT14" s="757"/>
      <c r="VKU14" s="757"/>
      <c r="VKV14" s="757"/>
      <c r="VKW14" s="757"/>
      <c r="VKX14" s="757"/>
      <c r="VKY14" s="757"/>
      <c r="VKZ14" s="757"/>
      <c r="VLA14" s="757"/>
      <c r="VLB14" s="757"/>
      <c r="VLC14" s="757"/>
      <c r="VLD14" s="757"/>
      <c r="VLE14" s="757"/>
      <c r="VLF14" s="757"/>
      <c r="VLG14" s="757"/>
      <c r="VLH14" s="757"/>
      <c r="VLI14" s="757"/>
      <c r="VLJ14" s="757"/>
      <c r="VLK14" s="757"/>
      <c r="VLL14" s="757"/>
      <c r="VLM14" s="757"/>
      <c r="VLN14" s="757"/>
      <c r="VLO14" s="757"/>
      <c r="VLP14" s="757"/>
      <c r="VLQ14" s="757"/>
      <c r="VLR14" s="757"/>
      <c r="VLS14" s="757"/>
      <c r="VLT14" s="757"/>
      <c r="VLU14" s="757"/>
      <c r="VLV14" s="757"/>
      <c r="VLW14" s="757"/>
      <c r="VLX14" s="757"/>
      <c r="VLY14" s="757"/>
      <c r="VLZ14" s="757"/>
      <c r="VMA14" s="757"/>
      <c r="VMB14" s="757"/>
      <c r="VMC14" s="757"/>
      <c r="VMD14" s="757"/>
      <c r="VME14" s="757"/>
      <c r="VMF14" s="757"/>
      <c r="VMG14" s="757"/>
      <c r="VMH14" s="757"/>
      <c r="VMI14" s="757"/>
      <c r="VMJ14" s="757"/>
      <c r="VMK14" s="757"/>
      <c r="VML14" s="757"/>
      <c r="VMM14" s="757"/>
      <c r="VMN14" s="757"/>
      <c r="VMO14" s="757"/>
      <c r="VMP14" s="757"/>
      <c r="VMQ14" s="757"/>
      <c r="VMR14" s="757"/>
      <c r="VMS14" s="757"/>
      <c r="VMT14" s="757"/>
      <c r="VMU14" s="757"/>
      <c r="VMV14" s="757"/>
      <c r="VMW14" s="757"/>
      <c r="VMX14" s="757"/>
      <c r="VMY14" s="757"/>
      <c r="VMZ14" s="757"/>
      <c r="VNA14" s="757"/>
      <c r="VNB14" s="757"/>
      <c r="VNC14" s="757"/>
      <c r="VND14" s="757"/>
      <c r="VNE14" s="757"/>
      <c r="VNF14" s="757"/>
      <c r="VNG14" s="757"/>
      <c r="VNH14" s="757"/>
      <c r="VNI14" s="757"/>
      <c r="VNJ14" s="757"/>
      <c r="VNK14" s="757"/>
      <c r="VNL14" s="757"/>
      <c r="VNM14" s="757"/>
      <c r="VNN14" s="757"/>
      <c r="VNO14" s="757"/>
      <c r="VNP14" s="757"/>
      <c r="VNQ14" s="757"/>
      <c r="VNR14" s="757"/>
      <c r="VNS14" s="757"/>
      <c r="VNT14" s="757"/>
      <c r="VNU14" s="757"/>
      <c r="VNV14" s="757"/>
      <c r="VNW14" s="757"/>
      <c r="VNX14" s="757"/>
      <c r="VNY14" s="757"/>
      <c r="VNZ14" s="757"/>
      <c r="VOA14" s="757"/>
      <c r="VOB14" s="757"/>
      <c r="VOC14" s="757"/>
      <c r="VOD14" s="757"/>
      <c r="VOE14" s="757"/>
      <c r="VOF14" s="757"/>
      <c r="VOG14" s="757"/>
      <c r="VOH14" s="757"/>
      <c r="VOI14" s="757"/>
      <c r="VOJ14" s="757"/>
      <c r="VOK14" s="757"/>
      <c r="VOL14" s="757"/>
      <c r="VOM14" s="757"/>
      <c r="VON14" s="757"/>
      <c r="VOO14" s="757"/>
      <c r="VOP14" s="757"/>
      <c r="VOQ14" s="757"/>
      <c r="VOR14" s="757"/>
      <c r="VOS14" s="757"/>
      <c r="VOT14" s="757"/>
      <c r="VOU14" s="757"/>
      <c r="VOV14" s="757"/>
      <c r="VOW14" s="757"/>
      <c r="VOX14" s="757"/>
      <c r="VOY14" s="757"/>
      <c r="VOZ14" s="757"/>
      <c r="VPA14" s="757"/>
      <c r="VPB14" s="757"/>
      <c r="VPC14" s="757"/>
      <c r="VPD14" s="757"/>
      <c r="VPE14" s="757"/>
      <c r="VPF14" s="757"/>
      <c r="VPG14" s="757"/>
      <c r="VPH14" s="757"/>
      <c r="VPI14" s="757"/>
      <c r="VPJ14" s="757"/>
      <c r="VPK14" s="757"/>
      <c r="VPL14" s="757"/>
      <c r="VPM14" s="757"/>
      <c r="VPN14" s="757"/>
      <c r="VPO14" s="757"/>
      <c r="VPP14" s="757"/>
      <c r="VPQ14" s="757"/>
      <c r="VPR14" s="757"/>
      <c r="VPS14" s="757"/>
      <c r="VPT14" s="757"/>
      <c r="VPU14" s="757"/>
      <c r="VPV14" s="757"/>
      <c r="VPW14" s="757"/>
      <c r="VPX14" s="757"/>
      <c r="VPY14" s="757"/>
      <c r="VPZ14" s="757"/>
      <c r="VQA14" s="757"/>
      <c r="VQB14" s="757"/>
      <c r="VQC14" s="757"/>
      <c r="VQD14" s="757"/>
      <c r="VQE14" s="757"/>
      <c r="VQF14" s="757"/>
      <c r="VQG14" s="757"/>
      <c r="VQH14" s="757"/>
      <c r="VQI14" s="757"/>
      <c r="VQJ14" s="757"/>
      <c r="VQK14" s="757"/>
      <c r="VQL14" s="757"/>
      <c r="VQM14" s="757"/>
      <c r="VQN14" s="757"/>
      <c r="VQO14" s="757"/>
      <c r="VQP14" s="757"/>
      <c r="VQQ14" s="757"/>
      <c r="VQR14" s="757"/>
      <c r="VQS14" s="757"/>
      <c r="VQT14" s="757"/>
      <c r="VQU14" s="757"/>
      <c r="VQV14" s="757"/>
      <c r="VQW14" s="757"/>
      <c r="VQX14" s="757"/>
      <c r="VQY14" s="757"/>
      <c r="VQZ14" s="757"/>
      <c r="VRA14" s="757"/>
      <c r="VRB14" s="757"/>
      <c r="VRC14" s="757"/>
      <c r="VRD14" s="757"/>
      <c r="VRE14" s="757"/>
      <c r="VRF14" s="757"/>
      <c r="VRG14" s="757"/>
      <c r="VRH14" s="757"/>
      <c r="VRI14" s="757"/>
      <c r="VRJ14" s="757"/>
      <c r="VRK14" s="757"/>
      <c r="VRL14" s="757"/>
      <c r="VRM14" s="757"/>
      <c r="VRN14" s="757"/>
      <c r="VRO14" s="757"/>
      <c r="VRP14" s="757"/>
      <c r="VRQ14" s="757"/>
      <c r="VRR14" s="757"/>
      <c r="VRS14" s="757"/>
      <c r="VRT14" s="757"/>
      <c r="VRU14" s="757"/>
      <c r="VRV14" s="757"/>
      <c r="VRW14" s="757"/>
      <c r="VRX14" s="757"/>
      <c r="VRY14" s="757"/>
      <c r="VRZ14" s="757"/>
      <c r="VSA14" s="757"/>
      <c r="VSB14" s="757"/>
      <c r="VSC14" s="757"/>
      <c r="VSD14" s="757"/>
      <c r="VSE14" s="757"/>
      <c r="VSF14" s="757"/>
      <c r="VSG14" s="757"/>
      <c r="VSH14" s="757"/>
      <c r="VSI14" s="757"/>
      <c r="VSJ14" s="757"/>
      <c r="VSK14" s="757"/>
      <c r="VSL14" s="757"/>
      <c r="VSM14" s="757"/>
      <c r="VSN14" s="757"/>
      <c r="VSO14" s="757"/>
      <c r="VSP14" s="757"/>
      <c r="VSQ14" s="757"/>
      <c r="VSR14" s="757"/>
      <c r="VSS14" s="757"/>
      <c r="VST14" s="757"/>
      <c r="VSU14" s="757"/>
      <c r="VSV14" s="757"/>
      <c r="VSW14" s="757"/>
      <c r="VSX14" s="757"/>
      <c r="VSY14" s="757"/>
      <c r="VSZ14" s="757"/>
      <c r="VTA14" s="757"/>
      <c r="VTB14" s="757"/>
      <c r="VTC14" s="757"/>
      <c r="VTD14" s="757"/>
      <c r="VTE14" s="757"/>
      <c r="VTF14" s="757"/>
      <c r="VTG14" s="757"/>
      <c r="VTH14" s="757"/>
      <c r="VTI14" s="757"/>
      <c r="VTJ14" s="757"/>
      <c r="VTK14" s="757"/>
      <c r="VTL14" s="757"/>
      <c r="VTM14" s="757"/>
      <c r="VTN14" s="757"/>
      <c r="VTO14" s="757"/>
      <c r="VTP14" s="757"/>
      <c r="VTQ14" s="757"/>
      <c r="VTR14" s="757"/>
      <c r="VTS14" s="757"/>
      <c r="VTT14" s="757"/>
      <c r="VTU14" s="757"/>
      <c r="VTV14" s="757"/>
      <c r="VTW14" s="757"/>
      <c r="VTX14" s="757"/>
      <c r="VTY14" s="757"/>
      <c r="VTZ14" s="757"/>
      <c r="VUA14" s="757"/>
      <c r="VUB14" s="757"/>
      <c r="VUC14" s="757"/>
      <c r="VUD14" s="757"/>
      <c r="VUE14" s="757"/>
      <c r="VUF14" s="757"/>
      <c r="VUG14" s="757"/>
      <c r="VUH14" s="757"/>
      <c r="VUI14" s="757"/>
      <c r="VUJ14" s="757"/>
      <c r="VUK14" s="757"/>
      <c r="VUL14" s="757"/>
      <c r="VUM14" s="757"/>
      <c r="VUN14" s="757"/>
      <c r="VUO14" s="757"/>
      <c r="VUP14" s="757"/>
      <c r="VUQ14" s="757"/>
      <c r="VUR14" s="757"/>
      <c r="VUS14" s="757"/>
      <c r="VUT14" s="757"/>
      <c r="VUU14" s="757"/>
      <c r="VUV14" s="757"/>
      <c r="VUW14" s="757"/>
      <c r="VUX14" s="757"/>
      <c r="VUY14" s="757"/>
      <c r="VUZ14" s="757"/>
      <c r="VVA14" s="757"/>
      <c r="VVB14" s="757"/>
      <c r="VVC14" s="757"/>
      <c r="VVD14" s="757"/>
      <c r="VVE14" s="757"/>
      <c r="VVF14" s="757"/>
      <c r="VVG14" s="757"/>
      <c r="VVH14" s="757"/>
      <c r="VVI14" s="757"/>
      <c r="VVJ14" s="757"/>
      <c r="VVK14" s="757"/>
      <c r="VVL14" s="757"/>
      <c r="VVM14" s="757"/>
      <c r="VVN14" s="757"/>
      <c r="VVO14" s="757"/>
      <c r="VVP14" s="757"/>
      <c r="VVQ14" s="757"/>
      <c r="VVR14" s="757"/>
      <c r="VVS14" s="757"/>
      <c r="VVT14" s="757"/>
      <c r="VVU14" s="757"/>
      <c r="VVV14" s="757"/>
      <c r="VVW14" s="757"/>
      <c r="VVX14" s="757"/>
      <c r="VVY14" s="757"/>
      <c r="VVZ14" s="757"/>
      <c r="VWA14" s="757"/>
      <c r="VWB14" s="757"/>
      <c r="VWC14" s="757"/>
      <c r="VWD14" s="757"/>
      <c r="VWE14" s="757"/>
      <c r="VWF14" s="757"/>
      <c r="VWG14" s="757"/>
      <c r="VWH14" s="757"/>
      <c r="VWI14" s="757"/>
      <c r="VWJ14" s="757"/>
      <c r="VWK14" s="757"/>
      <c r="VWL14" s="757"/>
      <c r="VWM14" s="757"/>
      <c r="VWN14" s="757"/>
      <c r="VWO14" s="757"/>
      <c r="VWP14" s="757"/>
      <c r="VWQ14" s="757"/>
      <c r="VWR14" s="757"/>
      <c r="VWS14" s="757"/>
      <c r="VWT14" s="757"/>
      <c r="VWU14" s="757"/>
      <c r="VWV14" s="757"/>
      <c r="VWW14" s="757"/>
      <c r="VWX14" s="757"/>
      <c r="VWY14" s="757"/>
      <c r="VWZ14" s="757"/>
      <c r="VXA14" s="757"/>
      <c r="VXB14" s="757"/>
      <c r="VXC14" s="757"/>
      <c r="VXD14" s="757"/>
      <c r="VXE14" s="757"/>
      <c r="VXF14" s="757"/>
      <c r="VXG14" s="757"/>
      <c r="VXH14" s="757"/>
      <c r="VXI14" s="757"/>
      <c r="VXJ14" s="757"/>
      <c r="VXK14" s="757"/>
      <c r="VXL14" s="757"/>
      <c r="VXM14" s="757"/>
      <c r="VXN14" s="757"/>
      <c r="VXO14" s="757"/>
      <c r="VXP14" s="757"/>
      <c r="VXQ14" s="757"/>
      <c r="VXR14" s="757"/>
      <c r="VXS14" s="757"/>
      <c r="VXT14" s="757"/>
      <c r="VXU14" s="757"/>
      <c r="VXV14" s="757"/>
      <c r="VXW14" s="757"/>
      <c r="VXX14" s="757"/>
      <c r="VXY14" s="757"/>
      <c r="VXZ14" s="757"/>
      <c r="VYA14" s="757"/>
      <c r="VYB14" s="757"/>
      <c r="VYC14" s="757"/>
      <c r="VYD14" s="757"/>
      <c r="VYE14" s="757"/>
      <c r="VYF14" s="757"/>
      <c r="VYG14" s="757"/>
      <c r="VYH14" s="757"/>
      <c r="VYI14" s="757"/>
      <c r="VYJ14" s="757"/>
      <c r="VYK14" s="757"/>
      <c r="VYL14" s="757"/>
      <c r="VYM14" s="757"/>
      <c r="VYN14" s="757"/>
      <c r="VYO14" s="757"/>
      <c r="VYP14" s="757"/>
      <c r="VYQ14" s="757"/>
      <c r="VYR14" s="757"/>
      <c r="VYS14" s="757"/>
      <c r="VYT14" s="757"/>
      <c r="VYU14" s="757"/>
      <c r="VYV14" s="757"/>
      <c r="VYW14" s="757"/>
      <c r="VYX14" s="757"/>
      <c r="VYY14" s="757"/>
      <c r="VYZ14" s="757"/>
      <c r="VZA14" s="757"/>
      <c r="VZB14" s="757"/>
      <c r="VZC14" s="757"/>
      <c r="VZD14" s="757"/>
      <c r="VZE14" s="757"/>
      <c r="VZF14" s="757"/>
      <c r="VZG14" s="757"/>
      <c r="VZH14" s="757"/>
      <c r="VZI14" s="757"/>
      <c r="VZJ14" s="757"/>
      <c r="VZK14" s="757"/>
      <c r="VZL14" s="757"/>
      <c r="VZM14" s="757"/>
      <c r="VZN14" s="757"/>
      <c r="VZO14" s="757"/>
      <c r="VZP14" s="757"/>
      <c r="VZQ14" s="757"/>
      <c r="VZR14" s="757"/>
      <c r="VZS14" s="757"/>
      <c r="VZT14" s="757"/>
      <c r="VZU14" s="757"/>
      <c r="VZV14" s="757"/>
      <c r="VZW14" s="757"/>
      <c r="VZX14" s="757"/>
      <c r="VZY14" s="757"/>
      <c r="VZZ14" s="757"/>
      <c r="WAA14" s="757"/>
      <c r="WAB14" s="757"/>
      <c r="WAC14" s="757"/>
      <c r="WAD14" s="757"/>
      <c r="WAE14" s="757"/>
      <c r="WAF14" s="757"/>
      <c r="WAG14" s="757"/>
      <c r="WAH14" s="757"/>
      <c r="WAI14" s="757"/>
      <c r="WAJ14" s="757"/>
      <c r="WAK14" s="757"/>
      <c r="WAL14" s="757"/>
      <c r="WAM14" s="757"/>
      <c r="WAN14" s="757"/>
      <c r="WAO14" s="757"/>
      <c r="WAP14" s="757"/>
      <c r="WAQ14" s="757"/>
      <c r="WAR14" s="757"/>
      <c r="WAS14" s="757"/>
      <c r="WAT14" s="757"/>
      <c r="WAU14" s="757"/>
      <c r="WAV14" s="757"/>
      <c r="WAW14" s="757"/>
      <c r="WAX14" s="757"/>
      <c r="WAY14" s="757"/>
      <c r="WAZ14" s="757"/>
      <c r="WBA14" s="757"/>
      <c r="WBB14" s="757"/>
      <c r="WBC14" s="757"/>
      <c r="WBD14" s="757"/>
      <c r="WBE14" s="757"/>
      <c r="WBF14" s="757"/>
      <c r="WBG14" s="757"/>
      <c r="WBH14" s="757"/>
      <c r="WBI14" s="757"/>
      <c r="WBJ14" s="757"/>
      <c r="WBK14" s="757"/>
      <c r="WBL14" s="757"/>
      <c r="WBM14" s="757"/>
      <c r="WBN14" s="757"/>
      <c r="WBO14" s="757"/>
      <c r="WBP14" s="757"/>
      <c r="WBQ14" s="757"/>
      <c r="WBR14" s="757"/>
      <c r="WBS14" s="757"/>
      <c r="WBT14" s="757"/>
      <c r="WBU14" s="757"/>
      <c r="WBV14" s="757"/>
      <c r="WBW14" s="757"/>
      <c r="WBX14" s="757"/>
      <c r="WBY14" s="757"/>
      <c r="WBZ14" s="757"/>
      <c r="WCA14" s="757"/>
      <c r="WCB14" s="757"/>
      <c r="WCC14" s="757"/>
      <c r="WCD14" s="757"/>
      <c r="WCE14" s="757"/>
      <c r="WCF14" s="757"/>
      <c r="WCG14" s="757"/>
      <c r="WCH14" s="757"/>
      <c r="WCI14" s="757"/>
      <c r="WCJ14" s="757"/>
      <c r="WCK14" s="757"/>
      <c r="WCL14" s="757"/>
      <c r="WCM14" s="757"/>
      <c r="WCN14" s="757"/>
      <c r="WCO14" s="757"/>
      <c r="WCP14" s="757"/>
      <c r="WCQ14" s="757"/>
      <c r="WCR14" s="757"/>
      <c r="WCS14" s="757"/>
      <c r="WCT14" s="757"/>
      <c r="WCU14" s="757"/>
      <c r="WCV14" s="757"/>
      <c r="WCW14" s="757"/>
      <c r="WCX14" s="757"/>
      <c r="WCY14" s="757"/>
      <c r="WCZ14" s="757"/>
      <c r="WDA14" s="757"/>
      <c r="WDB14" s="757"/>
      <c r="WDC14" s="757"/>
      <c r="WDD14" s="757"/>
      <c r="WDE14" s="757"/>
      <c r="WDF14" s="757"/>
      <c r="WDG14" s="757"/>
      <c r="WDH14" s="757"/>
      <c r="WDI14" s="757"/>
      <c r="WDJ14" s="757"/>
      <c r="WDK14" s="757"/>
      <c r="WDL14" s="757"/>
      <c r="WDM14" s="757"/>
      <c r="WDN14" s="757"/>
      <c r="WDO14" s="757"/>
      <c r="WDP14" s="757"/>
      <c r="WDQ14" s="757"/>
      <c r="WDR14" s="757"/>
      <c r="WDS14" s="757"/>
      <c r="WDT14" s="757"/>
      <c r="WDU14" s="757"/>
      <c r="WDV14" s="757"/>
      <c r="WDW14" s="757"/>
      <c r="WDX14" s="757"/>
      <c r="WDY14" s="757"/>
      <c r="WDZ14" s="757"/>
      <c r="WEA14" s="757"/>
      <c r="WEB14" s="757"/>
      <c r="WEC14" s="757"/>
      <c r="WED14" s="757"/>
      <c r="WEE14" s="757"/>
      <c r="WEF14" s="757"/>
      <c r="WEG14" s="757"/>
      <c r="WEH14" s="757"/>
      <c r="WEI14" s="757"/>
      <c r="WEJ14" s="757"/>
      <c r="WEK14" s="757"/>
      <c r="WEL14" s="757"/>
      <c r="WEM14" s="757"/>
      <c r="WEN14" s="757"/>
      <c r="WEO14" s="757"/>
      <c r="WEP14" s="757"/>
      <c r="WEQ14" s="757"/>
      <c r="WER14" s="757"/>
      <c r="WES14" s="757"/>
      <c r="WET14" s="757"/>
      <c r="WEU14" s="757"/>
      <c r="WEV14" s="757"/>
      <c r="WEW14" s="757"/>
      <c r="WEX14" s="757"/>
      <c r="WEY14" s="757"/>
      <c r="WEZ14" s="757"/>
      <c r="WFA14" s="757"/>
      <c r="WFB14" s="757"/>
      <c r="WFC14" s="757"/>
      <c r="WFD14" s="757"/>
      <c r="WFE14" s="757"/>
      <c r="WFF14" s="757"/>
      <c r="WFG14" s="757"/>
      <c r="WFH14" s="757"/>
      <c r="WFI14" s="757"/>
      <c r="WFJ14" s="757"/>
      <c r="WFK14" s="757"/>
      <c r="WFL14" s="757"/>
      <c r="WFM14" s="757"/>
      <c r="WFN14" s="757"/>
      <c r="WFO14" s="757"/>
      <c r="WFP14" s="757"/>
      <c r="WFQ14" s="757"/>
      <c r="WFR14" s="757"/>
      <c r="WFS14" s="757"/>
      <c r="WFT14" s="757"/>
      <c r="WFU14" s="757"/>
      <c r="WFV14" s="757"/>
      <c r="WFW14" s="757"/>
      <c r="WFX14" s="757"/>
      <c r="WFY14" s="757"/>
      <c r="WFZ14" s="757"/>
      <c r="WGA14" s="757"/>
      <c r="WGB14" s="757"/>
      <c r="WGC14" s="757"/>
      <c r="WGD14" s="757"/>
      <c r="WGE14" s="757"/>
      <c r="WGF14" s="757"/>
      <c r="WGG14" s="757"/>
      <c r="WGH14" s="757"/>
      <c r="WGI14" s="757"/>
      <c r="WGJ14" s="757"/>
      <c r="WGK14" s="757"/>
      <c r="WGL14" s="757"/>
      <c r="WGM14" s="757"/>
      <c r="WGN14" s="757"/>
      <c r="WGO14" s="757"/>
      <c r="WGP14" s="757"/>
      <c r="WGQ14" s="757"/>
      <c r="WGR14" s="757"/>
      <c r="WGS14" s="757"/>
      <c r="WGT14" s="757"/>
      <c r="WGU14" s="757"/>
      <c r="WGV14" s="757"/>
      <c r="WGW14" s="757"/>
      <c r="WGX14" s="757"/>
      <c r="WGY14" s="757"/>
      <c r="WGZ14" s="757"/>
      <c r="WHA14" s="757"/>
      <c r="WHB14" s="757"/>
      <c r="WHC14" s="757"/>
      <c r="WHD14" s="757"/>
      <c r="WHE14" s="757"/>
      <c r="WHF14" s="757"/>
      <c r="WHG14" s="757"/>
      <c r="WHH14" s="757"/>
      <c r="WHI14" s="757"/>
      <c r="WHJ14" s="757"/>
      <c r="WHK14" s="757"/>
      <c r="WHL14" s="757"/>
      <c r="WHM14" s="757"/>
      <c r="WHN14" s="757"/>
      <c r="WHO14" s="757"/>
      <c r="WHP14" s="757"/>
      <c r="WHQ14" s="757"/>
      <c r="WHR14" s="757"/>
      <c r="WHS14" s="757"/>
      <c r="WHT14" s="757"/>
      <c r="WHU14" s="757"/>
      <c r="WHV14" s="757"/>
      <c r="WHW14" s="757"/>
      <c r="WHX14" s="757"/>
      <c r="WHY14" s="757"/>
      <c r="WHZ14" s="757"/>
      <c r="WIA14" s="757"/>
      <c r="WIB14" s="757"/>
      <c r="WIC14" s="757"/>
      <c r="WID14" s="757"/>
      <c r="WIE14" s="757"/>
      <c r="WIF14" s="757"/>
      <c r="WIG14" s="757"/>
      <c r="WIH14" s="757"/>
      <c r="WII14" s="757"/>
      <c r="WIJ14" s="757"/>
      <c r="WIK14" s="757"/>
      <c r="WIL14" s="757"/>
      <c r="WIM14" s="757"/>
      <c r="WIN14" s="757"/>
      <c r="WIO14" s="757"/>
      <c r="WIP14" s="757"/>
      <c r="WIQ14" s="757"/>
      <c r="WIR14" s="757"/>
      <c r="WIS14" s="757"/>
      <c r="WIT14" s="757"/>
      <c r="WIU14" s="757"/>
      <c r="WIV14" s="757"/>
      <c r="WIW14" s="757"/>
      <c r="WIX14" s="757"/>
      <c r="WIY14" s="757"/>
      <c r="WIZ14" s="757"/>
      <c r="WJA14" s="757"/>
      <c r="WJB14" s="757"/>
      <c r="WJC14" s="757"/>
      <c r="WJD14" s="757"/>
      <c r="WJE14" s="757"/>
      <c r="WJF14" s="757"/>
      <c r="WJG14" s="757"/>
      <c r="WJH14" s="757"/>
      <c r="WJI14" s="757"/>
      <c r="WJJ14" s="757"/>
      <c r="WJK14" s="757"/>
      <c r="WJL14" s="757"/>
      <c r="WJM14" s="757"/>
      <c r="WJN14" s="757"/>
      <c r="WJO14" s="757"/>
      <c r="WJP14" s="757"/>
      <c r="WJQ14" s="757"/>
      <c r="WJR14" s="757"/>
      <c r="WJS14" s="757"/>
      <c r="WJT14" s="757"/>
      <c r="WJU14" s="757"/>
      <c r="WJV14" s="757"/>
      <c r="WJW14" s="757"/>
      <c r="WJX14" s="757"/>
      <c r="WJY14" s="757"/>
      <c r="WJZ14" s="757"/>
      <c r="WKA14" s="757"/>
      <c r="WKB14" s="757"/>
      <c r="WKC14" s="757"/>
      <c r="WKD14" s="757"/>
      <c r="WKE14" s="757"/>
      <c r="WKF14" s="757"/>
      <c r="WKG14" s="757"/>
      <c r="WKH14" s="757"/>
      <c r="WKI14" s="757"/>
      <c r="WKJ14" s="757"/>
      <c r="WKK14" s="757"/>
      <c r="WKL14" s="757"/>
      <c r="WKM14" s="757"/>
      <c r="WKN14" s="757"/>
      <c r="WKO14" s="757"/>
      <c r="WKP14" s="757"/>
      <c r="WKQ14" s="757"/>
      <c r="WKR14" s="757"/>
      <c r="WKS14" s="757"/>
      <c r="WKT14" s="757"/>
      <c r="WKU14" s="757"/>
      <c r="WKV14" s="757"/>
      <c r="WKW14" s="757"/>
      <c r="WKX14" s="757"/>
      <c r="WKY14" s="757"/>
      <c r="WKZ14" s="757"/>
      <c r="WLA14" s="757"/>
      <c r="WLB14" s="757"/>
      <c r="WLC14" s="757"/>
      <c r="WLD14" s="757"/>
      <c r="WLE14" s="757"/>
      <c r="WLF14" s="757"/>
      <c r="WLG14" s="757"/>
      <c r="WLH14" s="757"/>
      <c r="WLI14" s="757"/>
      <c r="WLJ14" s="757"/>
      <c r="WLK14" s="757"/>
      <c r="WLL14" s="757"/>
      <c r="WLM14" s="757"/>
      <c r="WLN14" s="757"/>
      <c r="WLO14" s="757"/>
      <c r="WLP14" s="757"/>
      <c r="WLQ14" s="757"/>
      <c r="WLR14" s="757"/>
      <c r="WLS14" s="757"/>
      <c r="WLT14" s="757"/>
      <c r="WLU14" s="757"/>
      <c r="WLV14" s="757"/>
      <c r="WLW14" s="757"/>
      <c r="WLX14" s="757"/>
      <c r="WLY14" s="757"/>
      <c r="WLZ14" s="757"/>
      <c r="WMA14" s="757"/>
      <c r="WMB14" s="757"/>
      <c r="WMC14" s="757"/>
      <c r="WMD14" s="757"/>
      <c r="WME14" s="757"/>
      <c r="WMF14" s="757"/>
      <c r="WMG14" s="757"/>
      <c r="WMH14" s="757"/>
      <c r="WMI14" s="757"/>
      <c r="WMJ14" s="757"/>
      <c r="WMK14" s="757"/>
      <c r="WML14" s="757"/>
      <c r="WMM14" s="757"/>
      <c r="WMN14" s="757"/>
      <c r="WMO14" s="757"/>
      <c r="WMP14" s="757"/>
      <c r="WMQ14" s="757"/>
      <c r="WMR14" s="757"/>
      <c r="WMS14" s="757"/>
      <c r="WMT14" s="757"/>
      <c r="WMU14" s="757"/>
      <c r="WMV14" s="757"/>
      <c r="WMW14" s="757"/>
      <c r="WMX14" s="757"/>
      <c r="WMY14" s="757"/>
      <c r="WMZ14" s="757"/>
      <c r="WNA14" s="757"/>
      <c r="WNB14" s="757"/>
      <c r="WNC14" s="757"/>
      <c r="WND14" s="757"/>
      <c r="WNE14" s="757"/>
      <c r="WNF14" s="757"/>
      <c r="WNG14" s="757"/>
      <c r="WNH14" s="757"/>
      <c r="WNI14" s="757"/>
      <c r="WNJ14" s="757"/>
      <c r="WNK14" s="757"/>
      <c r="WNL14" s="757"/>
      <c r="WNM14" s="757"/>
      <c r="WNN14" s="757"/>
      <c r="WNO14" s="757"/>
      <c r="WNP14" s="757"/>
      <c r="WNQ14" s="757"/>
      <c r="WNR14" s="757"/>
      <c r="WNS14" s="757"/>
      <c r="WNT14" s="757"/>
      <c r="WNU14" s="757"/>
      <c r="WNV14" s="757"/>
      <c r="WNW14" s="757"/>
      <c r="WNX14" s="757"/>
      <c r="WNY14" s="757"/>
      <c r="WNZ14" s="757"/>
      <c r="WOA14" s="757"/>
      <c r="WOB14" s="757"/>
      <c r="WOC14" s="757"/>
      <c r="WOD14" s="757"/>
      <c r="WOE14" s="757"/>
      <c r="WOF14" s="757"/>
      <c r="WOG14" s="757"/>
      <c r="WOH14" s="757"/>
      <c r="WOI14" s="757"/>
      <c r="WOJ14" s="757"/>
      <c r="WOK14" s="757"/>
      <c r="WOL14" s="757"/>
      <c r="WOM14" s="757"/>
      <c r="WON14" s="757"/>
      <c r="WOO14" s="757"/>
      <c r="WOP14" s="757"/>
      <c r="WOQ14" s="757"/>
      <c r="WOR14" s="757"/>
      <c r="WOS14" s="757"/>
      <c r="WOT14" s="757"/>
      <c r="WOU14" s="757"/>
      <c r="WOV14" s="757"/>
      <c r="WOW14" s="757"/>
      <c r="WOX14" s="757"/>
      <c r="WOY14" s="757"/>
      <c r="WOZ14" s="757"/>
      <c r="WPA14" s="757"/>
      <c r="WPB14" s="757"/>
      <c r="WPC14" s="757"/>
      <c r="WPD14" s="757"/>
      <c r="WPE14" s="757"/>
      <c r="WPF14" s="757"/>
      <c r="WPG14" s="757"/>
      <c r="WPH14" s="757"/>
      <c r="WPI14" s="757"/>
      <c r="WPJ14" s="757"/>
      <c r="WPK14" s="757"/>
      <c r="WPL14" s="757"/>
      <c r="WPM14" s="757"/>
      <c r="WPN14" s="757"/>
      <c r="WPO14" s="757"/>
      <c r="WPP14" s="757"/>
      <c r="WPQ14" s="757"/>
      <c r="WPR14" s="757"/>
      <c r="WPS14" s="757"/>
      <c r="WPT14" s="757"/>
      <c r="WPU14" s="757"/>
      <c r="WPV14" s="757"/>
      <c r="WPW14" s="757"/>
      <c r="WPX14" s="757"/>
      <c r="WPY14" s="757"/>
      <c r="WPZ14" s="757"/>
      <c r="WQA14" s="757"/>
      <c r="WQB14" s="757"/>
      <c r="WQC14" s="757"/>
      <c r="WQD14" s="757"/>
      <c r="WQE14" s="757"/>
      <c r="WQF14" s="757"/>
      <c r="WQG14" s="757"/>
      <c r="WQH14" s="757"/>
      <c r="WQI14" s="757"/>
      <c r="WQJ14" s="757"/>
      <c r="WQK14" s="757"/>
      <c r="WQL14" s="757"/>
      <c r="WQM14" s="757"/>
      <c r="WQN14" s="757"/>
      <c r="WQO14" s="757"/>
      <c r="WQP14" s="757"/>
      <c r="WQQ14" s="757"/>
      <c r="WQR14" s="757"/>
      <c r="WQS14" s="757"/>
      <c r="WQT14" s="757"/>
      <c r="WQU14" s="757"/>
      <c r="WQV14" s="757"/>
      <c r="WQW14" s="757"/>
      <c r="WQX14" s="757"/>
      <c r="WQY14" s="757"/>
      <c r="WQZ14" s="757"/>
      <c r="WRA14" s="757"/>
      <c r="WRB14" s="757"/>
      <c r="WRC14" s="757"/>
      <c r="WRD14" s="757"/>
      <c r="WRE14" s="757"/>
      <c r="WRF14" s="757"/>
      <c r="WRG14" s="757"/>
      <c r="WRH14" s="757"/>
      <c r="WRI14" s="757"/>
      <c r="WRJ14" s="757"/>
      <c r="WRK14" s="757"/>
      <c r="WRL14" s="757"/>
      <c r="WRM14" s="757"/>
      <c r="WRN14" s="757"/>
      <c r="WRO14" s="757"/>
      <c r="WRP14" s="757"/>
      <c r="WRQ14" s="757"/>
      <c r="WRR14" s="757"/>
      <c r="WRS14" s="757"/>
      <c r="WRT14" s="757"/>
      <c r="WRU14" s="757"/>
      <c r="WRV14" s="757"/>
      <c r="WRW14" s="757"/>
      <c r="WRX14" s="757"/>
      <c r="WRY14" s="757"/>
      <c r="WRZ14" s="757"/>
      <c r="WSA14" s="757"/>
      <c r="WSB14" s="757"/>
      <c r="WSC14" s="757"/>
      <c r="WSD14" s="757"/>
      <c r="WSE14" s="757"/>
      <c r="WSF14" s="757"/>
      <c r="WSG14" s="757"/>
      <c r="WSH14" s="757"/>
      <c r="WSI14" s="757"/>
      <c r="WSJ14" s="757"/>
      <c r="WSK14" s="757"/>
      <c r="WSL14" s="757"/>
      <c r="WSM14" s="757"/>
      <c r="WSN14" s="757"/>
      <c r="WSO14" s="757"/>
      <c r="WSP14" s="757"/>
      <c r="WSQ14" s="757"/>
      <c r="WSR14" s="757"/>
      <c r="WSS14" s="757"/>
      <c r="WST14" s="757"/>
      <c r="WSU14" s="757"/>
      <c r="WSV14" s="757"/>
      <c r="WSW14" s="757"/>
      <c r="WSX14" s="757"/>
      <c r="WSY14" s="757"/>
      <c r="WSZ14" s="757"/>
      <c r="WTA14" s="757"/>
      <c r="WTB14" s="757"/>
      <c r="WTC14" s="757"/>
      <c r="WTD14" s="757"/>
      <c r="WTE14" s="757"/>
      <c r="WTF14" s="757"/>
      <c r="WTG14" s="757"/>
      <c r="WTH14" s="757"/>
      <c r="WTI14" s="757"/>
      <c r="WTJ14" s="757"/>
      <c r="WTK14" s="757"/>
      <c r="WTL14" s="757"/>
      <c r="WTM14" s="757"/>
      <c r="WTN14" s="757"/>
      <c r="WTO14" s="757"/>
      <c r="WTP14" s="757"/>
      <c r="WTQ14" s="757"/>
      <c r="WTR14" s="757"/>
      <c r="WTS14" s="757"/>
      <c r="WTT14" s="757"/>
      <c r="WTU14" s="757"/>
      <c r="WTV14" s="757"/>
      <c r="WTW14" s="757"/>
      <c r="WTX14" s="757"/>
      <c r="WTY14" s="757"/>
      <c r="WTZ14" s="757"/>
      <c r="WUA14" s="757"/>
      <c r="WUB14" s="757"/>
      <c r="WUC14" s="757"/>
      <c r="WUD14" s="757"/>
      <c r="WUE14" s="757"/>
      <c r="WUF14" s="757"/>
      <c r="WUG14" s="757"/>
      <c r="WUH14" s="757"/>
      <c r="WUI14" s="757"/>
      <c r="WUJ14" s="757"/>
      <c r="WUK14" s="757"/>
      <c r="WUL14" s="757"/>
      <c r="WUM14" s="757"/>
      <c r="WUN14" s="757"/>
      <c r="WUO14" s="757"/>
      <c r="WUP14" s="757"/>
      <c r="WUQ14" s="757"/>
      <c r="WUR14" s="757"/>
      <c r="WUS14" s="757"/>
      <c r="WUT14" s="757"/>
      <c r="WUU14" s="757"/>
      <c r="WUV14" s="757"/>
      <c r="WUW14" s="757"/>
      <c r="WUX14" s="757"/>
      <c r="WUY14" s="757"/>
      <c r="WUZ14" s="757"/>
      <c r="WVA14" s="757"/>
      <c r="WVB14" s="757"/>
      <c r="WVC14" s="757"/>
      <c r="WVD14" s="757"/>
      <c r="WVE14" s="757"/>
      <c r="WVF14" s="757"/>
      <c r="WVG14" s="757"/>
      <c r="WVH14" s="757"/>
      <c r="WVI14" s="757"/>
      <c r="WVJ14" s="757"/>
      <c r="WVK14" s="757"/>
      <c r="WVL14" s="757"/>
      <c r="WVM14" s="757"/>
      <c r="WVN14" s="757"/>
      <c r="WVO14" s="757"/>
      <c r="WVP14" s="757"/>
      <c r="WVQ14" s="757"/>
      <c r="WVR14" s="757"/>
      <c r="WVS14" s="757"/>
      <c r="WVT14" s="757"/>
      <c r="WVU14" s="757"/>
      <c r="WVV14" s="757"/>
      <c r="WVW14" s="757"/>
      <c r="WVX14" s="757"/>
      <c r="WVY14" s="757"/>
      <c r="WVZ14" s="757"/>
      <c r="WWA14" s="757"/>
      <c r="WWB14" s="757"/>
      <c r="WWC14" s="757"/>
      <c r="WWD14" s="757"/>
      <c r="WWE14" s="757"/>
      <c r="WWF14" s="757"/>
      <c r="WWG14" s="757"/>
      <c r="WWH14" s="757"/>
      <c r="WWI14" s="757"/>
      <c r="WWJ14" s="757"/>
      <c r="WWK14" s="757"/>
      <c r="WWL14" s="757"/>
      <c r="WWM14" s="757"/>
      <c r="WWN14" s="757"/>
      <c r="WWO14" s="757"/>
      <c r="WWP14" s="757"/>
      <c r="WWQ14" s="757"/>
      <c r="WWR14" s="757"/>
      <c r="WWS14" s="757"/>
      <c r="WWT14" s="757"/>
      <c r="WWU14" s="757"/>
      <c r="WWV14" s="757"/>
      <c r="WWW14" s="757"/>
      <c r="WWX14" s="757"/>
      <c r="WWY14" s="757"/>
      <c r="WWZ14" s="757"/>
      <c r="WXA14" s="757"/>
      <c r="WXB14" s="757"/>
      <c r="WXC14" s="757"/>
      <c r="WXD14" s="757"/>
      <c r="WXE14" s="757"/>
      <c r="WXF14" s="757"/>
      <c r="WXG14" s="757"/>
      <c r="WXH14" s="757"/>
      <c r="WXI14" s="757"/>
      <c r="WXJ14" s="757"/>
      <c r="WXK14" s="757"/>
      <c r="WXL14" s="757"/>
      <c r="WXM14" s="757"/>
      <c r="WXN14" s="757"/>
      <c r="WXO14" s="757"/>
      <c r="WXP14" s="757"/>
      <c r="WXQ14" s="757"/>
      <c r="WXR14" s="757"/>
      <c r="WXS14" s="757"/>
      <c r="WXT14" s="757"/>
      <c r="WXU14" s="757"/>
      <c r="WXV14" s="757"/>
      <c r="WXW14" s="757"/>
      <c r="WXX14" s="757"/>
      <c r="WXY14" s="757"/>
      <c r="WXZ14" s="757"/>
      <c r="WYA14" s="757"/>
      <c r="WYB14" s="757"/>
      <c r="WYC14" s="757"/>
      <c r="WYD14" s="757"/>
      <c r="WYE14" s="757"/>
      <c r="WYF14" s="757"/>
      <c r="WYG14" s="757"/>
      <c r="WYH14" s="757"/>
      <c r="WYI14" s="757"/>
      <c r="WYJ14" s="757"/>
      <c r="WYK14" s="757"/>
      <c r="WYL14" s="757"/>
      <c r="WYM14" s="757"/>
      <c r="WYN14" s="757"/>
      <c r="WYO14" s="757"/>
      <c r="WYP14" s="757"/>
      <c r="WYQ14" s="757"/>
      <c r="WYR14" s="757"/>
      <c r="WYS14" s="757"/>
      <c r="WYT14" s="757"/>
      <c r="WYU14" s="757"/>
      <c r="WYV14" s="757"/>
      <c r="WYW14" s="757"/>
      <c r="WYX14" s="757"/>
      <c r="WYY14" s="757"/>
      <c r="WYZ14" s="757"/>
      <c r="WZA14" s="757"/>
      <c r="WZB14" s="757"/>
      <c r="WZC14" s="757"/>
      <c r="WZD14" s="757"/>
      <c r="WZE14" s="757"/>
      <c r="WZF14" s="757"/>
      <c r="WZG14" s="757"/>
      <c r="WZH14" s="757"/>
      <c r="WZI14" s="757"/>
      <c r="WZJ14" s="757"/>
      <c r="WZK14" s="757"/>
      <c r="WZL14" s="757"/>
      <c r="WZM14" s="757"/>
      <c r="WZN14" s="757"/>
      <c r="WZO14" s="757"/>
      <c r="WZP14" s="757"/>
      <c r="WZQ14" s="757"/>
      <c r="WZR14" s="757"/>
      <c r="WZS14" s="757"/>
      <c r="WZT14" s="757"/>
      <c r="WZU14" s="757"/>
      <c r="WZV14" s="757"/>
      <c r="WZW14" s="757"/>
      <c r="WZX14" s="757"/>
      <c r="WZY14" s="757"/>
      <c r="WZZ14" s="757"/>
      <c r="XAA14" s="757"/>
      <c r="XAB14" s="757"/>
      <c r="XAC14" s="757"/>
      <c r="XAD14" s="757"/>
      <c r="XAE14" s="757"/>
      <c r="XAF14" s="757"/>
      <c r="XAG14" s="757"/>
      <c r="XAH14" s="757"/>
      <c r="XAI14" s="757"/>
      <c r="XAJ14" s="757"/>
      <c r="XAK14" s="757"/>
      <c r="XAL14" s="757"/>
      <c r="XAM14" s="757"/>
      <c r="XAN14" s="757"/>
      <c r="XAO14" s="757"/>
      <c r="XAP14" s="757"/>
      <c r="XAQ14" s="757"/>
      <c r="XAR14" s="757"/>
      <c r="XAS14" s="757"/>
      <c r="XAT14" s="757"/>
      <c r="XAU14" s="757"/>
      <c r="XAV14" s="757"/>
      <c r="XAW14" s="757"/>
      <c r="XAX14" s="757"/>
      <c r="XAY14" s="757"/>
      <c r="XAZ14" s="757"/>
      <c r="XBA14" s="757"/>
      <c r="XBB14" s="757"/>
      <c r="XBC14" s="757"/>
      <c r="XBD14" s="757"/>
      <c r="XBE14" s="757"/>
      <c r="XBF14" s="757"/>
      <c r="XBG14" s="757"/>
      <c r="XBH14" s="757"/>
      <c r="XBI14" s="757"/>
      <c r="XBJ14" s="757"/>
      <c r="XBK14" s="757"/>
      <c r="XBL14" s="757"/>
      <c r="XBM14" s="757"/>
      <c r="XBN14" s="757"/>
      <c r="XBO14" s="757"/>
      <c r="XBP14" s="757"/>
      <c r="XBQ14" s="757"/>
      <c r="XBR14" s="757"/>
      <c r="XBS14" s="757"/>
      <c r="XBT14" s="757"/>
      <c r="XBU14" s="757"/>
      <c r="XBV14" s="757"/>
      <c r="XBW14" s="757"/>
      <c r="XBX14" s="757"/>
      <c r="XBY14" s="757"/>
      <c r="XBZ14" s="757"/>
      <c r="XCA14" s="757"/>
      <c r="XCB14" s="757"/>
      <c r="XCC14" s="757"/>
      <c r="XCD14" s="757"/>
      <c r="XCE14" s="757"/>
      <c r="XCF14" s="757"/>
      <c r="XCG14" s="757"/>
      <c r="XCH14" s="757"/>
      <c r="XCI14" s="757"/>
      <c r="XCJ14" s="757"/>
      <c r="XCK14" s="757"/>
      <c r="XCL14" s="757"/>
      <c r="XCM14" s="757"/>
      <c r="XCN14" s="757"/>
      <c r="XCO14" s="757"/>
      <c r="XCP14" s="757"/>
      <c r="XCQ14" s="757"/>
      <c r="XCR14" s="757"/>
      <c r="XCS14" s="757"/>
      <c r="XCT14" s="757"/>
      <c r="XCU14" s="757"/>
      <c r="XCV14" s="757"/>
      <c r="XCW14" s="757"/>
      <c r="XCX14" s="757"/>
      <c r="XCY14" s="757"/>
      <c r="XCZ14" s="757"/>
      <c r="XDA14" s="757"/>
      <c r="XDB14" s="757"/>
      <c r="XDC14" s="757"/>
      <c r="XDD14" s="757"/>
      <c r="XDE14" s="757"/>
      <c r="XDF14" s="757"/>
      <c r="XDG14" s="757"/>
      <c r="XDH14" s="757"/>
      <c r="XDI14" s="757"/>
      <c r="XDJ14" s="757"/>
      <c r="XDK14" s="757"/>
      <c r="XDL14" s="757"/>
      <c r="XDM14" s="757"/>
      <c r="XDN14" s="757"/>
      <c r="XDO14" s="757"/>
      <c r="XDP14" s="757"/>
      <c r="XDQ14" s="757"/>
      <c r="XDR14" s="757"/>
      <c r="XDS14" s="757"/>
      <c r="XDT14" s="757"/>
      <c r="XDU14" s="757"/>
      <c r="XDV14" s="757"/>
      <c r="XDW14" s="757"/>
      <c r="XDX14" s="757"/>
      <c r="XDY14" s="757"/>
      <c r="XDZ14" s="757"/>
      <c r="XEA14" s="757"/>
      <c r="XEB14" s="757"/>
      <c r="XEC14" s="757"/>
      <c r="XED14" s="757"/>
      <c r="XEE14" s="757"/>
      <c r="XEF14" s="757"/>
      <c r="XEG14" s="757"/>
      <c r="XEH14" s="757"/>
      <c r="XEI14" s="757"/>
      <c r="XEJ14" s="757"/>
      <c r="XEK14" s="757"/>
      <c r="XEL14" s="757"/>
      <c r="XEM14" s="757"/>
      <c r="XEN14" s="757"/>
      <c r="XEO14" s="757"/>
      <c r="XEP14" s="757"/>
      <c r="XEQ14" s="757"/>
      <c r="XER14" s="757"/>
      <c r="XES14" s="757"/>
      <c r="XET14" s="757"/>
      <c r="XEU14" s="757"/>
      <c r="XEV14" s="757"/>
      <c r="XEW14" s="757"/>
      <c r="XEX14" s="757"/>
      <c r="XEY14" s="757"/>
      <c r="XEZ14" s="757"/>
      <c r="XFA14" s="757"/>
      <c r="XFB14" s="757"/>
      <c r="XFC14" s="757"/>
    </row>
    <row r="15" spans="1:16383" s="749" customFormat="1">
      <c r="A15" s="757"/>
      <c r="B15" s="757"/>
      <c r="C15" s="757"/>
      <c r="D15" s="758"/>
      <c r="F15" s="757"/>
      <c r="G15" s="757"/>
      <c r="H15" s="757"/>
      <c r="I15" s="757"/>
      <c r="J15" s="758"/>
      <c r="K15" s="757"/>
      <c r="L15" s="757"/>
      <c r="M15" s="757"/>
      <c r="N15" s="757"/>
      <c r="O15" s="757"/>
      <c r="P15" s="757"/>
      <c r="Q15" s="757"/>
      <c r="R15" s="757"/>
      <c r="S15" s="757"/>
      <c r="T15" s="757"/>
      <c r="U15" s="757"/>
      <c r="V15" s="757"/>
      <c r="W15" s="757"/>
      <c r="X15" s="757"/>
      <c r="Y15" s="757"/>
      <c r="Z15" s="757"/>
      <c r="AA15" s="757"/>
      <c r="AB15" s="757"/>
      <c r="AC15" s="757"/>
      <c r="AD15" s="757"/>
      <c r="AE15" s="757"/>
      <c r="AF15" s="757"/>
      <c r="AG15" s="757"/>
      <c r="AH15" s="757"/>
      <c r="AI15" s="757"/>
      <c r="AJ15" s="757"/>
      <c r="AK15" s="757"/>
      <c r="AL15" s="757"/>
      <c r="AM15" s="757"/>
      <c r="AN15" s="757"/>
      <c r="AO15" s="757"/>
      <c r="AP15" s="757"/>
      <c r="AQ15" s="757"/>
      <c r="AR15" s="757"/>
      <c r="AS15" s="757"/>
      <c r="AT15" s="757"/>
      <c r="AU15" s="757"/>
      <c r="AV15" s="757"/>
      <c r="AW15" s="757"/>
      <c r="AX15" s="757"/>
      <c r="AY15" s="757"/>
      <c r="AZ15" s="757"/>
      <c r="BA15" s="757"/>
      <c r="BB15" s="757"/>
      <c r="BC15" s="757"/>
      <c r="BD15" s="757"/>
      <c r="BE15" s="757"/>
      <c r="BF15" s="757"/>
      <c r="BG15" s="757"/>
      <c r="BH15" s="757"/>
      <c r="BI15" s="757"/>
      <c r="BJ15" s="757"/>
      <c r="BK15" s="757"/>
      <c r="BL15" s="757"/>
      <c r="BM15" s="757"/>
      <c r="BN15" s="757"/>
      <c r="BO15" s="757"/>
      <c r="BP15" s="757"/>
      <c r="BQ15" s="757"/>
      <c r="BR15" s="757"/>
      <c r="BS15" s="757"/>
      <c r="BT15" s="757"/>
      <c r="BU15" s="757"/>
      <c r="BV15" s="757"/>
      <c r="BW15" s="757"/>
      <c r="BX15" s="757"/>
      <c r="BY15" s="757"/>
      <c r="BZ15" s="757"/>
      <c r="CA15" s="757"/>
      <c r="CB15" s="757"/>
      <c r="CC15" s="757"/>
      <c r="CD15" s="757"/>
      <c r="CE15" s="757"/>
      <c r="CF15" s="757"/>
      <c r="CG15" s="757"/>
      <c r="CH15" s="757"/>
      <c r="CI15" s="757"/>
      <c r="CJ15" s="757"/>
      <c r="CK15" s="757"/>
      <c r="CL15" s="757"/>
      <c r="CM15" s="757"/>
      <c r="CN15" s="757"/>
      <c r="CO15" s="757"/>
      <c r="CP15" s="757"/>
      <c r="CQ15" s="757"/>
      <c r="CR15" s="757"/>
      <c r="CS15" s="757"/>
      <c r="CT15" s="757"/>
      <c r="CU15" s="757"/>
      <c r="CV15" s="757"/>
      <c r="CW15" s="757"/>
      <c r="CX15" s="757"/>
      <c r="CY15" s="757"/>
      <c r="CZ15" s="757"/>
      <c r="DA15" s="757"/>
      <c r="DB15" s="757"/>
      <c r="DC15" s="757"/>
      <c r="DD15" s="757"/>
      <c r="DE15" s="757"/>
      <c r="DF15" s="75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757"/>
      <c r="ED15" s="757"/>
      <c r="EE15" s="757"/>
      <c r="EF15" s="757"/>
      <c r="EG15" s="757"/>
      <c r="EH15" s="757"/>
      <c r="EI15" s="757"/>
      <c r="EJ15" s="757"/>
      <c r="EK15" s="757"/>
      <c r="EL15" s="757"/>
      <c r="EM15" s="757"/>
      <c r="EN15" s="757"/>
      <c r="EO15" s="757"/>
      <c r="EP15" s="757"/>
      <c r="EQ15" s="757"/>
      <c r="ER15" s="757"/>
      <c r="ES15" s="757"/>
      <c r="ET15" s="757"/>
      <c r="EU15" s="757"/>
      <c r="EV15" s="757"/>
      <c r="EW15" s="757"/>
      <c r="EX15" s="757"/>
      <c r="EY15" s="757"/>
      <c r="EZ15" s="757"/>
      <c r="FA15" s="757"/>
      <c r="FB15" s="757"/>
      <c r="FC15" s="757"/>
      <c r="FD15" s="757"/>
      <c r="FE15" s="757"/>
      <c r="FF15" s="757"/>
      <c r="FG15" s="757"/>
      <c r="FH15" s="757"/>
      <c r="FI15" s="757"/>
      <c r="FJ15" s="757"/>
      <c r="FK15" s="757"/>
      <c r="FL15" s="757"/>
      <c r="FM15" s="757"/>
      <c r="FN15" s="757"/>
      <c r="FO15" s="757"/>
      <c r="FP15" s="757"/>
      <c r="FQ15" s="757"/>
      <c r="FR15" s="757"/>
      <c r="FS15" s="757"/>
      <c r="FT15" s="757"/>
      <c r="FU15" s="757"/>
      <c r="FV15" s="757"/>
      <c r="FW15" s="757"/>
      <c r="FX15" s="757"/>
      <c r="FY15" s="757"/>
      <c r="FZ15" s="757"/>
      <c r="GA15" s="757"/>
      <c r="GB15" s="757"/>
      <c r="GC15" s="757"/>
      <c r="GD15" s="757"/>
      <c r="GE15" s="757"/>
      <c r="GF15" s="757"/>
      <c r="GG15" s="757"/>
      <c r="GH15" s="757"/>
      <c r="GI15" s="757"/>
      <c r="GJ15" s="757"/>
      <c r="GK15" s="757"/>
      <c r="GL15" s="757"/>
      <c r="GM15" s="757"/>
      <c r="GN15" s="757"/>
      <c r="GO15" s="757"/>
      <c r="GP15" s="757"/>
      <c r="GQ15" s="757"/>
      <c r="GR15" s="757"/>
      <c r="GS15" s="757"/>
      <c r="GT15" s="757"/>
      <c r="GU15" s="757"/>
      <c r="GV15" s="757"/>
      <c r="GW15" s="757"/>
      <c r="GX15" s="757"/>
      <c r="GY15" s="757"/>
      <c r="GZ15" s="757"/>
      <c r="HA15" s="757"/>
      <c r="HB15" s="757"/>
      <c r="HC15" s="757"/>
      <c r="HD15" s="757"/>
      <c r="HE15" s="757"/>
      <c r="HF15" s="757"/>
      <c r="HG15" s="757"/>
      <c r="HH15" s="757"/>
      <c r="HI15" s="757"/>
      <c r="HJ15" s="757"/>
      <c r="HK15" s="757"/>
      <c r="HL15" s="757"/>
      <c r="HM15" s="757"/>
      <c r="HN15" s="757"/>
      <c r="HO15" s="757"/>
      <c r="HP15" s="757"/>
      <c r="HQ15" s="757"/>
      <c r="HR15" s="757"/>
      <c r="HS15" s="757"/>
      <c r="HT15" s="757"/>
      <c r="HU15" s="757"/>
      <c r="HV15" s="757"/>
      <c r="HW15" s="757"/>
      <c r="HX15" s="757"/>
      <c r="HY15" s="757"/>
      <c r="HZ15" s="757"/>
      <c r="IA15" s="757"/>
      <c r="IB15" s="757"/>
      <c r="IC15" s="757"/>
      <c r="ID15" s="757"/>
      <c r="IE15" s="757"/>
      <c r="IF15" s="757"/>
      <c r="IG15" s="757"/>
      <c r="IH15" s="757"/>
      <c r="II15" s="757"/>
      <c r="IJ15" s="757"/>
      <c r="IK15" s="757"/>
      <c r="IL15" s="757"/>
      <c r="IM15" s="757"/>
      <c r="IN15" s="757"/>
      <c r="IO15" s="757"/>
      <c r="IP15" s="757"/>
      <c r="IQ15" s="757"/>
      <c r="IR15" s="757"/>
      <c r="IS15" s="757"/>
      <c r="IT15" s="757"/>
      <c r="IU15" s="757"/>
      <c r="IV15" s="757"/>
      <c r="IW15" s="757"/>
      <c r="IX15" s="757"/>
      <c r="IY15" s="757"/>
      <c r="IZ15" s="757"/>
      <c r="JA15" s="757"/>
      <c r="JB15" s="757"/>
      <c r="JC15" s="757"/>
      <c r="JD15" s="757"/>
      <c r="JE15" s="757"/>
      <c r="JF15" s="757"/>
      <c r="JG15" s="757"/>
      <c r="JH15" s="757"/>
      <c r="JI15" s="757"/>
      <c r="JJ15" s="757"/>
      <c r="JK15" s="757"/>
      <c r="JL15" s="757"/>
      <c r="JM15" s="757"/>
      <c r="JN15" s="757"/>
      <c r="JO15" s="757"/>
      <c r="JP15" s="757"/>
      <c r="JQ15" s="757"/>
      <c r="JR15" s="757"/>
      <c r="JS15" s="757"/>
      <c r="JT15" s="757"/>
      <c r="JU15" s="757"/>
      <c r="JV15" s="757"/>
      <c r="JW15" s="757"/>
      <c r="JX15" s="757"/>
      <c r="JY15" s="757"/>
      <c r="JZ15" s="757"/>
      <c r="KA15" s="757"/>
      <c r="KB15" s="757"/>
      <c r="KC15" s="757"/>
      <c r="KD15" s="757"/>
      <c r="KE15" s="757"/>
      <c r="KF15" s="757"/>
      <c r="KG15" s="757"/>
      <c r="KH15" s="757"/>
      <c r="KI15" s="757"/>
      <c r="KJ15" s="757"/>
      <c r="KK15" s="757"/>
      <c r="KL15" s="757"/>
      <c r="KM15" s="757"/>
      <c r="KN15" s="757"/>
      <c r="KO15" s="757"/>
      <c r="KP15" s="757"/>
      <c r="KQ15" s="757"/>
      <c r="KR15" s="757"/>
      <c r="KS15" s="757"/>
      <c r="KT15" s="757"/>
      <c r="KU15" s="757"/>
      <c r="KV15" s="757"/>
      <c r="KW15" s="757"/>
      <c r="KX15" s="757"/>
      <c r="KY15" s="757"/>
      <c r="KZ15" s="757"/>
      <c r="LA15" s="757"/>
      <c r="LB15" s="757"/>
      <c r="LC15" s="757"/>
      <c r="LD15" s="757"/>
      <c r="LE15" s="757"/>
      <c r="LF15" s="757"/>
      <c r="LG15" s="757"/>
      <c r="LH15" s="757"/>
      <c r="LI15" s="757"/>
      <c r="LJ15" s="757"/>
      <c r="LK15" s="757"/>
      <c r="LL15" s="757"/>
      <c r="LM15" s="757"/>
      <c r="LN15" s="757"/>
      <c r="LO15" s="757"/>
      <c r="LP15" s="757"/>
      <c r="LQ15" s="757"/>
      <c r="LR15" s="757"/>
      <c r="LS15" s="757"/>
      <c r="LT15" s="757"/>
      <c r="LU15" s="757"/>
      <c r="LV15" s="757"/>
      <c r="LW15" s="757"/>
      <c r="LX15" s="757"/>
      <c r="LY15" s="757"/>
      <c r="LZ15" s="757"/>
      <c r="MA15" s="757"/>
      <c r="MB15" s="757"/>
      <c r="MC15" s="757"/>
      <c r="MD15" s="757"/>
      <c r="ME15" s="757"/>
      <c r="MF15" s="757"/>
      <c r="MG15" s="757"/>
      <c r="MH15" s="757"/>
      <c r="MI15" s="757"/>
      <c r="MJ15" s="757"/>
      <c r="MK15" s="757"/>
      <c r="ML15" s="757"/>
      <c r="MM15" s="757"/>
      <c r="MN15" s="757"/>
      <c r="MO15" s="757"/>
      <c r="MP15" s="757"/>
      <c r="MQ15" s="757"/>
      <c r="MR15" s="757"/>
      <c r="MS15" s="757"/>
      <c r="MT15" s="757"/>
      <c r="MU15" s="757"/>
      <c r="MV15" s="757"/>
      <c r="MW15" s="757"/>
      <c r="MX15" s="757"/>
      <c r="MY15" s="757"/>
      <c r="MZ15" s="757"/>
      <c r="NA15" s="757"/>
      <c r="NB15" s="757"/>
      <c r="NC15" s="757"/>
      <c r="ND15" s="757"/>
      <c r="NE15" s="757"/>
      <c r="NF15" s="757"/>
      <c r="NG15" s="757"/>
      <c r="NH15" s="757"/>
      <c r="NI15" s="757"/>
      <c r="NJ15" s="757"/>
      <c r="NK15" s="757"/>
      <c r="NL15" s="757"/>
      <c r="NM15" s="757"/>
      <c r="NN15" s="757"/>
      <c r="NO15" s="757"/>
      <c r="NP15" s="757"/>
      <c r="NQ15" s="757"/>
      <c r="NR15" s="757"/>
      <c r="NS15" s="757"/>
      <c r="NT15" s="757"/>
      <c r="NU15" s="757"/>
      <c r="NV15" s="757"/>
      <c r="NW15" s="757"/>
      <c r="NX15" s="757"/>
      <c r="NY15" s="757"/>
      <c r="NZ15" s="757"/>
      <c r="OA15" s="757"/>
      <c r="OB15" s="757"/>
      <c r="OC15" s="757"/>
      <c r="OD15" s="757"/>
      <c r="OE15" s="757"/>
      <c r="OF15" s="757"/>
      <c r="OG15" s="757"/>
      <c r="OH15" s="757"/>
      <c r="OI15" s="757"/>
      <c r="OJ15" s="757"/>
      <c r="OK15" s="757"/>
      <c r="OL15" s="757"/>
      <c r="OM15" s="757"/>
      <c r="ON15" s="757"/>
      <c r="OO15" s="757"/>
      <c r="OP15" s="757"/>
      <c r="OQ15" s="757"/>
      <c r="OR15" s="757"/>
      <c r="OS15" s="757"/>
      <c r="OT15" s="757"/>
      <c r="OU15" s="757"/>
      <c r="OV15" s="757"/>
      <c r="OW15" s="757"/>
      <c r="OX15" s="757"/>
      <c r="OY15" s="757"/>
      <c r="OZ15" s="757"/>
      <c r="PA15" s="757"/>
      <c r="PB15" s="757"/>
      <c r="PC15" s="757"/>
      <c r="PD15" s="757"/>
      <c r="PE15" s="757"/>
      <c r="PF15" s="757"/>
      <c r="PG15" s="757"/>
      <c r="PH15" s="757"/>
      <c r="PI15" s="757"/>
      <c r="PJ15" s="757"/>
      <c r="PK15" s="757"/>
      <c r="PL15" s="757"/>
      <c r="PM15" s="757"/>
      <c r="PN15" s="757"/>
      <c r="PO15" s="757"/>
      <c r="PP15" s="757"/>
      <c r="PQ15" s="757"/>
      <c r="PR15" s="757"/>
      <c r="PS15" s="757"/>
      <c r="PT15" s="757"/>
      <c r="PU15" s="757"/>
      <c r="PV15" s="757"/>
      <c r="PW15" s="757"/>
      <c r="PX15" s="757"/>
      <c r="PY15" s="757"/>
      <c r="PZ15" s="757"/>
      <c r="QA15" s="757"/>
      <c r="QB15" s="757"/>
      <c r="QC15" s="757"/>
      <c r="QD15" s="757"/>
      <c r="QE15" s="757"/>
      <c r="QF15" s="757"/>
      <c r="QG15" s="757"/>
      <c r="QH15" s="757"/>
      <c r="QI15" s="757"/>
      <c r="QJ15" s="757"/>
      <c r="QK15" s="757"/>
      <c r="QL15" s="757"/>
      <c r="QM15" s="757"/>
      <c r="QN15" s="757"/>
      <c r="QO15" s="757"/>
      <c r="QP15" s="757"/>
      <c r="QQ15" s="757"/>
      <c r="QR15" s="757"/>
      <c r="QS15" s="757"/>
      <c r="QT15" s="757"/>
      <c r="QU15" s="757"/>
      <c r="QV15" s="757"/>
      <c r="QW15" s="757"/>
      <c r="QX15" s="757"/>
      <c r="QY15" s="757"/>
      <c r="QZ15" s="757"/>
      <c r="RA15" s="757"/>
      <c r="RB15" s="757"/>
      <c r="RC15" s="757"/>
      <c r="RD15" s="757"/>
      <c r="RE15" s="757"/>
      <c r="RF15" s="757"/>
      <c r="RG15" s="757"/>
      <c r="RH15" s="757"/>
      <c r="RI15" s="757"/>
      <c r="RJ15" s="757"/>
      <c r="RK15" s="757"/>
      <c r="RL15" s="757"/>
      <c r="RM15" s="757"/>
      <c r="RN15" s="757"/>
      <c r="RO15" s="757"/>
      <c r="RP15" s="757"/>
      <c r="RQ15" s="757"/>
      <c r="RR15" s="757"/>
      <c r="RS15" s="757"/>
      <c r="RT15" s="757"/>
      <c r="RU15" s="757"/>
      <c r="RV15" s="757"/>
      <c r="RW15" s="757"/>
      <c r="RX15" s="757"/>
      <c r="RY15" s="757"/>
      <c r="RZ15" s="757"/>
      <c r="SA15" s="757"/>
      <c r="SB15" s="757"/>
      <c r="SC15" s="757"/>
      <c r="SD15" s="757"/>
      <c r="SE15" s="757"/>
      <c r="SF15" s="757"/>
      <c r="SG15" s="757"/>
      <c r="SH15" s="757"/>
      <c r="SI15" s="757"/>
      <c r="SJ15" s="757"/>
      <c r="SK15" s="757"/>
      <c r="SL15" s="757"/>
      <c r="SM15" s="757"/>
      <c r="SN15" s="757"/>
      <c r="SO15" s="757"/>
      <c r="SP15" s="757"/>
      <c r="SQ15" s="757"/>
      <c r="SR15" s="757"/>
      <c r="SS15" s="757"/>
      <c r="ST15" s="757"/>
      <c r="SU15" s="757"/>
      <c r="SV15" s="757"/>
      <c r="SW15" s="757"/>
      <c r="SX15" s="757"/>
      <c r="SY15" s="757"/>
      <c r="SZ15" s="757"/>
      <c r="TA15" s="757"/>
      <c r="TB15" s="757"/>
      <c r="TC15" s="757"/>
      <c r="TD15" s="757"/>
      <c r="TE15" s="757"/>
      <c r="TF15" s="757"/>
      <c r="TG15" s="757"/>
      <c r="TH15" s="757"/>
      <c r="TI15" s="757"/>
      <c r="TJ15" s="757"/>
      <c r="TK15" s="757"/>
      <c r="TL15" s="757"/>
      <c r="TM15" s="757"/>
      <c r="TN15" s="757"/>
      <c r="TO15" s="757"/>
      <c r="TP15" s="757"/>
      <c r="TQ15" s="757"/>
      <c r="TR15" s="757"/>
      <c r="TS15" s="757"/>
      <c r="TT15" s="757"/>
      <c r="TU15" s="757"/>
      <c r="TV15" s="757"/>
      <c r="TW15" s="757"/>
      <c r="TX15" s="757"/>
      <c r="TY15" s="757"/>
      <c r="TZ15" s="757"/>
      <c r="UA15" s="757"/>
      <c r="UB15" s="757"/>
      <c r="UC15" s="757"/>
      <c r="UD15" s="757"/>
      <c r="UE15" s="757"/>
      <c r="UF15" s="757"/>
      <c r="UG15" s="757"/>
      <c r="UH15" s="757"/>
      <c r="UI15" s="757"/>
      <c r="UJ15" s="757"/>
      <c r="UK15" s="757"/>
      <c r="UL15" s="757"/>
      <c r="UM15" s="757"/>
      <c r="UN15" s="757"/>
      <c r="UO15" s="757"/>
      <c r="UP15" s="757"/>
      <c r="UQ15" s="757"/>
      <c r="UR15" s="757"/>
      <c r="US15" s="757"/>
      <c r="UT15" s="757"/>
      <c r="UU15" s="757"/>
      <c r="UV15" s="757"/>
      <c r="UW15" s="757"/>
      <c r="UX15" s="757"/>
      <c r="UY15" s="757"/>
      <c r="UZ15" s="757"/>
      <c r="VA15" s="757"/>
      <c r="VB15" s="757"/>
      <c r="VC15" s="757"/>
      <c r="VD15" s="757"/>
      <c r="VE15" s="757"/>
      <c r="VF15" s="757"/>
      <c r="VG15" s="757"/>
      <c r="VH15" s="757"/>
      <c r="VI15" s="757"/>
      <c r="VJ15" s="757"/>
      <c r="VK15" s="757"/>
      <c r="VL15" s="757"/>
      <c r="VM15" s="757"/>
      <c r="VN15" s="757"/>
      <c r="VO15" s="757"/>
      <c r="VP15" s="757"/>
      <c r="VQ15" s="757"/>
      <c r="VR15" s="757"/>
      <c r="VS15" s="757"/>
      <c r="VT15" s="757"/>
      <c r="VU15" s="757"/>
      <c r="VV15" s="757"/>
      <c r="VW15" s="757"/>
      <c r="VX15" s="757"/>
      <c r="VY15" s="757"/>
      <c r="VZ15" s="757"/>
      <c r="WA15" s="757"/>
      <c r="WB15" s="757"/>
      <c r="WC15" s="757"/>
      <c r="WD15" s="757"/>
      <c r="WE15" s="757"/>
      <c r="WF15" s="757"/>
      <c r="WG15" s="757"/>
      <c r="WH15" s="757"/>
      <c r="WI15" s="757"/>
      <c r="WJ15" s="757"/>
      <c r="WK15" s="757"/>
      <c r="WL15" s="757"/>
      <c r="WM15" s="757"/>
      <c r="WN15" s="757"/>
      <c r="WO15" s="757"/>
      <c r="WP15" s="757"/>
      <c r="WQ15" s="757"/>
      <c r="WR15" s="757"/>
      <c r="WS15" s="757"/>
      <c r="WT15" s="757"/>
      <c r="WU15" s="757"/>
      <c r="WV15" s="757"/>
      <c r="WW15" s="757"/>
      <c r="WX15" s="757"/>
      <c r="WY15" s="757"/>
      <c r="WZ15" s="757"/>
      <c r="XA15" s="757"/>
      <c r="XB15" s="757"/>
      <c r="XC15" s="757"/>
      <c r="XD15" s="757"/>
      <c r="XE15" s="757"/>
      <c r="XF15" s="757"/>
      <c r="XG15" s="757"/>
      <c r="XH15" s="757"/>
      <c r="XI15" s="757"/>
      <c r="XJ15" s="757"/>
      <c r="XK15" s="757"/>
      <c r="XL15" s="757"/>
      <c r="XM15" s="757"/>
      <c r="XN15" s="757"/>
      <c r="XO15" s="757"/>
      <c r="XP15" s="757"/>
      <c r="XQ15" s="757"/>
      <c r="XR15" s="757"/>
      <c r="XS15" s="757"/>
      <c r="XT15" s="757"/>
      <c r="XU15" s="757"/>
      <c r="XV15" s="757"/>
      <c r="XW15" s="757"/>
      <c r="XX15" s="757"/>
      <c r="XY15" s="757"/>
      <c r="XZ15" s="757"/>
      <c r="YA15" s="757"/>
      <c r="YB15" s="757"/>
      <c r="YC15" s="757"/>
      <c r="YD15" s="757"/>
      <c r="YE15" s="757"/>
      <c r="YF15" s="757"/>
      <c r="YG15" s="757"/>
      <c r="YH15" s="757"/>
      <c r="YI15" s="757"/>
      <c r="YJ15" s="757"/>
      <c r="YK15" s="757"/>
      <c r="YL15" s="757"/>
      <c r="YM15" s="757"/>
      <c r="YN15" s="757"/>
      <c r="YO15" s="757"/>
      <c r="YP15" s="757"/>
      <c r="YQ15" s="757"/>
      <c r="YR15" s="757"/>
      <c r="YS15" s="757"/>
      <c r="YT15" s="757"/>
      <c r="YU15" s="757"/>
      <c r="YV15" s="757"/>
      <c r="YW15" s="757"/>
      <c r="YX15" s="757"/>
      <c r="YY15" s="757"/>
      <c r="YZ15" s="757"/>
      <c r="ZA15" s="757"/>
      <c r="ZB15" s="757"/>
      <c r="ZC15" s="757"/>
      <c r="ZD15" s="757"/>
      <c r="ZE15" s="757"/>
      <c r="ZF15" s="757"/>
      <c r="ZG15" s="757"/>
      <c r="ZH15" s="757"/>
      <c r="ZI15" s="757"/>
      <c r="ZJ15" s="757"/>
      <c r="ZK15" s="757"/>
      <c r="ZL15" s="757"/>
      <c r="ZM15" s="757"/>
      <c r="ZN15" s="757"/>
      <c r="ZO15" s="757"/>
      <c r="ZP15" s="757"/>
      <c r="ZQ15" s="757"/>
      <c r="ZR15" s="757"/>
      <c r="ZS15" s="757"/>
      <c r="ZT15" s="757"/>
      <c r="ZU15" s="757"/>
      <c r="ZV15" s="757"/>
      <c r="ZW15" s="757"/>
      <c r="ZX15" s="757"/>
      <c r="ZY15" s="757"/>
      <c r="ZZ15" s="757"/>
      <c r="AAA15" s="757"/>
      <c r="AAB15" s="757"/>
      <c r="AAC15" s="757"/>
      <c r="AAD15" s="757"/>
      <c r="AAE15" s="757"/>
      <c r="AAF15" s="757"/>
      <c r="AAG15" s="757"/>
      <c r="AAH15" s="757"/>
      <c r="AAI15" s="757"/>
      <c r="AAJ15" s="757"/>
      <c r="AAK15" s="757"/>
      <c r="AAL15" s="757"/>
      <c r="AAM15" s="757"/>
      <c r="AAN15" s="757"/>
      <c r="AAO15" s="757"/>
      <c r="AAP15" s="757"/>
      <c r="AAQ15" s="757"/>
      <c r="AAR15" s="757"/>
      <c r="AAS15" s="757"/>
      <c r="AAT15" s="757"/>
      <c r="AAU15" s="757"/>
      <c r="AAV15" s="757"/>
      <c r="AAW15" s="757"/>
      <c r="AAX15" s="757"/>
      <c r="AAY15" s="757"/>
      <c r="AAZ15" s="757"/>
      <c r="ABA15" s="757"/>
      <c r="ABB15" s="757"/>
      <c r="ABC15" s="757"/>
      <c r="ABD15" s="757"/>
      <c r="ABE15" s="757"/>
      <c r="ABF15" s="757"/>
      <c r="ABG15" s="757"/>
      <c r="ABH15" s="757"/>
      <c r="ABI15" s="757"/>
      <c r="ABJ15" s="757"/>
      <c r="ABK15" s="757"/>
      <c r="ABL15" s="757"/>
      <c r="ABM15" s="757"/>
      <c r="ABN15" s="757"/>
      <c r="ABO15" s="757"/>
      <c r="ABP15" s="757"/>
      <c r="ABQ15" s="757"/>
      <c r="ABR15" s="757"/>
      <c r="ABS15" s="757"/>
      <c r="ABT15" s="757"/>
      <c r="ABU15" s="757"/>
      <c r="ABV15" s="757"/>
      <c r="ABW15" s="757"/>
      <c r="ABX15" s="757"/>
      <c r="ABY15" s="757"/>
      <c r="ABZ15" s="757"/>
      <c r="ACA15" s="757"/>
      <c r="ACB15" s="757"/>
      <c r="ACC15" s="757"/>
      <c r="ACD15" s="757"/>
      <c r="ACE15" s="757"/>
      <c r="ACF15" s="757"/>
      <c r="ACG15" s="757"/>
      <c r="ACH15" s="757"/>
      <c r="ACI15" s="757"/>
      <c r="ACJ15" s="757"/>
      <c r="ACK15" s="757"/>
      <c r="ACL15" s="757"/>
      <c r="ACM15" s="757"/>
      <c r="ACN15" s="757"/>
      <c r="ACO15" s="757"/>
      <c r="ACP15" s="757"/>
      <c r="ACQ15" s="757"/>
      <c r="ACR15" s="757"/>
      <c r="ACS15" s="757"/>
      <c r="ACT15" s="757"/>
      <c r="ACU15" s="757"/>
      <c r="ACV15" s="757"/>
      <c r="ACW15" s="757"/>
      <c r="ACX15" s="757"/>
      <c r="ACY15" s="757"/>
      <c r="ACZ15" s="757"/>
      <c r="ADA15" s="757"/>
      <c r="ADB15" s="757"/>
      <c r="ADC15" s="757"/>
      <c r="ADD15" s="757"/>
      <c r="ADE15" s="757"/>
      <c r="ADF15" s="757"/>
      <c r="ADG15" s="757"/>
      <c r="ADH15" s="757"/>
      <c r="ADI15" s="757"/>
      <c r="ADJ15" s="757"/>
      <c r="ADK15" s="757"/>
      <c r="ADL15" s="757"/>
      <c r="ADM15" s="757"/>
      <c r="ADN15" s="757"/>
      <c r="ADO15" s="757"/>
      <c r="ADP15" s="757"/>
      <c r="ADQ15" s="757"/>
      <c r="ADR15" s="757"/>
      <c r="ADS15" s="757"/>
      <c r="ADT15" s="757"/>
      <c r="ADU15" s="757"/>
      <c r="ADV15" s="757"/>
      <c r="ADW15" s="757"/>
      <c r="ADX15" s="757"/>
      <c r="ADY15" s="757"/>
      <c r="ADZ15" s="757"/>
      <c r="AEA15" s="757"/>
      <c r="AEB15" s="757"/>
      <c r="AEC15" s="757"/>
      <c r="AED15" s="757"/>
      <c r="AEE15" s="757"/>
      <c r="AEF15" s="757"/>
      <c r="AEG15" s="757"/>
      <c r="AEH15" s="757"/>
      <c r="AEI15" s="757"/>
      <c r="AEJ15" s="757"/>
      <c r="AEK15" s="757"/>
      <c r="AEL15" s="757"/>
      <c r="AEM15" s="757"/>
      <c r="AEN15" s="757"/>
      <c r="AEO15" s="757"/>
      <c r="AEP15" s="757"/>
      <c r="AEQ15" s="757"/>
      <c r="AER15" s="757"/>
      <c r="AES15" s="757"/>
      <c r="AET15" s="757"/>
      <c r="AEU15" s="757"/>
      <c r="AEV15" s="757"/>
      <c r="AEW15" s="757"/>
      <c r="AEX15" s="757"/>
      <c r="AEY15" s="757"/>
      <c r="AEZ15" s="757"/>
      <c r="AFA15" s="757"/>
      <c r="AFB15" s="757"/>
      <c r="AFC15" s="757"/>
      <c r="AFD15" s="757"/>
      <c r="AFE15" s="757"/>
      <c r="AFF15" s="757"/>
      <c r="AFG15" s="757"/>
      <c r="AFH15" s="757"/>
      <c r="AFI15" s="757"/>
      <c r="AFJ15" s="757"/>
      <c r="AFK15" s="757"/>
      <c r="AFL15" s="757"/>
      <c r="AFM15" s="757"/>
      <c r="AFN15" s="757"/>
      <c r="AFO15" s="757"/>
      <c r="AFP15" s="757"/>
      <c r="AFQ15" s="757"/>
      <c r="AFR15" s="757"/>
      <c r="AFS15" s="757"/>
      <c r="AFT15" s="757"/>
      <c r="AFU15" s="757"/>
      <c r="AFV15" s="757"/>
      <c r="AFW15" s="757"/>
      <c r="AFX15" s="757"/>
      <c r="AFY15" s="757"/>
      <c r="AFZ15" s="757"/>
      <c r="AGA15" s="757"/>
      <c r="AGB15" s="757"/>
      <c r="AGC15" s="757"/>
      <c r="AGD15" s="757"/>
      <c r="AGE15" s="757"/>
      <c r="AGF15" s="757"/>
      <c r="AGG15" s="757"/>
      <c r="AGH15" s="757"/>
      <c r="AGI15" s="757"/>
      <c r="AGJ15" s="757"/>
      <c r="AGK15" s="757"/>
      <c r="AGL15" s="757"/>
      <c r="AGM15" s="757"/>
      <c r="AGN15" s="757"/>
      <c r="AGO15" s="757"/>
      <c r="AGP15" s="757"/>
      <c r="AGQ15" s="757"/>
      <c r="AGR15" s="757"/>
      <c r="AGS15" s="757"/>
      <c r="AGT15" s="757"/>
      <c r="AGU15" s="757"/>
      <c r="AGV15" s="757"/>
      <c r="AGW15" s="757"/>
      <c r="AGX15" s="757"/>
      <c r="AGY15" s="757"/>
      <c r="AGZ15" s="757"/>
      <c r="AHA15" s="757"/>
      <c r="AHB15" s="757"/>
      <c r="AHC15" s="757"/>
      <c r="AHD15" s="757"/>
      <c r="AHE15" s="757"/>
      <c r="AHF15" s="757"/>
      <c r="AHG15" s="757"/>
      <c r="AHH15" s="757"/>
      <c r="AHI15" s="757"/>
      <c r="AHJ15" s="757"/>
      <c r="AHK15" s="757"/>
      <c r="AHL15" s="757"/>
      <c r="AHM15" s="757"/>
      <c r="AHN15" s="757"/>
      <c r="AHO15" s="757"/>
      <c r="AHP15" s="757"/>
      <c r="AHQ15" s="757"/>
      <c r="AHR15" s="757"/>
      <c r="AHS15" s="757"/>
      <c r="AHT15" s="757"/>
      <c r="AHU15" s="757"/>
      <c r="AHV15" s="757"/>
      <c r="AHW15" s="757"/>
      <c r="AHX15" s="757"/>
      <c r="AHY15" s="757"/>
      <c r="AHZ15" s="757"/>
      <c r="AIA15" s="757"/>
      <c r="AIB15" s="757"/>
      <c r="AIC15" s="757"/>
      <c r="AID15" s="757"/>
      <c r="AIE15" s="757"/>
      <c r="AIF15" s="757"/>
      <c r="AIG15" s="757"/>
      <c r="AIH15" s="757"/>
      <c r="AII15" s="757"/>
      <c r="AIJ15" s="757"/>
      <c r="AIK15" s="757"/>
      <c r="AIL15" s="757"/>
      <c r="AIM15" s="757"/>
      <c r="AIN15" s="757"/>
      <c r="AIO15" s="757"/>
      <c r="AIP15" s="757"/>
      <c r="AIQ15" s="757"/>
      <c r="AIR15" s="757"/>
      <c r="AIS15" s="757"/>
      <c r="AIT15" s="757"/>
      <c r="AIU15" s="757"/>
      <c r="AIV15" s="757"/>
      <c r="AIW15" s="757"/>
      <c r="AIX15" s="757"/>
      <c r="AIY15" s="757"/>
      <c r="AIZ15" s="757"/>
      <c r="AJA15" s="757"/>
      <c r="AJB15" s="757"/>
      <c r="AJC15" s="757"/>
      <c r="AJD15" s="757"/>
      <c r="AJE15" s="757"/>
      <c r="AJF15" s="757"/>
      <c r="AJG15" s="757"/>
      <c r="AJH15" s="757"/>
      <c r="AJI15" s="757"/>
      <c r="AJJ15" s="757"/>
      <c r="AJK15" s="757"/>
      <c r="AJL15" s="757"/>
      <c r="AJM15" s="757"/>
      <c r="AJN15" s="757"/>
      <c r="AJO15" s="757"/>
      <c r="AJP15" s="757"/>
      <c r="AJQ15" s="757"/>
      <c r="AJR15" s="757"/>
      <c r="AJS15" s="757"/>
      <c r="AJT15" s="757"/>
      <c r="AJU15" s="757"/>
      <c r="AJV15" s="757"/>
      <c r="AJW15" s="757"/>
      <c r="AJX15" s="757"/>
      <c r="AJY15" s="757"/>
      <c r="AJZ15" s="757"/>
      <c r="AKA15" s="757"/>
      <c r="AKB15" s="757"/>
      <c r="AKC15" s="757"/>
      <c r="AKD15" s="757"/>
      <c r="AKE15" s="757"/>
      <c r="AKF15" s="757"/>
      <c r="AKG15" s="757"/>
      <c r="AKH15" s="757"/>
      <c r="AKI15" s="757"/>
      <c r="AKJ15" s="757"/>
      <c r="AKK15" s="757"/>
      <c r="AKL15" s="757"/>
      <c r="AKM15" s="757"/>
      <c r="AKN15" s="757"/>
      <c r="AKO15" s="757"/>
      <c r="AKP15" s="757"/>
      <c r="AKQ15" s="757"/>
      <c r="AKR15" s="757"/>
      <c r="AKS15" s="757"/>
      <c r="AKT15" s="757"/>
      <c r="AKU15" s="757"/>
      <c r="AKV15" s="757"/>
      <c r="AKW15" s="757"/>
      <c r="AKX15" s="757"/>
      <c r="AKY15" s="757"/>
      <c r="AKZ15" s="757"/>
      <c r="ALA15" s="757"/>
      <c r="ALB15" s="757"/>
      <c r="ALC15" s="757"/>
      <c r="ALD15" s="757"/>
      <c r="ALE15" s="757"/>
      <c r="ALF15" s="757"/>
      <c r="ALG15" s="757"/>
      <c r="ALH15" s="757"/>
      <c r="ALI15" s="757"/>
      <c r="ALJ15" s="757"/>
      <c r="ALK15" s="757"/>
      <c r="ALL15" s="757"/>
      <c r="ALM15" s="757"/>
      <c r="ALN15" s="757"/>
      <c r="ALO15" s="757"/>
      <c r="ALP15" s="757"/>
      <c r="ALQ15" s="757"/>
      <c r="ALR15" s="757"/>
      <c r="ALS15" s="757"/>
      <c r="ALT15" s="757"/>
      <c r="ALU15" s="757"/>
      <c r="ALV15" s="757"/>
      <c r="ALW15" s="757"/>
      <c r="ALX15" s="757"/>
      <c r="ALY15" s="757"/>
      <c r="ALZ15" s="757"/>
      <c r="AMA15" s="757"/>
      <c r="AMB15" s="757"/>
      <c r="AMC15" s="757"/>
      <c r="AMD15" s="757"/>
      <c r="AME15" s="757"/>
      <c r="AMF15" s="757"/>
      <c r="AMG15" s="757"/>
      <c r="AMH15" s="757"/>
      <c r="AMI15" s="757"/>
      <c r="AMJ15" s="757"/>
      <c r="AMK15" s="757"/>
      <c r="AML15" s="757"/>
      <c r="AMM15" s="757"/>
      <c r="AMN15" s="757"/>
      <c r="AMO15" s="757"/>
      <c r="AMP15" s="757"/>
      <c r="AMQ15" s="757"/>
      <c r="AMR15" s="757"/>
      <c r="AMS15" s="757"/>
      <c r="AMT15" s="757"/>
      <c r="AMU15" s="757"/>
      <c r="AMV15" s="757"/>
      <c r="AMW15" s="757"/>
      <c r="AMX15" s="757"/>
      <c r="AMY15" s="757"/>
      <c r="AMZ15" s="757"/>
      <c r="ANA15" s="757"/>
      <c r="ANB15" s="757"/>
      <c r="ANC15" s="757"/>
      <c r="AND15" s="757"/>
      <c r="ANE15" s="757"/>
      <c r="ANF15" s="757"/>
      <c r="ANG15" s="757"/>
      <c r="ANH15" s="757"/>
      <c r="ANI15" s="757"/>
      <c r="ANJ15" s="757"/>
      <c r="ANK15" s="757"/>
      <c r="ANL15" s="757"/>
      <c r="ANM15" s="757"/>
      <c r="ANN15" s="757"/>
      <c r="ANO15" s="757"/>
      <c r="ANP15" s="757"/>
      <c r="ANQ15" s="757"/>
      <c r="ANR15" s="757"/>
      <c r="ANS15" s="757"/>
      <c r="ANT15" s="757"/>
      <c r="ANU15" s="757"/>
      <c r="ANV15" s="757"/>
      <c r="ANW15" s="757"/>
      <c r="ANX15" s="757"/>
      <c r="ANY15" s="757"/>
      <c r="ANZ15" s="757"/>
      <c r="AOA15" s="757"/>
      <c r="AOB15" s="757"/>
      <c r="AOC15" s="757"/>
      <c r="AOD15" s="757"/>
      <c r="AOE15" s="757"/>
      <c r="AOF15" s="757"/>
      <c r="AOG15" s="757"/>
      <c r="AOH15" s="757"/>
      <c r="AOI15" s="757"/>
      <c r="AOJ15" s="757"/>
      <c r="AOK15" s="757"/>
      <c r="AOL15" s="757"/>
      <c r="AOM15" s="757"/>
      <c r="AON15" s="757"/>
      <c r="AOO15" s="757"/>
      <c r="AOP15" s="757"/>
      <c r="AOQ15" s="757"/>
      <c r="AOR15" s="757"/>
      <c r="AOS15" s="757"/>
      <c r="AOT15" s="757"/>
      <c r="AOU15" s="757"/>
      <c r="AOV15" s="757"/>
      <c r="AOW15" s="757"/>
      <c r="AOX15" s="757"/>
      <c r="AOY15" s="757"/>
      <c r="AOZ15" s="757"/>
      <c r="APA15" s="757"/>
      <c r="APB15" s="757"/>
      <c r="APC15" s="757"/>
      <c r="APD15" s="757"/>
      <c r="APE15" s="757"/>
      <c r="APF15" s="757"/>
      <c r="APG15" s="757"/>
      <c r="APH15" s="757"/>
      <c r="API15" s="757"/>
      <c r="APJ15" s="757"/>
      <c r="APK15" s="757"/>
      <c r="APL15" s="757"/>
      <c r="APM15" s="757"/>
      <c r="APN15" s="757"/>
      <c r="APO15" s="757"/>
      <c r="APP15" s="757"/>
      <c r="APQ15" s="757"/>
      <c r="APR15" s="757"/>
      <c r="APS15" s="757"/>
      <c r="APT15" s="757"/>
      <c r="APU15" s="757"/>
      <c r="APV15" s="757"/>
      <c r="APW15" s="757"/>
      <c r="APX15" s="757"/>
      <c r="APY15" s="757"/>
      <c r="APZ15" s="757"/>
      <c r="AQA15" s="757"/>
      <c r="AQB15" s="757"/>
      <c r="AQC15" s="757"/>
      <c r="AQD15" s="757"/>
      <c r="AQE15" s="757"/>
      <c r="AQF15" s="757"/>
      <c r="AQG15" s="757"/>
      <c r="AQH15" s="757"/>
      <c r="AQI15" s="757"/>
      <c r="AQJ15" s="757"/>
      <c r="AQK15" s="757"/>
      <c r="AQL15" s="757"/>
      <c r="AQM15" s="757"/>
      <c r="AQN15" s="757"/>
      <c r="AQO15" s="757"/>
      <c r="AQP15" s="757"/>
      <c r="AQQ15" s="757"/>
      <c r="AQR15" s="757"/>
      <c r="AQS15" s="757"/>
      <c r="AQT15" s="757"/>
      <c r="AQU15" s="757"/>
      <c r="AQV15" s="757"/>
      <c r="AQW15" s="757"/>
      <c r="AQX15" s="757"/>
      <c r="AQY15" s="757"/>
      <c r="AQZ15" s="757"/>
      <c r="ARA15" s="757"/>
      <c r="ARB15" s="757"/>
      <c r="ARC15" s="757"/>
      <c r="ARD15" s="757"/>
      <c r="ARE15" s="757"/>
      <c r="ARF15" s="757"/>
      <c r="ARG15" s="757"/>
      <c r="ARH15" s="757"/>
      <c r="ARI15" s="757"/>
      <c r="ARJ15" s="757"/>
      <c r="ARK15" s="757"/>
      <c r="ARL15" s="757"/>
      <c r="ARM15" s="757"/>
      <c r="ARN15" s="757"/>
      <c r="ARO15" s="757"/>
      <c r="ARP15" s="757"/>
      <c r="ARQ15" s="757"/>
      <c r="ARR15" s="757"/>
      <c r="ARS15" s="757"/>
      <c r="ART15" s="757"/>
      <c r="ARU15" s="757"/>
      <c r="ARV15" s="757"/>
      <c r="ARW15" s="757"/>
      <c r="ARX15" s="757"/>
      <c r="ARY15" s="757"/>
      <c r="ARZ15" s="757"/>
      <c r="ASA15" s="757"/>
      <c r="ASB15" s="757"/>
      <c r="ASC15" s="757"/>
      <c r="ASD15" s="757"/>
      <c r="ASE15" s="757"/>
      <c r="ASF15" s="757"/>
      <c r="ASG15" s="757"/>
      <c r="ASH15" s="757"/>
      <c r="ASI15" s="757"/>
      <c r="ASJ15" s="757"/>
      <c r="ASK15" s="757"/>
      <c r="ASL15" s="757"/>
      <c r="ASM15" s="757"/>
      <c r="ASN15" s="757"/>
      <c r="ASO15" s="757"/>
      <c r="ASP15" s="757"/>
      <c r="ASQ15" s="757"/>
      <c r="ASR15" s="757"/>
      <c r="ASS15" s="757"/>
      <c r="AST15" s="757"/>
      <c r="ASU15" s="757"/>
      <c r="ASV15" s="757"/>
      <c r="ASW15" s="757"/>
      <c r="ASX15" s="757"/>
      <c r="ASY15" s="757"/>
      <c r="ASZ15" s="757"/>
      <c r="ATA15" s="757"/>
      <c r="ATB15" s="757"/>
      <c r="ATC15" s="757"/>
      <c r="ATD15" s="757"/>
      <c r="ATE15" s="757"/>
      <c r="ATF15" s="757"/>
      <c r="ATG15" s="757"/>
      <c r="ATH15" s="757"/>
      <c r="ATI15" s="757"/>
      <c r="ATJ15" s="757"/>
      <c r="ATK15" s="757"/>
      <c r="ATL15" s="757"/>
      <c r="ATM15" s="757"/>
      <c r="ATN15" s="757"/>
      <c r="ATO15" s="757"/>
      <c r="ATP15" s="757"/>
      <c r="ATQ15" s="757"/>
      <c r="ATR15" s="757"/>
      <c r="ATS15" s="757"/>
      <c r="ATT15" s="757"/>
      <c r="ATU15" s="757"/>
      <c r="ATV15" s="757"/>
      <c r="ATW15" s="757"/>
      <c r="ATX15" s="757"/>
      <c r="ATY15" s="757"/>
      <c r="ATZ15" s="757"/>
      <c r="AUA15" s="757"/>
      <c r="AUB15" s="757"/>
      <c r="AUC15" s="757"/>
      <c r="AUD15" s="757"/>
      <c r="AUE15" s="757"/>
      <c r="AUF15" s="757"/>
      <c r="AUG15" s="757"/>
      <c r="AUH15" s="757"/>
      <c r="AUI15" s="757"/>
      <c r="AUJ15" s="757"/>
      <c r="AUK15" s="757"/>
      <c r="AUL15" s="757"/>
      <c r="AUM15" s="757"/>
      <c r="AUN15" s="757"/>
      <c r="AUO15" s="757"/>
      <c r="AUP15" s="757"/>
      <c r="AUQ15" s="757"/>
      <c r="AUR15" s="757"/>
      <c r="AUS15" s="757"/>
      <c r="AUT15" s="757"/>
      <c r="AUU15" s="757"/>
      <c r="AUV15" s="757"/>
      <c r="AUW15" s="757"/>
      <c r="AUX15" s="757"/>
      <c r="AUY15" s="757"/>
      <c r="AUZ15" s="757"/>
      <c r="AVA15" s="757"/>
      <c r="AVB15" s="757"/>
      <c r="AVC15" s="757"/>
      <c r="AVD15" s="757"/>
      <c r="AVE15" s="757"/>
      <c r="AVF15" s="757"/>
      <c r="AVG15" s="757"/>
      <c r="AVH15" s="757"/>
      <c r="AVI15" s="757"/>
      <c r="AVJ15" s="757"/>
      <c r="AVK15" s="757"/>
      <c r="AVL15" s="757"/>
      <c r="AVM15" s="757"/>
      <c r="AVN15" s="757"/>
      <c r="AVO15" s="757"/>
      <c r="AVP15" s="757"/>
      <c r="AVQ15" s="757"/>
      <c r="AVR15" s="757"/>
      <c r="AVS15" s="757"/>
      <c r="AVT15" s="757"/>
      <c r="AVU15" s="757"/>
      <c r="AVV15" s="757"/>
      <c r="AVW15" s="757"/>
      <c r="AVX15" s="757"/>
      <c r="AVY15" s="757"/>
      <c r="AVZ15" s="757"/>
      <c r="AWA15" s="757"/>
      <c r="AWB15" s="757"/>
      <c r="AWC15" s="757"/>
      <c r="AWD15" s="757"/>
      <c r="AWE15" s="757"/>
      <c r="AWF15" s="757"/>
      <c r="AWG15" s="757"/>
      <c r="AWH15" s="757"/>
      <c r="AWI15" s="757"/>
      <c r="AWJ15" s="757"/>
      <c r="AWK15" s="757"/>
      <c r="AWL15" s="757"/>
      <c r="AWM15" s="757"/>
      <c r="AWN15" s="757"/>
      <c r="AWO15" s="757"/>
      <c r="AWP15" s="757"/>
      <c r="AWQ15" s="757"/>
      <c r="AWR15" s="757"/>
      <c r="AWS15" s="757"/>
      <c r="AWT15" s="757"/>
      <c r="AWU15" s="757"/>
      <c r="AWV15" s="757"/>
      <c r="AWW15" s="757"/>
      <c r="AWX15" s="757"/>
      <c r="AWY15" s="757"/>
      <c r="AWZ15" s="757"/>
      <c r="AXA15" s="757"/>
      <c r="AXB15" s="757"/>
      <c r="AXC15" s="757"/>
      <c r="AXD15" s="757"/>
      <c r="AXE15" s="757"/>
      <c r="AXF15" s="757"/>
      <c r="AXG15" s="757"/>
      <c r="AXH15" s="757"/>
      <c r="AXI15" s="757"/>
      <c r="AXJ15" s="757"/>
      <c r="AXK15" s="757"/>
      <c r="AXL15" s="757"/>
      <c r="AXM15" s="757"/>
      <c r="AXN15" s="757"/>
      <c r="AXO15" s="757"/>
      <c r="AXP15" s="757"/>
      <c r="AXQ15" s="757"/>
      <c r="AXR15" s="757"/>
      <c r="AXS15" s="757"/>
      <c r="AXT15" s="757"/>
      <c r="AXU15" s="757"/>
      <c r="AXV15" s="757"/>
      <c r="AXW15" s="757"/>
      <c r="AXX15" s="757"/>
      <c r="AXY15" s="757"/>
      <c r="AXZ15" s="757"/>
      <c r="AYA15" s="757"/>
      <c r="AYB15" s="757"/>
      <c r="AYC15" s="757"/>
      <c r="AYD15" s="757"/>
      <c r="AYE15" s="757"/>
      <c r="AYF15" s="757"/>
      <c r="AYG15" s="757"/>
      <c r="AYH15" s="757"/>
      <c r="AYI15" s="757"/>
      <c r="AYJ15" s="757"/>
      <c r="AYK15" s="757"/>
      <c r="AYL15" s="757"/>
      <c r="AYM15" s="757"/>
      <c r="AYN15" s="757"/>
      <c r="AYO15" s="757"/>
      <c r="AYP15" s="757"/>
      <c r="AYQ15" s="757"/>
      <c r="AYR15" s="757"/>
      <c r="AYS15" s="757"/>
      <c r="AYT15" s="757"/>
      <c r="AYU15" s="757"/>
      <c r="AYV15" s="757"/>
      <c r="AYW15" s="757"/>
      <c r="AYX15" s="757"/>
      <c r="AYY15" s="757"/>
      <c r="AYZ15" s="757"/>
      <c r="AZA15" s="757"/>
      <c r="AZB15" s="757"/>
      <c r="AZC15" s="757"/>
      <c r="AZD15" s="757"/>
      <c r="AZE15" s="757"/>
      <c r="AZF15" s="757"/>
      <c r="AZG15" s="757"/>
      <c r="AZH15" s="757"/>
      <c r="AZI15" s="757"/>
      <c r="AZJ15" s="757"/>
      <c r="AZK15" s="757"/>
      <c r="AZL15" s="757"/>
      <c r="AZM15" s="757"/>
      <c r="AZN15" s="757"/>
      <c r="AZO15" s="757"/>
      <c r="AZP15" s="757"/>
      <c r="AZQ15" s="757"/>
      <c r="AZR15" s="757"/>
      <c r="AZS15" s="757"/>
      <c r="AZT15" s="757"/>
      <c r="AZU15" s="757"/>
      <c r="AZV15" s="757"/>
      <c r="AZW15" s="757"/>
      <c r="AZX15" s="757"/>
      <c r="AZY15" s="757"/>
      <c r="AZZ15" s="757"/>
      <c r="BAA15" s="757"/>
      <c r="BAB15" s="757"/>
      <c r="BAC15" s="757"/>
      <c r="BAD15" s="757"/>
      <c r="BAE15" s="757"/>
      <c r="BAF15" s="757"/>
      <c r="BAG15" s="757"/>
      <c r="BAH15" s="757"/>
      <c r="BAI15" s="757"/>
      <c r="BAJ15" s="757"/>
      <c r="BAK15" s="757"/>
      <c r="BAL15" s="757"/>
      <c r="BAM15" s="757"/>
      <c r="BAN15" s="757"/>
      <c r="BAO15" s="757"/>
      <c r="BAP15" s="757"/>
      <c r="BAQ15" s="757"/>
      <c r="BAR15" s="757"/>
      <c r="BAS15" s="757"/>
      <c r="BAT15" s="757"/>
      <c r="BAU15" s="757"/>
      <c r="BAV15" s="757"/>
      <c r="BAW15" s="757"/>
      <c r="BAX15" s="757"/>
      <c r="BAY15" s="757"/>
      <c r="BAZ15" s="757"/>
      <c r="BBA15" s="757"/>
      <c r="BBB15" s="757"/>
      <c r="BBC15" s="757"/>
      <c r="BBD15" s="757"/>
      <c r="BBE15" s="757"/>
      <c r="BBF15" s="757"/>
      <c r="BBG15" s="757"/>
      <c r="BBH15" s="757"/>
      <c r="BBI15" s="757"/>
      <c r="BBJ15" s="757"/>
      <c r="BBK15" s="757"/>
      <c r="BBL15" s="757"/>
      <c r="BBM15" s="757"/>
      <c r="BBN15" s="757"/>
      <c r="BBO15" s="757"/>
      <c r="BBP15" s="757"/>
      <c r="BBQ15" s="757"/>
      <c r="BBR15" s="757"/>
      <c r="BBS15" s="757"/>
      <c r="BBT15" s="757"/>
      <c r="BBU15" s="757"/>
      <c r="BBV15" s="757"/>
      <c r="BBW15" s="757"/>
      <c r="BBX15" s="757"/>
      <c r="BBY15" s="757"/>
      <c r="BBZ15" s="757"/>
      <c r="BCA15" s="757"/>
      <c r="BCB15" s="757"/>
      <c r="BCC15" s="757"/>
      <c r="BCD15" s="757"/>
      <c r="BCE15" s="757"/>
      <c r="BCF15" s="757"/>
      <c r="BCG15" s="757"/>
      <c r="BCH15" s="757"/>
      <c r="BCI15" s="757"/>
      <c r="BCJ15" s="757"/>
      <c r="BCK15" s="757"/>
      <c r="BCL15" s="757"/>
      <c r="BCM15" s="757"/>
      <c r="BCN15" s="757"/>
      <c r="BCO15" s="757"/>
      <c r="BCP15" s="757"/>
      <c r="BCQ15" s="757"/>
      <c r="BCR15" s="757"/>
      <c r="BCS15" s="757"/>
      <c r="BCT15" s="757"/>
      <c r="BCU15" s="757"/>
      <c r="BCV15" s="757"/>
      <c r="BCW15" s="757"/>
      <c r="BCX15" s="757"/>
      <c r="BCY15" s="757"/>
      <c r="BCZ15" s="757"/>
      <c r="BDA15" s="757"/>
      <c r="BDB15" s="757"/>
      <c r="BDC15" s="757"/>
      <c r="BDD15" s="757"/>
      <c r="BDE15" s="757"/>
      <c r="BDF15" s="757"/>
      <c r="BDG15" s="757"/>
      <c r="BDH15" s="757"/>
      <c r="BDI15" s="757"/>
      <c r="BDJ15" s="757"/>
      <c r="BDK15" s="757"/>
      <c r="BDL15" s="757"/>
      <c r="BDM15" s="757"/>
      <c r="BDN15" s="757"/>
      <c r="BDO15" s="757"/>
      <c r="BDP15" s="757"/>
      <c r="BDQ15" s="757"/>
      <c r="BDR15" s="757"/>
      <c r="BDS15" s="757"/>
      <c r="BDT15" s="757"/>
      <c r="BDU15" s="757"/>
      <c r="BDV15" s="757"/>
      <c r="BDW15" s="757"/>
      <c r="BDX15" s="757"/>
      <c r="BDY15" s="757"/>
      <c r="BDZ15" s="757"/>
      <c r="BEA15" s="757"/>
      <c r="BEB15" s="757"/>
      <c r="BEC15" s="757"/>
      <c r="BED15" s="757"/>
      <c r="BEE15" s="757"/>
      <c r="BEF15" s="757"/>
      <c r="BEG15" s="757"/>
      <c r="BEH15" s="757"/>
      <c r="BEI15" s="757"/>
      <c r="BEJ15" s="757"/>
      <c r="BEK15" s="757"/>
      <c r="BEL15" s="757"/>
      <c r="BEM15" s="757"/>
      <c r="BEN15" s="757"/>
      <c r="BEO15" s="757"/>
      <c r="BEP15" s="757"/>
      <c r="BEQ15" s="757"/>
      <c r="BER15" s="757"/>
      <c r="BES15" s="757"/>
      <c r="BET15" s="757"/>
      <c r="BEU15" s="757"/>
      <c r="BEV15" s="757"/>
      <c r="BEW15" s="757"/>
      <c r="BEX15" s="757"/>
      <c r="BEY15" s="757"/>
      <c r="BEZ15" s="757"/>
      <c r="BFA15" s="757"/>
      <c r="BFB15" s="757"/>
      <c r="BFC15" s="757"/>
      <c r="BFD15" s="757"/>
      <c r="BFE15" s="757"/>
      <c r="BFF15" s="757"/>
      <c r="BFG15" s="757"/>
      <c r="BFH15" s="757"/>
      <c r="BFI15" s="757"/>
      <c r="BFJ15" s="757"/>
      <c r="BFK15" s="757"/>
      <c r="BFL15" s="757"/>
      <c r="BFM15" s="757"/>
      <c r="BFN15" s="757"/>
      <c r="BFO15" s="757"/>
      <c r="BFP15" s="757"/>
      <c r="BFQ15" s="757"/>
      <c r="BFR15" s="757"/>
      <c r="BFS15" s="757"/>
      <c r="BFT15" s="757"/>
      <c r="BFU15" s="757"/>
      <c r="BFV15" s="757"/>
      <c r="BFW15" s="757"/>
      <c r="BFX15" s="757"/>
      <c r="BFY15" s="757"/>
      <c r="BFZ15" s="757"/>
      <c r="BGA15" s="757"/>
      <c r="BGB15" s="757"/>
      <c r="BGC15" s="757"/>
      <c r="BGD15" s="757"/>
      <c r="BGE15" s="757"/>
      <c r="BGF15" s="757"/>
      <c r="BGG15" s="757"/>
      <c r="BGH15" s="757"/>
      <c r="BGI15" s="757"/>
      <c r="BGJ15" s="757"/>
      <c r="BGK15" s="757"/>
      <c r="BGL15" s="757"/>
      <c r="BGM15" s="757"/>
      <c r="BGN15" s="757"/>
      <c r="BGO15" s="757"/>
      <c r="BGP15" s="757"/>
      <c r="BGQ15" s="757"/>
      <c r="BGR15" s="757"/>
      <c r="BGS15" s="757"/>
      <c r="BGT15" s="757"/>
      <c r="BGU15" s="757"/>
      <c r="BGV15" s="757"/>
      <c r="BGW15" s="757"/>
      <c r="BGX15" s="757"/>
      <c r="BGY15" s="757"/>
      <c r="BGZ15" s="757"/>
      <c r="BHA15" s="757"/>
      <c r="BHB15" s="757"/>
      <c r="BHC15" s="757"/>
      <c r="BHD15" s="757"/>
      <c r="BHE15" s="757"/>
      <c r="BHF15" s="757"/>
      <c r="BHG15" s="757"/>
      <c r="BHH15" s="757"/>
      <c r="BHI15" s="757"/>
      <c r="BHJ15" s="757"/>
      <c r="BHK15" s="757"/>
      <c r="BHL15" s="757"/>
      <c r="BHM15" s="757"/>
      <c r="BHN15" s="757"/>
      <c r="BHO15" s="757"/>
      <c r="BHP15" s="757"/>
      <c r="BHQ15" s="757"/>
      <c r="BHR15" s="757"/>
      <c r="BHS15" s="757"/>
      <c r="BHT15" s="757"/>
      <c r="BHU15" s="757"/>
      <c r="BHV15" s="757"/>
      <c r="BHW15" s="757"/>
      <c r="BHX15" s="757"/>
      <c r="BHY15" s="757"/>
      <c r="BHZ15" s="757"/>
      <c r="BIA15" s="757"/>
      <c r="BIB15" s="757"/>
      <c r="BIC15" s="757"/>
      <c r="BID15" s="757"/>
      <c r="BIE15" s="757"/>
      <c r="BIF15" s="757"/>
      <c r="BIG15" s="757"/>
      <c r="BIH15" s="757"/>
      <c r="BII15" s="757"/>
      <c r="BIJ15" s="757"/>
      <c r="BIK15" s="757"/>
      <c r="BIL15" s="757"/>
      <c r="BIM15" s="757"/>
      <c r="BIN15" s="757"/>
      <c r="BIO15" s="757"/>
      <c r="BIP15" s="757"/>
      <c r="BIQ15" s="757"/>
      <c r="BIR15" s="757"/>
      <c r="BIS15" s="757"/>
      <c r="BIT15" s="757"/>
      <c r="BIU15" s="757"/>
      <c r="BIV15" s="757"/>
      <c r="BIW15" s="757"/>
      <c r="BIX15" s="757"/>
      <c r="BIY15" s="757"/>
      <c r="BIZ15" s="757"/>
      <c r="BJA15" s="757"/>
      <c r="BJB15" s="757"/>
      <c r="BJC15" s="757"/>
      <c r="BJD15" s="757"/>
      <c r="BJE15" s="757"/>
      <c r="BJF15" s="757"/>
      <c r="BJG15" s="757"/>
      <c r="BJH15" s="757"/>
      <c r="BJI15" s="757"/>
      <c r="BJJ15" s="757"/>
      <c r="BJK15" s="757"/>
      <c r="BJL15" s="757"/>
      <c r="BJM15" s="757"/>
      <c r="BJN15" s="757"/>
      <c r="BJO15" s="757"/>
      <c r="BJP15" s="757"/>
      <c r="BJQ15" s="757"/>
      <c r="BJR15" s="757"/>
      <c r="BJS15" s="757"/>
      <c r="BJT15" s="757"/>
      <c r="BJU15" s="757"/>
      <c r="BJV15" s="757"/>
      <c r="BJW15" s="757"/>
      <c r="BJX15" s="757"/>
      <c r="BJY15" s="757"/>
      <c r="BJZ15" s="757"/>
      <c r="BKA15" s="757"/>
      <c r="BKB15" s="757"/>
      <c r="BKC15" s="757"/>
      <c r="BKD15" s="757"/>
      <c r="BKE15" s="757"/>
      <c r="BKF15" s="757"/>
      <c r="BKG15" s="757"/>
      <c r="BKH15" s="757"/>
      <c r="BKI15" s="757"/>
      <c r="BKJ15" s="757"/>
      <c r="BKK15" s="757"/>
      <c r="BKL15" s="757"/>
      <c r="BKM15" s="757"/>
      <c r="BKN15" s="757"/>
      <c r="BKO15" s="757"/>
      <c r="BKP15" s="757"/>
      <c r="BKQ15" s="757"/>
      <c r="BKR15" s="757"/>
      <c r="BKS15" s="757"/>
      <c r="BKT15" s="757"/>
      <c r="BKU15" s="757"/>
      <c r="BKV15" s="757"/>
      <c r="BKW15" s="757"/>
      <c r="BKX15" s="757"/>
      <c r="BKY15" s="757"/>
      <c r="BKZ15" s="757"/>
      <c r="BLA15" s="757"/>
      <c r="BLB15" s="757"/>
      <c r="BLC15" s="757"/>
      <c r="BLD15" s="757"/>
      <c r="BLE15" s="757"/>
      <c r="BLF15" s="757"/>
      <c r="BLG15" s="757"/>
      <c r="BLH15" s="757"/>
      <c r="BLI15" s="757"/>
      <c r="BLJ15" s="757"/>
      <c r="BLK15" s="757"/>
      <c r="BLL15" s="757"/>
      <c r="BLM15" s="757"/>
      <c r="BLN15" s="757"/>
      <c r="BLO15" s="757"/>
      <c r="BLP15" s="757"/>
      <c r="BLQ15" s="757"/>
      <c r="BLR15" s="757"/>
      <c r="BLS15" s="757"/>
      <c r="BLT15" s="757"/>
      <c r="BLU15" s="757"/>
      <c r="BLV15" s="757"/>
      <c r="BLW15" s="757"/>
      <c r="BLX15" s="757"/>
      <c r="BLY15" s="757"/>
      <c r="BLZ15" s="757"/>
      <c r="BMA15" s="757"/>
      <c r="BMB15" s="757"/>
      <c r="BMC15" s="757"/>
      <c r="BMD15" s="757"/>
      <c r="BME15" s="757"/>
      <c r="BMF15" s="757"/>
      <c r="BMG15" s="757"/>
      <c r="BMH15" s="757"/>
      <c r="BMI15" s="757"/>
      <c r="BMJ15" s="757"/>
      <c r="BMK15" s="757"/>
      <c r="BML15" s="757"/>
      <c r="BMM15" s="757"/>
      <c r="BMN15" s="757"/>
      <c r="BMO15" s="757"/>
      <c r="BMP15" s="757"/>
      <c r="BMQ15" s="757"/>
      <c r="BMR15" s="757"/>
      <c r="BMS15" s="757"/>
      <c r="BMT15" s="757"/>
      <c r="BMU15" s="757"/>
      <c r="BMV15" s="757"/>
      <c r="BMW15" s="757"/>
      <c r="BMX15" s="757"/>
      <c r="BMY15" s="757"/>
      <c r="BMZ15" s="757"/>
      <c r="BNA15" s="757"/>
      <c r="BNB15" s="757"/>
      <c r="BNC15" s="757"/>
      <c r="BND15" s="757"/>
      <c r="BNE15" s="757"/>
      <c r="BNF15" s="757"/>
      <c r="BNG15" s="757"/>
      <c r="BNH15" s="757"/>
      <c r="BNI15" s="757"/>
      <c r="BNJ15" s="757"/>
      <c r="BNK15" s="757"/>
      <c r="BNL15" s="757"/>
      <c r="BNM15" s="757"/>
      <c r="BNN15" s="757"/>
      <c r="BNO15" s="757"/>
      <c r="BNP15" s="757"/>
      <c r="BNQ15" s="757"/>
      <c r="BNR15" s="757"/>
      <c r="BNS15" s="757"/>
      <c r="BNT15" s="757"/>
      <c r="BNU15" s="757"/>
      <c r="BNV15" s="757"/>
      <c r="BNW15" s="757"/>
      <c r="BNX15" s="757"/>
      <c r="BNY15" s="757"/>
      <c r="BNZ15" s="757"/>
      <c r="BOA15" s="757"/>
      <c r="BOB15" s="757"/>
      <c r="BOC15" s="757"/>
      <c r="BOD15" s="757"/>
      <c r="BOE15" s="757"/>
      <c r="BOF15" s="757"/>
      <c r="BOG15" s="757"/>
      <c r="BOH15" s="757"/>
      <c r="BOI15" s="757"/>
      <c r="BOJ15" s="757"/>
      <c r="BOK15" s="757"/>
      <c r="BOL15" s="757"/>
      <c r="BOM15" s="757"/>
      <c r="BON15" s="757"/>
      <c r="BOO15" s="757"/>
      <c r="BOP15" s="757"/>
      <c r="BOQ15" s="757"/>
      <c r="BOR15" s="757"/>
      <c r="BOS15" s="757"/>
      <c r="BOT15" s="757"/>
      <c r="BOU15" s="757"/>
      <c r="BOV15" s="757"/>
      <c r="BOW15" s="757"/>
      <c r="BOX15" s="757"/>
      <c r="BOY15" s="757"/>
      <c r="BOZ15" s="757"/>
      <c r="BPA15" s="757"/>
      <c r="BPB15" s="757"/>
      <c r="BPC15" s="757"/>
      <c r="BPD15" s="757"/>
      <c r="BPE15" s="757"/>
      <c r="BPF15" s="757"/>
      <c r="BPG15" s="757"/>
      <c r="BPH15" s="757"/>
      <c r="BPI15" s="757"/>
      <c r="BPJ15" s="757"/>
      <c r="BPK15" s="757"/>
      <c r="BPL15" s="757"/>
      <c r="BPM15" s="757"/>
      <c r="BPN15" s="757"/>
      <c r="BPO15" s="757"/>
      <c r="BPP15" s="757"/>
      <c r="BPQ15" s="757"/>
      <c r="BPR15" s="757"/>
      <c r="BPS15" s="757"/>
      <c r="BPT15" s="757"/>
      <c r="BPU15" s="757"/>
      <c r="BPV15" s="757"/>
      <c r="BPW15" s="757"/>
      <c r="BPX15" s="757"/>
      <c r="BPY15" s="757"/>
      <c r="BPZ15" s="757"/>
      <c r="BQA15" s="757"/>
      <c r="BQB15" s="757"/>
      <c r="BQC15" s="757"/>
      <c r="BQD15" s="757"/>
      <c r="BQE15" s="757"/>
      <c r="BQF15" s="757"/>
      <c r="BQG15" s="757"/>
      <c r="BQH15" s="757"/>
      <c r="BQI15" s="757"/>
      <c r="BQJ15" s="757"/>
      <c r="BQK15" s="757"/>
      <c r="BQL15" s="757"/>
      <c r="BQM15" s="757"/>
      <c r="BQN15" s="757"/>
      <c r="BQO15" s="757"/>
      <c r="BQP15" s="757"/>
      <c r="BQQ15" s="757"/>
      <c r="BQR15" s="757"/>
      <c r="BQS15" s="757"/>
      <c r="BQT15" s="757"/>
      <c r="BQU15" s="757"/>
      <c r="BQV15" s="757"/>
      <c r="BQW15" s="757"/>
      <c r="BQX15" s="757"/>
      <c r="BQY15" s="757"/>
      <c r="BQZ15" s="757"/>
      <c r="BRA15" s="757"/>
      <c r="BRB15" s="757"/>
      <c r="BRC15" s="757"/>
      <c r="BRD15" s="757"/>
      <c r="BRE15" s="757"/>
      <c r="BRF15" s="757"/>
      <c r="BRG15" s="757"/>
      <c r="BRH15" s="757"/>
      <c r="BRI15" s="757"/>
      <c r="BRJ15" s="757"/>
      <c r="BRK15" s="757"/>
      <c r="BRL15" s="757"/>
      <c r="BRM15" s="757"/>
      <c r="BRN15" s="757"/>
      <c r="BRO15" s="757"/>
      <c r="BRP15" s="757"/>
      <c r="BRQ15" s="757"/>
      <c r="BRR15" s="757"/>
      <c r="BRS15" s="757"/>
      <c r="BRT15" s="757"/>
      <c r="BRU15" s="757"/>
      <c r="BRV15" s="757"/>
      <c r="BRW15" s="757"/>
      <c r="BRX15" s="757"/>
      <c r="BRY15" s="757"/>
      <c r="BRZ15" s="757"/>
      <c r="BSA15" s="757"/>
      <c r="BSB15" s="757"/>
      <c r="BSC15" s="757"/>
      <c r="BSD15" s="757"/>
      <c r="BSE15" s="757"/>
      <c r="BSF15" s="757"/>
      <c r="BSG15" s="757"/>
      <c r="BSH15" s="757"/>
      <c r="BSI15" s="757"/>
      <c r="BSJ15" s="757"/>
      <c r="BSK15" s="757"/>
      <c r="BSL15" s="757"/>
      <c r="BSM15" s="757"/>
      <c r="BSN15" s="757"/>
      <c r="BSO15" s="757"/>
      <c r="BSP15" s="757"/>
      <c r="BSQ15" s="757"/>
      <c r="BSR15" s="757"/>
      <c r="BSS15" s="757"/>
      <c r="BST15" s="757"/>
      <c r="BSU15" s="757"/>
      <c r="BSV15" s="757"/>
      <c r="BSW15" s="757"/>
      <c r="BSX15" s="757"/>
      <c r="BSY15" s="757"/>
      <c r="BSZ15" s="757"/>
      <c r="BTA15" s="757"/>
      <c r="BTB15" s="757"/>
      <c r="BTC15" s="757"/>
      <c r="BTD15" s="757"/>
      <c r="BTE15" s="757"/>
      <c r="BTF15" s="757"/>
      <c r="BTG15" s="757"/>
      <c r="BTH15" s="757"/>
      <c r="BTI15" s="757"/>
      <c r="BTJ15" s="757"/>
      <c r="BTK15" s="757"/>
      <c r="BTL15" s="757"/>
      <c r="BTM15" s="757"/>
      <c r="BTN15" s="757"/>
      <c r="BTO15" s="757"/>
      <c r="BTP15" s="757"/>
      <c r="BTQ15" s="757"/>
      <c r="BTR15" s="757"/>
      <c r="BTS15" s="757"/>
      <c r="BTT15" s="757"/>
      <c r="BTU15" s="757"/>
      <c r="BTV15" s="757"/>
      <c r="BTW15" s="757"/>
      <c r="BTX15" s="757"/>
      <c r="BTY15" s="757"/>
      <c r="BTZ15" s="757"/>
      <c r="BUA15" s="757"/>
      <c r="BUB15" s="757"/>
      <c r="BUC15" s="757"/>
      <c r="BUD15" s="757"/>
      <c r="BUE15" s="757"/>
      <c r="BUF15" s="757"/>
      <c r="BUG15" s="757"/>
      <c r="BUH15" s="757"/>
      <c r="BUI15" s="757"/>
      <c r="BUJ15" s="757"/>
      <c r="BUK15" s="757"/>
      <c r="BUL15" s="757"/>
      <c r="BUM15" s="757"/>
      <c r="BUN15" s="757"/>
      <c r="BUO15" s="757"/>
      <c r="BUP15" s="757"/>
      <c r="BUQ15" s="757"/>
      <c r="BUR15" s="757"/>
      <c r="BUS15" s="757"/>
      <c r="BUT15" s="757"/>
      <c r="BUU15" s="757"/>
      <c r="BUV15" s="757"/>
      <c r="BUW15" s="757"/>
      <c r="BUX15" s="757"/>
      <c r="BUY15" s="757"/>
      <c r="BUZ15" s="757"/>
      <c r="BVA15" s="757"/>
      <c r="BVB15" s="757"/>
      <c r="BVC15" s="757"/>
      <c r="BVD15" s="757"/>
      <c r="BVE15" s="757"/>
      <c r="BVF15" s="757"/>
      <c r="BVG15" s="757"/>
      <c r="BVH15" s="757"/>
      <c r="BVI15" s="757"/>
      <c r="BVJ15" s="757"/>
      <c r="BVK15" s="757"/>
      <c r="BVL15" s="757"/>
      <c r="BVM15" s="757"/>
      <c r="BVN15" s="757"/>
      <c r="BVO15" s="757"/>
      <c r="BVP15" s="757"/>
      <c r="BVQ15" s="757"/>
      <c r="BVR15" s="757"/>
      <c r="BVS15" s="757"/>
      <c r="BVT15" s="757"/>
      <c r="BVU15" s="757"/>
      <c r="BVV15" s="757"/>
      <c r="BVW15" s="757"/>
      <c r="BVX15" s="757"/>
      <c r="BVY15" s="757"/>
      <c r="BVZ15" s="757"/>
      <c r="BWA15" s="757"/>
      <c r="BWB15" s="757"/>
      <c r="BWC15" s="757"/>
      <c r="BWD15" s="757"/>
      <c r="BWE15" s="757"/>
      <c r="BWF15" s="757"/>
      <c r="BWG15" s="757"/>
      <c r="BWH15" s="757"/>
      <c r="BWI15" s="757"/>
      <c r="BWJ15" s="757"/>
      <c r="BWK15" s="757"/>
      <c r="BWL15" s="757"/>
      <c r="BWM15" s="757"/>
      <c r="BWN15" s="757"/>
      <c r="BWO15" s="757"/>
      <c r="BWP15" s="757"/>
      <c r="BWQ15" s="757"/>
      <c r="BWR15" s="757"/>
      <c r="BWS15" s="757"/>
      <c r="BWT15" s="757"/>
      <c r="BWU15" s="757"/>
      <c r="BWV15" s="757"/>
      <c r="BWW15" s="757"/>
      <c r="BWX15" s="757"/>
      <c r="BWY15" s="757"/>
      <c r="BWZ15" s="757"/>
      <c r="BXA15" s="757"/>
      <c r="BXB15" s="757"/>
      <c r="BXC15" s="757"/>
      <c r="BXD15" s="757"/>
      <c r="BXE15" s="757"/>
      <c r="BXF15" s="757"/>
      <c r="BXG15" s="757"/>
      <c r="BXH15" s="757"/>
      <c r="BXI15" s="757"/>
      <c r="BXJ15" s="757"/>
      <c r="BXK15" s="757"/>
      <c r="BXL15" s="757"/>
      <c r="BXM15" s="757"/>
      <c r="BXN15" s="757"/>
      <c r="BXO15" s="757"/>
      <c r="BXP15" s="757"/>
      <c r="BXQ15" s="757"/>
      <c r="BXR15" s="757"/>
      <c r="BXS15" s="757"/>
      <c r="BXT15" s="757"/>
      <c r="BXU15" s="757"/>
      <c r="BXV15" s="757"/>
      <c r="BXW15" s="757"/>
      <c r="BXX15" s="757"/>
      <c r="BXY15" s="757"/>
      <c r="BXZ15" s="757"/>
      <c r="BYA15" s="757"/>
      <c r="BYB15" s="757"/>
      <c r="BYC15" s="757"/>
      <c r="BYD15" s="757"/>
      <c r="BYE15" s="757"/>
      <c r="BYF15" s="757"/>
      <c r="BYG15" s="757"/>
      <c r="BYH15" s="757"/>
      <c r="BYI15" s="757"/>
      <c r="BYJ15" s="757"/>
      <c r="BYK15" s="757"/>
      <c r="BYL15" s="757"/>
      <c r="BYM15" s="757"/>
      <c r="BYN15" s="757"/>
      <c r="BYO15" s="757"/>
      <c r="BYP15" s="757"/>
      <c r="BYQ15" s="757"/>
      <c r="BYR15" s="757"/>
      <c r="BYS15" s="757"/>
      <c r="BYT15" s="757"/>
      <c r="BYU15" s="757"/>
      <c r="BYV15" s="757"/>
      <c r="BYW15" s="757"/>
      <c r="BYX15" s="757"/>
      <c r="BYY15" s="757"/>
      <c r="BYZ15" s="757"/>
      <c r="BZA15" s="757"/>
      <c r="BZB15" s="757"/>
      <c r="BZC15" s="757"/>
      <c r="BZD15" s="757"/>
      <c r="BZE15" s="757"/>
      <c r="BZF15" s="757"/>
      <c r="BZG15" s="757"/>
      <c r="BZH15" s="757"/>
      <c r="BZI15" s="757"/>
      <c r="BZJ15" s="757"/>
      <c r="BZK15" s="757"/>
      <c r="BZL15" s="757"/>
      <c r="BZM15" s="757"/>
      <c r="BZN15" s="757"/>
      <c r="BZO15" s="757"/>
      <c r="BZP15" s="757"/>
      <c r="BZQ15" s="757"/>
      <c r="BZR15" s="757"/>
      <c r="BZS15" s="757"/>
      <c r="BZT15" s="757"/>
      <c r="BZU15" s="757"/>
      <c r="BZV15" s="757"/>
      <c r="BZW15" s="757"/>
      <c r="BZX15" s="757"/>
      <c r="BZY15" s="757"/>
      <c r="BZZ15" s="757"/>
      <c r="CAA15" s="757"/>
      <c r="CAB15" s="757"/>
      <c r="CAC15" s="757"/>
      <c r="CAD15" s="757"/>
      <c r="CAE15" s="757"/>
      <c r="CAF15" s="757"/>
      <c r="CAG15" s="757"/>
      <c r="CAH15" s="757"/>
      <c r="CAI15" s="757"/>
      <c r="CAJ15" s="757"/>
      <c r="CAK15" s="757"/>
      <c r="CAL15" s="757"/>
      <c r="CAM15" s="757"/>
      <c r="CAN15" s="757"/>
      <c r="CAO15" s="757"/>
      <c r="CAP15" s="757"/>
      <c r="CAQ15" s="757"/>
      <c r="CAR15" s="757"/>
      <c r="CAS15" s="757"/>
      <c r="CAT15" s="757"/>
      <c r="CAU15" s="757"/>
      <c r="CAV15" s="757"/>
      <c r="CAW15" s="757"/>
      <c r="CAX15" s="757"/>
      <c r="CAY15" s="757"/>
      <c r="CAZ15" s="757"/>
      <c r="CBA15" s="757"/>
      <c r="CBB15" s="757"/>
      <c r="CBC15" s="757"/>
      <c r="CBD15" s="757"/>
      <c r="CBE15" s="757"/>
      <c r="CBF15" s="757"/>
      <c r="CBG15" s="757"/>
      <c r="CBH15" s="757"/>
      <c r="CBI15" s="757"/>
      <c r="CBJ15" s="757"/>
      <c r="CBK15" s="757"/>
      <c r="CBL15" s="757"/>
      <c r="CBM15" s="757"/>
      <c r="CBN15" s="757"/>
      <c r="CBO15" s="757"/>
      <c r="CBP15" s="757"/>
      <c r="CBQ15" s="757"/>
      <c r="CBR15" s="757"/>
      <c r="CBS15" s="757"/>
      <c r="CBT15" s="757"/>
      <c r="CBU15" s="757"/>
      <c r="CBV15" s="757"/>
      <c r="CBW15" s="757"/>
      <c r="CBX15" s="757"/>
      <c r="CBY15" s="757"/>
      <c r="CBZ15" s="757"/>
      <c r="CCA15" s="757"/>
      <c r="CCB15" s="757"/>
      <c r="CCC15" s="757"/>
      <c r="CCD15" s="757"/>
      <c r="CCE15" s="757"/>
      <c r="CCF15" s="757"/>
      <c r="CCG15" s="757"/>
      <c r="CCH15" s="757"/>
      <c r="CCI15" s="757"/>
      <c r="CCJ15" s="757"/>
      <c r="CCK15" s="757"/>
      <c r="CCL15" s="757"/>
      <c r="CCM15" s="757"/>
      <c r="CCN15" s="757"/>
      <c r="CCO15" s="757"/>
      <c r="CCP15" s="757"/>
      <c r="CCQ15" s="757"/>
      <c r="CCR15" s="757"/>
      <c r="CCS15" s="757"/>
      <c r="CCT15" s="757"/>
      <c r="CCU15" s="757"/>
      <c r="CCV15" s="757"/>
      <c r="CCW15" s="757"/>
      <c r="CCX15" s="757"/>
      <c r="CCY15" s="757"/>
      <c r="CCZ15" s="757"/>
      <c r="CDA15" s="757"/>
      <c r="CDB15" s="757"/>
      <c r="CDC15" s="757"/>
      <c r="CDD15" s="757"/>
      <c r="CDE15" s="757"/>
      <c r="CDF15" s="757"/>
      <c r="CDG15" s="757"/>
      <c r="CDH15" s="757"/>
      <c r="CDI15" s="757"/>
      <c r="CDJ15" s="757"/>
      <c r="CDK15" s="757"/>
      <c r="CDL15" s="757"/>
      <c r="CDM15" s="757"/>
      <c r="CDN15" s="757"/>
      <c r="CDO15" s="757"/>
      <c r="CDP15" s="757"/>
      <c r="CDQ15" s="757"/>
      <c r="CDR15" s="757"/>
      <c r="CDS15" s="757"/>
      <c r="CDT15" s="757"/>
      <c r="CDU15" s="757"/>
      <c r="CDV15" s="757"/>
      <c r="CDW15" s="757"/>
      <c r="CDX15" s="757"/>
      <c r="CDY15" s="757"/>
      <c r="CDZ15" s="757"/>
      <c r="CEA15" s="757"/>
      <c r="CEB15" s="757"/>
      <c r="CEC15" s="757"/>
      <c r="CED15" s="757"/>
      <c r="CEE15" s="757"/>
      <c r="CEF15" s="757"/>
      <c r="CEG15" s="757"/>
      <c r="CEH15" s="757"/>
      <c r="CEI15" s="757"/>
      <c r="CEJ15" s="757"/>
      <c r="CEK15" s="757"/>
      <c r="CEL15" s="757"/>
      <c r="CEM15" s="757"/>
      <c r="CEN15" s="757"/>
      <c r="CEO15" s="757"/>
      <c r="CEP15" s="757"/>
      <c r="CEQ15" s="757"/>
      <c r="CER15" s="757"/>
      <c r="CES15" s="757"/>
      <c r="CET15" s="757"/>
      <c r="CEU15" s="757"/>
      <c r="CEV15" s="757"/>
      <c r="CEW15" s="757"/>
      <c r="CEX15" s="757"/>
      <c r="CEY15" s="757"/>
      <c r="CEZ15" s="757"/>
      <c r="CFA15" s="757"/>
      <c r="CFB15" s="757"/>
      <c r="CFC15" s="757"/>
      <c r="CFD15" s="757"/>
      <c r="CFE15" s="757"/>
      <c r="CFF15" s="757"/>
      <c r="CFG15" s="757"/>
      <c r="CFH15" s="757"/>
      <c r="CFI15" s="757"/>
      <c r="CFJ15" s="757"/>
      <c r="CFK15" s="757"/>
      <c r="CFL15" s="757"/>
      <c r="CFM15" s="757"/>
      <c r="CFN15" s="757"/>
      <c r="CFO15" s="757"/>
      <c r="CFP15" s="757"/>
      <c r="CFQ15" s="757"/>
      <c r="CFR15" s="757"/>
      <c r="CFS15" s="757"/>
      <c r="CFT15" s="757"/>
      <c r="CFU15" s="757"/>
      <c r="CFV15" s="757"/>
      <c r="CFW15" s="757"/>
      <c r="CFX15" s="757"/>
      <c r="CFY15" s="757"/>
      <c r="CFZ15" s="757"/>
      <c r="CGA15" s="757"/>
      <c r="CGB15" s="757"/>
      <c r="CGC15" s="757"/>
      <c r="CGD15" s="757"/>
      <c r="CGE15" s="757"/>
      <c r="CGF15" s="757"/>
      <c r="CGG15" s="757"/>
      <c r="CGH15" s="757"/>
      <c r="CGI15" s="757"/>
      <c r="CGJ15" s="757"/>
      <c r="CGK15" s="757"/>
      <c r="CGL15" s="757"/>
      <c r="CGM15" s="757"/>
      <c r="CGN15" s="757"/>
      <c r="CGO15" s="757"/>
      <c r="CGP15" s="757"/>
      <c r="CGQ15" s="757"/>
      <c r="CGR15" s="757"/>
      <c r="CGS15" s="757"/>
      <c r="CGT15" s="757"/>
      <c r="CGU15" s="757"/>
      <c r="CGV15" s="757"/>
      <c r="CGW15" s="757"/>
      <c r="CGX15" s="757"/>
      <c r="CGY15" s="757"/>
      <c r="CGZ15" s="757"/>
      <c r="CHA15" s="757"/>
      <c r="CHB15" s="757"/>
      <c r="CHC15" s="757"/>
      <c r="CHD15" s="757"/>
      <c r="CHE15" s="757"/>
      <c r="CHF15" s="757"/>
      <c r="CHG15" s="757"/>
      <c r="CHH15" s="757"/>
      <c r="CHI15" s="757"/>
      <c r="CHJ15" s="757"/>
      <c r="CHK15" s="757"/>
      <c r="CHL15" s="757"/>
      <c r="CHM15" s="757"/>
      <c r="CHN15" s="757"/>
      <c r="CHO15" s="757"/>
      <c r="CHP15" s="757"/>
      <c r="CHQ15" s="757"/>
      <c r="CHR15" s="757"/>
      <c r="CHS15" s="757"/>
      <c r="CHT15" s="757"/>
      <c r="CHU15" s="757"/>
      <c r="CHV15" s="757"/>
      <c r="CHW15" s="757"/>
      <c r="CHX15" s="757"/>
      <c r="CHY15" s="757"/>
      <c r="CHZ15" s="757"/>
      <c r="CIA15" s="757"/>
      <c r="CIB15" s="757"/>
      <c r="CIC15" s="757"/>
      <c r="CID15" s="757"/>
      <c r="CIE15" s="757"/>
      <c r="CIF15" s="757"/>
      <c r="CIG15" s="757"/>
      <c r="CIH15" s="757"/>
      <c r="CII15" s="757"/>
      <c r="CIJ15" s="757"/>
      <c r="CIK15" s="757"/>
      <c r="CIL15" s="757"/>
      <c r="CIM15" s="757"/>
      <c r="CIN15" s="757"/>
      <c r="CIO15" s="757"/>
      <c r="CIP15" s="757"/>
      <c r="CIQ15" s="757"/>
      <c r="CIR15" s="757"/>
      <c r="CIS15" s="757"/>
      <c r="CIT15" s="757"/>
      <c r="CIU15" s="757"/>
      <c r="CIV15" s="757"/>
      <c r="CIW15" s="757"/>
      <c r="CIX15" s="757"/>
      <c r="CIY15" s="757"/>
      <c r="CIZ15" s="757"/>
      <c r="CJA15" s="757"/>
      <c r="CJB15" s="757"/>
      <c r="CJC15" s="757"/>
      <c r="CJD15" s="757"/>
      <c r="CJE15" s="757"/>
      <c r="CJF15" s="757"/>
      <c r="CJG15" s="757"/>
      <c r="CJH15" s="757"/>
      <c r="CJI15" s="757"/>
      <c r="CJJ15" s="757"/>
      <c r="CJK15" s="757"/>
      <c r="CJL15" s="757"/>
      <c r="CJM15" s="757"/>
      <c r="CJN15" s="757"/>
      <c r="CJO15" s="757"/>
      <c r="CJP15" s="757"/>
      <c r="CJQ15" s="757"/>
      <c r="CJR15" s="757"/>
      <c r="CJS15" s="757"/>
      <c r="CJT15" s="757"/>
      <c r="CJU15" s="757"/>
      <c r="CJV15" s="757"/>
      <c r="CJW15" s="757"/>
      <c r="CJX15" s="757"/>
      <c r="CJY15" s="757"/>
      <c r="CJZ15" s="757"/>
      <c r="CKA15" s="757"/>
      <c r="CKB15" s="757"/>
      <c r="CKC15" s="757"/>
      <c r="CKD15" s="757"/>
      <c r="CKE15" s="757"/>
      <c r="CKF15" s="757"/>
      <c r="CKG15" s="757"/>
      <c r="CKH15" s="757"/>
      <c r="CKI15" s="757"/>
      <c r="CKJ15" s="757"/>
      <c r="CKK15" s="757"/>
      <c r="CKL15" s="757"/>
      <c r="CKM15" s="757"/>
      <c r="CKN15" s="757"/>
      <c r="CKO15" s="757"/>
      <c r="CKP15" s="757"/>
      <c r="CKQ15" s="757"/>
      <c r="CKR15" s="757"/>
      <c r="CKS15" s="757"/>
      <c r="CKT15" s="757"/>
      <c r="CKU15" s="757"/>
      <c r="CKV15" s="757"/>
      <c r="CKW15" s="757"/>
      <c r="CKX15" s="757"/>
      <c r="CKY15" s="757"/>
      <c r="CKZ15" s="757"/>
      <c r="CLA15" s="757"/>
      <c r="CLB15" s="757"/>
      <c r="CLC15" s="757"/>
      <c r="CLD15" s="757"/>
      <c r="CLE15" s="757"/>
      <c r="CLF15" s="757"/>
      <c r="CLG15" s="757"/>
      <c r="CLH15" s="757"/>
      <c r="CLI15" s="757"/>
      <c r="CLJ15" s="757"/>
      <c r="CLK15" s="757"/>
      <c r="CLL15" s="757"/>
      <c r="CLM15" s="757"/>
      <c r="CLN15" s="757"/>
      <c r="CLO15" s="757"/>
      <c r="CLP15" s="757"/>
      <c r="CLQ15" s="757"/>
      <c r="CLR15" s="757"/>
      <c r="CLS15" s="757"/>
      <c r="CLT15" s="757"/>
      <c r="CLU15" s="757"/>
      <c r="CLV15" s="757"/>
      <c r="CLW15" s="757"/>
      <c r="CLX15" s="757"/>
      <c r="CLY15" s="757"/>
      <c r="CLZ15" s="757"/>
      <c r="CMA15" s="757"/>
      <c r="CMB15" s="757"/>
      <c r="CMC15" s="757"/>
      <c r="CMD15" s="757"/>
      <c r="CME15" s="757"/>
      <c r="CMF15" s="757"/>
      <c r="CMG15" s="757"/>
      <c r="CMH15" s="757"/>
      <c r="CMI15" s="757"/>
      <c r="CMJ15" s="757"/>
      <c r="CMK15" s="757"/>
      <c r="CML15" s="757"/>
      <c r="CMM15" s="757"/>
      <c r="CMN15" s="757"/>
      <c r="CMO15" s="757"/>
      <c r="CMP15" s="757"/>
      <c r="CMQ15" s="757"/>
      <c r="CMR15" s="757"/>
      <c r="CMS15" s="757"/>
      <c r="CMT15" s="757"/>
      <c r="CMU15" s="757"/>
      <c r="CMV15" s="757"/>
      <c r="CMW15" s="757"/>
      <c r="CMX15" s="757"/>
      <c r="CMY15" s="757"/>
      <c r="CMZ15" s="757"/>
      <c r="CNA15" s="757"/>
      <c r="CNB15" s="757"/>
      <c r="CNC15" s="757"/>
      <c r="CND15" s="757"/>
      <c r="CNE15" s="757"/>
      <c r="CNF15" s="757"/>
      <c r="CNG15" s="757"/>
      <c r="CNH15" s="757"/>
      <c r="CNI15" s="757"/>
      <c r="CNJ15" s="757"/>
      <c r="CNK15" s="757"/>
      <c r="CNL15" s="757"/>
      <c r="CNM15" s="757"/>
      <c r="CNN15" s="757"/>
      <c r="CNO15" s="757"/>
      <c r="CNP15" s="757"/>
      <c r="CNQ15" s="757"/>
      <c r="CNR15" s="757"/>
      <c r="CNS15" s="757"/>
      <c r="CNT15" s="757"/>
      <c r="CNU15" s="757"/>
      <c r="CNV15" s="757"/>
      <c r="CNW15" s="757"/>
      <c r="CNX15" s="757"/>
      <c r="CNY15" s="757"/>
      <c r="CNZ15" s="757"/>
      <c r="COA15" s="757"/>
      <c r="COB15" s="757"/>
      <c r="COC15" s="757"/>
      <c r="COD15" s="757"/>
      <c r="COE15" s="757"/>
      <c r="COF15" s="757"/>
      <c r="COG15" s="757"/>
      <c r="COH15" s="757"/>
      <c r="COI15" s="757"/>
      <c r="COJ15" s="757"/>
      <c r="COK15" s="757"/>
      <c r="COL15" s="757"/>
      <c r="COM15" s="757"/>
      <c r="CON15" s="757"/>
      <c r="COO15" s="757"/>
      <c r="COP15" s="757"/>
      <c r="COQ15" s="757"/>
      <c r="COR15" s="757"/>
      <c r="COS15" s="757"/>
      <c r="COT15" s="757"/>
      <c r="COU15" s="757"/>
      <c r="COV15" s="757"/>
      <c r="COW15" s="757"/>
      <c r="COX15" s="757"/>
      <c r="COY15" s="757"/>
      <c r="COZ15" s="757"/>
      <c r="CPA15" s="757"/>
      <c r="CPB15" s="757"/>
      <c r="CPC15" s="757"/>
      <c r="CPD15" s="757"/>
      <c r="CPE15" s="757"/>
      <c r="CPF15" s="757"/>
      <c r="CPG15" s="757"/>
      <c r="CPH15" s="757"/>
      <c r="CPI15" s="757"/>
      <c r="CPJ15" s="757"/>
      <c r="CPK15" s="757"/>
      <c r="CPL15" s="757"/>
      <c r="CPM15" s="757"/>
      <c r="CPN15" s="757"/>
      <c r="CPO15" s="757"/>
      <c r="CPP15" s="757"/>
      <c r="CPQ15" s="757"/>
      <c r="CPR15" s="757"/>
      <c r="CPS15" s="757"/>
      <c r="CPT15" s="757"/>
      <c r="CPU15" s="757"/>
      <c r="CPV15" s="757"/>
      <c r="CPW15" s="757"/>
      <c r="CPX15" s="757"/>
      <c r="CPY15" s="757"/>
      <c r="CPZ15" s="757"/>
      <c r="CQA15" s="757"/>
      <c r="CQB15" s="757"/>
      <c r="CQC15" s="757"/>
      <c r="CQD15" s="757"/>
      <c r="CQE15" s="757"/>
      <c r="CQF15" s="757"/>
      <c r="CQG15" s="757"/>
      <c r="CQH15" s="757"/>
      <c r="CQI15" s="757"/>
      <c r="CQJ15" s="757"/>
      <c r="CQK15" s="757"/>
      <c r="CQL15" s="757"/>
      <c r="CQM15" s="757"/>
      <c r="CQN15" s="757"/>
      <c r="CQO15" s="757"/>
      <c r="CQP15" s="757"/>
      <c r="CQQ15" s="757"/>
      <c r="CQR15" s="757"/>
      <c r="CQS15" s="757"/>
      <c r="CQT15" s="757"/>
      <c r="CQU15" s="757"/>
      <c r="CQV15" s="757"/>
      <c r="CQW15" s="757"/>
      <c r="CQX15" s="757"/>
      <c r="CQY15" s="757"/>
      <c r="CQZ15" s="757"/>
      <c r="CRA15" s="757"/>
      <c r="CRB15" s="757"/>
      <c r="CRC15" s="757"/>
      <c r="CRD15" s="757"/>
      <c r="CRE15" s="757"/>
      <c r="CRF15" s="757"/>
      <c r="CRG15" s="757"/>
      <c r="CRH15" s="757"/>
      <c r="CRI15" s="757"/>
      <c r="CRJ15" s="757"/>
      <c r="CRK15" s="757"/>
      <c r="CRL15" s="757"/>
      <c r="CRM15" s="757"/>
      <c r="CRN15" s="757"/>
      <c r="CRO15" s="757"/>
      <c r="CRP15" s="757"/>
      <c r="CRQ15" s="757"/>
      <c r="CRR15" s="757"/>
      <c r="CRS15" s="757"/>
      <c r="CRT15" s="757"/>
      <c r="CRU15" s="757"/>
      <c r="CRV15" s="757"/>
      <c r="CRW15" s="757"/>
      <c r="CRX15" s="757"/>
      <c r="CRY15" s="757"/>
      <c r="CRZ15" s="757"/>
      <c r="CSA15" s="757"/>
      <c r="CSB15" s="757"/>
      <c r="CSC15" s="757"/>
      <c r="CSD15" s="757"/>
      <c r="CSE15" s="757"/>
      <c r="CSF15" s="757"/>
      <c r="CSG15" s="757"/>
      <c r="CSH15" s="757"/>
      <c r="CSI15" s="757"/>
      <c r="CSJ15" s="757"/>
      <c r="CSK15" s="757"/>
      <c r="CSL15" s="757"/>
      <c r="CSM15" s="757"/>
      <c r="CSN15" s="757"/>
      <c r="CSO15" s="757"/>
      <c r="CSP15" s="757"/>
      <c r="CSQ15" s="757"/>
      <c r="CSR15" s="757"/>
      <c r="CSS15" s="757"/>
      <c r="CST15" s="757"/>
      <c r="CSU15" s="757"/>
      <c r="CSV15" s="757"/>
      <c r="CSW15" s="757"/>
      <c r="CSX15" s="757"/>
      <c r="CSY15" s="757"/>
      <c r="CSZ15" s="757"/>
      <c r="CTA15" s="757"/>
      <c r="CTB15" s="757"/>
      <c r="CTC15" s="757"/>
      <c r="CTD15" s="757"/>
      <c r="CTE15" s="757"/>
      <c r="CTF15" s="757"/>
      <c r="CTG15" s="757"/>
      <c r="CTH15" s="757"/>
      <c r="CTI15" s="757"/>
      <c r="CTJ15" s="757"/>
      <c r="CTK15" s="757"/>
      <c r="CTL15" s="757"/>
      <c r="CTM15" s="757"/>
      <c r="CTN15" s="757"/>
      <c r="CTO15" s="757"/>
      <c r="CTP15" s="757"/>
      <c r="CTQ15" s="757"/>
      <c r="CTR15" s="757"/>
      <c r="CTS15" s="757"/>
      <c r="CTT15" s="757"/>
      <c r="CTU15" s="757"/>
      <c r="CTV15" s="757"/>
      <c r="CTW15" s="757"/>
      <c r="CTX15" s="757"/>
      <c r="CTY15" s="757"/>
      <c r="CTZ15" s="757"/>
      <c r="CUA15" s="757"/>
      <c r="CUB15" s="757"/>
      <c r="CUC15" s="757"/>
      <c r="CUD15" s="757"/>
      <c r="CUE15" s="757"/>
      <c r="CUF15" s="757"/>
      <c r="CUG15" s="757"/>
      <c r="CUH15" s="757"/>
      <c r="CUI15" s="757"/>
      <c r="CUJ15" s="757"/>
      <c r="CUK15" s="757"/>
      <c r="CUL15" s="757"/>
      <c r="CUM15" s="757"/>
      <c r="CUN15" s="757"/>
      <c r="CUO15" s="757"/>
      <c r="CUP15" s="757"/>
      <c r="CUQ15" s="757"/>
      <c r="CUR15" s="757"/>
      <c r="CUS15" s="757"/>
      <c r="CUT15" s="757"/>
      <c r="CUU15" s="757"/>
      <c r="CUV15" s="757"/>
      <c r="CUW15" s="757"/>
      <c r="CUX15" s="757"/>
      <c r="CUY15" s="757"/>
      <c r="CUZ15" s="757"/>
      <c r="CVA15" s="757"/>
      <c r="CVB15" s="757"/>
      <c r="CVC15" s="757"/>
      <c r="CVD15" s="757"/>
      <c r="CVE15" s="757"/>
      <c r="CVF15" s="757"/>
      <c r="CVG15" s="757"/>
      <c r="CVH15" s="757"/>
      <c r="CVI15" s="757"/>
      <c r="CVJ15" s="757"/>
      <c r="CVK15" s="757"/>
      <c r="CVL15" s="757"/>
      <c r="CVM15" s="757"/>
      <c r="CVN15" s="757"/>
      <c r="CVO15" s="757"/>
      <c r="CVP15" s="757"/>
      <c r="CVQ15" s="757"/>
      <c r="CVR15" s="757"/>
      <c r="CVS15" s="757"/>
      <c r="CVT15" s="757"/>
      <c r="CVU15" s="757"/>
      <c r="CVV15" s="757"/>
      <c r="CVW15" s="757"/>
      <c r="CVX15" s="757"/>
      <c r="CVY15" s="757"/>
      <c r="CVZ15" s="757"/>
      <c r="CWA15" s="757"/>
      <c r="CWB15" s="757"/>
      <c r="CWC15" s="757"/>
      <c r="CWD15" s="757"/>
      <c r="CWE15" s="757"/>
      <c r="CWF15" s="757"/>
      <c r="CWG15" s="757"/>
      <c r="CWH15" s="757"/>
      <c r="CWI15" s="757"/>
      <c r="CWJ15" s="757"/>
      <c r="CWK15" s="757"/>
      <c r="CWL15" s="757"/>
      <c r="CWM15" s="757"/>
      <c r="CWN15" s="757"/>
      <c r="CWO15" s="757"/>
      <c r="CWP15" s="757"/>
      <c r="CWQ15" s="757"/>
      <c r="CWR15" s="757"/>
      <c r="CWS15" s="757"/>
      <c r="CWT15" s="757"/>
      <c r="CWU15" s="757"/>
      <c r="CWV15" s="757"/>
      <c r="CWW15" s="757"/>
      <c r="CWX15" s="757"/>
      <c r="CWY15" s="757"/>
      <c r="CWZ15" s="757"/>
      <c r="CXA15" s="757"/>
      <c r="CXB15" s="757"/>
      <c r="CXC15" s="757"/>
      <c r="CXD15" s="757"/>
      <c r="CXE15" s="757"/>
      <c r="CXF15" s="757"/>
      <c r="CXG15" s="757"/>
      <c r="CXH15" s="757"/>
      <c r="CXI15" s="757"/>
      <c r="CXJ15" s="757"/>
      <c r="CXK15" s="757"/>
      <c r="CXL15" s="757"/>
      <c r="CXM15" s="757"/>
      <c r="CXN15" s="757"/>
      <c r="CXO15" s="757"/>
      <c r="CXP15" s="757"/>
      <c r="CXQ15" s="757"/>
      <c r="CXR15" s="757"/>
      <c r="CXS15" s="757"/>
      <c r="CXT15" s="757"/>
      <c r="CXU15" s="757"/>
      <c r="CXV15" s="757"/>
      <c r="CXW15" s="757"/>
      <c r="CXX15" s="757"/>
      <c r="CXY15" s="757"/>
      <c r="CXZ15" s="757"/>
      <c r="CYA15" s="757"/>
      <c r="CYB15" s="757"/>
      <c r="CYC15" s="757"/>
      <c r="CYD15" s="757"/>
      <c r="CYE15" s="757"/>
      <c r="CYF15" s="757"/>
      <c r="CYG15" s="757"/>
      <c r="CYH15" s="757"/>
      <c r="CYI15" s="757"/>
      <c r="CYJ15" s="757"/>
      <c r="CYK15" s="757"/>
      <c r="CYL15" s="757"/>
      <c r="CYM15" s="757"/>
      <c r="CYN15" s="757"/>
      <c r="CYO15" s="757"/>
      <c r="CYP15" s="757"/>
      <c r="CYQ15" s="757"/>
      <c r="CYR15" s="757"/>
      <c r="CYS15" s="757"/>
      <c r="CYT15" s="757"/>
      <c r="CYU15" s="757"/>
      <c r="CYV15" s="757"/>
      <c r="CYW15" s="757"/>
      <c r="CYX15" s="757"/>
      <c r="CYY15" s="757"/>
      <c r="CYZ15" s="757"/>
      <c r="CZA15" s="757"/>
      <c r="CZB15" s="757"/>
      <c r="CZC15" s="757"/>
      <c r="CZD15" s="757"/>
      <c r="CZE15" s="757"/>
      <c r="CZF15" s="757"/>
      <c r="CZG15" s="757"/>
      <c r="CZH15" s="757"/>
      <c r="CZI15" s="757"/>
      <c r="CZJ15" s="757"/>
      <c r="CZK15" s="757"/>
      <c r="CZL15" s="757"/>
      <c r="CZM15" s="757"/>
      <c r="CZN15" s="757"/>
      <c r="CZO15" s="757"/>
      <c r="CZP15" s="757"/>
      <c r="CZQ15" s="757"/>
      <c r="CZR15" s="757"/>
      <c r="CZS15" s="757"/>
      <c r="CZT15" s="757"/>
      <c r="CZU15" s="757"/>
      <c r="CZV15" s="757"/>
      <c r="CZW15" s="757"/>
      <c r="CZX15" s="757"/>
      <c r="CZY15" s="757"/>
      <c r="CZZ15" s="757"/>
      <c r="DAA15" s="757"/>
      <c r="DAB15" s="757"/>
      <c r="DAC15" s="757"/>
      <c r="DAD15" s="757"/>
      <c r="DAE15" s="757"/>
      <c r="DAF15" s="757"/>
      <c r="DAG15" s="757"/>
      <c r="DAH15" s="757"/>
      <c r="DAI15" s="757"/>
      <c r="DAJ15" s="757"/>
      <c r="DAK15" s="757"/>
      <c r="DAL15" s="757"/>
      <c r="DAM15" s="757"/>
      <c r="DAN15" s="757"/>
      <c r="DAO15" s="757"/>
      <c r="DAP15" s="757"/>
      <c r="DAQ15" s="757"/>
      <c r="DAR15" s="757"/>
      <c r="DAS15" s="757"/>
      <c r="DAT15" s="757"/>
      <c r="DAU15" s="757"/>
      <c r="DAV15" s="757"/>
      <c r="DAW15" s="757"/>
      <c r="DAX15" s="757"/>
      <c r="DAY15" s="757"/>
      <c r="DAZ15" s="757"/>
      <c r="DBA15" s="757"/>
      <c r="DBB15" s="757"/>
      <c r="DBC15" s="757"/>
      <c r="DBD15" s="757"/>
      <c r="DBE15" s="757"/>
      <c r="DBF15" s="757"/>
      <c r="DBG15" s="757"/>
      <c r="DBH15" s="757"/>
      <c r="DBI15" s="757"/>
      <c r="DBJ15" s="757"/>
      <c r="DBK15" s="757"/>
      <c r="DBL15" s="757"/>
      <c r="DBM15" s="757"/>
      <c r="DBN15" s="757"/>
      <c r="DBO15" s="757"/>
      <c r="DBP15" s="757"/>
      <c r="DBQ15" s="757"/>
      <c r="DBR15" s="757"/>
      <c r="DBS15" s="757"/>
      <c r="DBT15" s="757"/>
      <c r="DBU15" s="757"/>
      <c r="DBV15" s="757"/>
      <c r="DBW15" s="757"/>
      <c r="DBX15" s="757"/>
      <c r="DBY15" s="757"/>
      <c r="DBZ15" s="757"/>
      <c r="DCA15" s="757"/>
      <c r="DCB15" s="757"/>
      <c r="DCC15" s="757"/>
      <c r="DCD15" s="757"/>
      <c r="DCE15" s="757"/>
      <c r="DCF15" s="757"/>
      <c r="DCG15" s="757"/>
      <c r="DCH15" s="757"/>
      <c r="DCI15" s="757"/>
      <c r="DCJ15" s="757"/>
      <c r="DCK15" s="757"/>
      <c r="DCL15" s="757"/>
      <c r="DCM15" s="757"/>
      <c r="DCN15" s="757"/>
      <c r="DCO15" s="757"/>
      <c r="DCP15" s="757"/>
      <c r="DCQ15" s="757"/>
      <c r="DCR15" s="757"/>
      <c r="DCS15" s="757"/>
      <c r="DCT15" s="757"/>
      <c r="DCU15" s="757"/>
      <c r="DCV15" s="757"/>
      <c r="DCW15" s="757"/>
      <c r="DCX15" s="757"/>
      <c r="DCY15" s="757"/>
      <c r="DCZ15" s="757"/>
      <c r="DDA15" s="757"/>
      <c r="DDB15" s="757"/>
      <c r="DDC15" s="757"/>
      <c r="DDD15" s="757"/>
      <c r="DDE15" s="757"/>
      <c r="DDF15" s="757"/>
      <c r="DDG15" s="757"/>
      <c r="DDH15" s="757"/>
      <c r="DDI15" s="757"/>
      <c r="DDJ15" s="757"/>
      <c r="DDK15" s="757"/>
      <c r="DDL15" s="757"/>
      <c r="DDM15" s="757"/>
      <c r="DDN15" s="757"/>
      <c r="DDO15" s="757"/>
      <c r="DDP15" s="757"/>
      <c r="DDQ15" s="757"/>
      <c r="DDR15" s="757"/>
      <c r="DDS15" s="757"/>
      <c r="DDT15" s="757"/>
      <c r="DDU15" s="757"/>
      <c r="DDV15" s="757"/>
      <c r="DDW15" s="757"/>
      <c r="DDX15" s="757"/>
      <c r="DDY15" s="757"/>
      <c r="DDZ15" s="757"/>
      <c r="DEA15" s="757"/>
      <c r="DEB15" s="757"/>
      <c r="DEC15" s="757"/>
      <c r="DED15" s="757"/>
      <c r="DEE15" s="757"/>
      <c r="DEF15" s="757"/>
      <c r="DEG15" s="757"/>
      <c r="DEH15" s="757"/>
      <c r="DEI15" s="757"/>
      <c r="DEJ15" s="757"/>
      <c r="DEK15" s="757"/>
      <c r="DEL15" s="757"/>
      <c r="DEM15" s="757"/>
      <c r="DEN15" s="757"/>
      <c r="DEO15" s="757"/>
      <c r="DEP15" s="757"/>
      <c r="DEQ15" s="757"/>
      <c r="DER15" s="757"/>
      <c r="DES15" s="757"/>
      <c r="DET15" s="757"/>
      <c r="DEU15" s="757"/>
      <c r="DEV15" s="757"/>
      <c r="DEW15" s="757"/>
      <c r="DEX15" s="757"/>
      <c r="DEY15" s="757"/>
      <c r="DEZ15" s="757"/>
      <c r="DFA15" s="757"/>
      <c r="DFB15" s="757"/>
      <c r="DFC15" s="757"/>
      <c r="DFD15" s="757"/>
      <c r="DFE15" s="757"/>
      <c r="DFF15" s="757"/>
      <c r="DFG15" s="757"/>
      <c r="DFH15" s="757"/>
      <c r="DFI15" s="757"/>
      <c r="DFJ15" s="757"/>
      <c r="DFK15" s="757"/>
      <c r="DFL15" s="757"/>
      <c r="DFM15" s="757"/>
      <c r="DFN15" s="757"/>
      <c r="DFO15" s="757"/>
      <c r="DFP15" s="757"/>
      <c r="DFQ15" s="757"/>
      <c r="DFR15" s="757"/>
      <c r="DFS15" s="757"/>
      <c r="DFT15" s="757"/>
      <c r="DFU15" s="757"/>
      <c r="DFV15" s="757"/>
      <c r="DFW15" s="757"/>
      <c r="DFX15" s="757"/>
      <c r="DFY15" s="757"/>
      <c r="DFZ15" s="757"/>
      <c r="DGA15" s="757"/>
      <c r="DGB15" s="757"/>
      <c r="DGC15" s="757"/>
      <c r="DGD15" s="757"/>
      <c r="DGE15" s="757"/>
      <c r="DGF15" s="757"/>
      <c r="DGG15" s="757"/>
      <c r="DGH15" s="757"/>
      <c r="DGI15" s="757"/>
      <c r="DGJ15" s="757"/>
      <c r="DGK15" s="757"/>
      <c r="DGL15" s="757"/>
      <c r="DGM15" s="757"/>
      <c r="DGN15" s="757"/>
      <c r="DGO15" s="757"/>
      <c r="DGP15" s="757"/>
      <c r="DGQ15" s="757"/>
      <c r="DGR15" s="757"/>
      <c r="DGS15" s="757"/>
      <c r="DGT15" s="757"/>
      <c r="DGU15" s="757"/>
      <c r="DGV15" s="757"/>
      <c r="DGW15" s="757"/>
      <c r="DGX15" s="757"/>
      <c r="DGY15" s="757"/>
      <c r="DGZ15" s="757"/>
      <c r="DHA15" s="757"/>
      <c r="DHB15" s="757"/>
      <c r="DHC15" s="757"/>
      <c r="DHD15" s="757"/>
      <c r="DHE15" s="757"/>
      <c r="DHF15" s="757"/>
      <c r="DHG15" s="757"/>
      <c r="DHH15" s="757"/>
      <c r="DHI15" s="757"/>
      <c r="DHJ15" s="757"/>
      <c r="DHK15" s="757"/>
      <c r="DHL15" s="757"/>
      <c r="DHM15" s="757"/>
      <c r="DHN15" s="757"/>
      <c r="DHO15" s="757"/>
      <c r="DHP15" s="757"/>
      <c r="DHQ15" s="757"/>
      <c r="DHR15" s="757"/>
      <c r="DHS15" s="757"/>
      <c r="DHT15" s="757"/>
      <c r="DHU15" s="757"/>
      <c r="DHV15" s="757"/>
      <c r="DHW15" s="757"/>
      <c r="DHX15" s="757"/>
      <c r="DHY15" s="757"/>
      <c r="DHZ15" s="757"/>
      <c r="DIA15" s="757"/>
      <c r="DIB15" s="757"/>
      <c r="DIC15" s="757"/>
      <c r="DID15" s="757"/>
      <c r="DIE15" s="757"/>
      <c r="DIF15" s="757"/>
      <c r="DIG15" s="757"/>
      <c r="DIH15" s="757"/>
      <c r="DII15" s="757"/>
      <c r="DIJ15" s="757"/>
      <c r="DIK15" s="757"/>
      <c r="DIL15" s="757"/>
      <c r="DIM15" s="757"/>
      <c r="DIN15" s="757"/>
      <c r="DIO15" s="757"/>
      <c r="DIP15" s="757"/>
      <c r="DIQ15" s="757"/>
      <c r="DIR15" s="757"/>
      <c r="DIS15" s="757"/>
      <c r="DIT15" s="757"/>
      <c r="DIU15" s="757"/>
      <c r="DIV15" s="757"/>
      <c r="DIW15" s="757"/>
      <c r="DIX15" s="757"/>
      <c r="DIY15" s="757"/>
      <c r="DIZ15" s="757"/>
      <c r="DJA15" s="757"/>
      <c r="DJB15" s="757"/>
      <c r="DJC15" s="757"/>
      <c r="DJD15" s="757"/>
      <c r="DJE15" s="757"/>
      <c r="DJF15" s="757"/>
      <c r="DJG15" s="757"/>
      <c r="DJH15" s="757"/>
      <c r="DJI15" s="757"/>
      <c r="DJJ15" s="757"/>
      <c r="DJK15" s="757"/>
      <c r="DJL15" s="757"/>
      <c r="DJM15" s="757"/>
      <c r="DJN15" s="757"/>
      <c r="DJO15" s="757"/>
      <c r="DJP15" s="757"/>
      <c r="DJQ15" s="757"/>
      <c r="DJR15" s="757"/>
      <c r="DJS15" s="757"/>
      <c r="DJT15" s="757"/>
      <c r="DJU15" s="757"/>
      <c r="DJV15" s="757"/>
      <c r="DJW15" s="757"/>
      <c r="DJX15" s="757"/>
      <c r="DJY15" s="757"/>
      <c r="DJZ15" s="757"/>
      <c r="DKA15" s="757"/>
      <c r="DKB15" s="757"/>
      <c r="DKC15" s="757"/>
      <c r="DKD15" s="757"/>
      <c r="DKE15" s="757"/>
      <c r="DKF15" s="757"/>
      <c r="DKG15" s="757"/>
      <c r="DKH15" s="757"/>
      <c r="DKI15" s="757"/>
      <c r="DKJ15" s="757"/>
      <c r="DKK15" s="757"/>
      <c r="DKL15" s="757"/>
      <c r="DKM15" s="757"/>
      <c r="DKN15" s="757"/>
      <c r="DKO15" s="757"/>
      <c r="DKP15" s="757"/>
      <c r="DKQ15" s="757"/>
      <c r="DKR15" s="757"/>
      <c r="DKS15" s="757"/>
      <c r="DKT15" s="757"/>
      <c r="DKU15" s="757"/>
      <c r="DKV15" s="757"/>
      <c r="DKW15" s="757"/>
      <c r="DKX15" s="757"/>
      <c r="DKY15" s="757"/>
      <c r="DKZ15" s="757"/>
      <c r="DLA15" s="757"/>
      <c r="DLB15" s="757"/>
      <c r="DLC15" s="757"/>
      <c r="DLD15" s="757"/>
      <c r="DLE15" s="757"/>
      <c r="DLF15" s="757"/>
      <c r="DLG15" s="757"/>
      <c r="DLH15" s="757"/>
      <c r="DLI15" s="757"/>
      <c r="DLJ15" s="757"/>
      <c r="DLK15" s="757"/>
      <c r="DLL15" s="757"/>
      <c r="DLM15" s="757"/>
      <c r="DLN15" s="757"/>
      <c r="DLO15" s="757"/>
      <c r="DLP15" s="757"/>
      <c r="DLQ15" s="757"/>
      <c r="DLR15" s="757"/>
      <c r="DLS15" s="757"/>
      <c r="DLT15" s="757"/>
      <c r="DLU15" s="757"/>
      <c r="DLV15" s="757"/>
      <c r="DLW15" s="757"/>
      <c r="DLX15" s="757"/>
      <c r="DLY15" s="757"/>
      <c r="DLZ15" s="757"/>
      <c r="DMA15" s="757"/>
      <c r="DMB15" s="757"/>
      <c r="DMC15" s="757"/>
      <c r="DMD15" s="757"/>
      <c r="DME15" s="757"/>
      <c r="DMF15" s="757"/>
      <c r="DMG15" s="757"/>
      <c r="DMH15" s="757"/>
      <c r="DMI15" s="757"/>
      <c r="DMJ15" s="757"/>
      <c r="DMK15" s="757"/>
      <c r="DML15" s="757"/>
      <c r="DMM15" s="757"/>
      <c r="DMN15" s="757"/>
      <c r="DMO15" s="757"/>
      <c r="DMP15" s="757"/>
      <c r="DMQ15" s="757"/>
      <c r="DMR15" s="757"/>
      <c r="DMS15" s="757"/>
      <c r="DMT15" s="757"/>
      <c r="DMU15" s="757"/>
      <c r="DMV15" s="757"/>
      <c r="DMW15" s="757"/>
      <c r="DMX15" s="757"/>
      <c r="DMY15" s="757"/>
      <c r="DMZ15" s="757"/>
      <c r="DNA15" s="757"/>
      <c r="DNB15" s="757"/>
      <c r="DNC15" s="757"/>
      <c r="DND15" s="757"/>
      <c r="DNE15" s="757"/>
      <c r="DNF15" s="757"/>
      <c r="DNG15" s="757"/>
      <c r="DNH15" s="757"/>
      <c r="DNI15" s="757"/>
      <c r="DNJ15" s="757"/>
      <c r="DNK15" s="757"/>
      <c r="DNL15" s="757"/>
      <c r="DNM15" s="757"/>
      <c r="DNN15" s="757"/>
      <c r="DNO15" s="757"/>
      <c r="DNP15" s="757"/>
      <c r="DNQ15" s="757"/>
      <c r="DNR15" s="757"/>
      <c r="DNS15" s="757"/>
      <c r="DNT15" s="757"/>
      <c r="DNU15" s="757"/>
      <c r="DNV15" s="757"/>
      <c r="DNW15" s="757"/>
      <c r="DNX15" s="757"/>
      <c r="DNY15" s="757"/>
      <c r="DNZ15" s="757"/>
      <c r="DOA15" s="757"/>
      <c r="DOB15" s="757"/>
      <c r="DOC15" s="757"/>
      <c r="DOD15" s="757"/>
      <c r="DOE15" s="757"/>
      <c r="DOF15" s="757"/>
      <c r="DOG15" s="757"/>
      <c r="DOH15" s="757"/>
      <c r="DOI15" s="757"/>
      <c r="DOJ15" s="757"/>
      <c r="DOK15" s="757"/>
      <c r="DOL15" s="757"/>
      <c r="DOM15" s="757"/>
      <c r="DON15" s="757"/>
      <c r="DOO15" s="757"/>
      <c r="DOP15" s="757"/>
      <c r="DOQ15" s="757"/>
      <c r="DOR15" s="757"/>
      <c r="DOS15" s="757"/>
      <c r="DOT15" s="757"/>
      <c r="DOU15" s="757"/>
      <c r="DOV15" s="757"/>
      <c r="DOW15" s="757"/>
      <c r="DOX15" s="757"/>
      <c r="DOY15" s="757"/>
      <c r="DOZ15" s="757"/>
      <c r="DPA15" s="757"/>
      <c r="DPB15" s="757"/>
      <c r="DPC15" s="757"/>
      <c r="DPD15" s="757"/>
      <c r="DPE15" s="757"/>
      <c r="DPF15" s="757"/>
      <c r="DPG15" s="757"/>
      <c r="DPH15" s="757"/>
      <c r="DPI15" s="757"/>
      <c r="DPJ15" s="757"/>
      <c r="DPK15" s="757"/>
      <c r="DPL15" s="757"/>
      <c r="DPM15" s="757"/>
      <c r="DPN15" s="757"/>
      <c r="DPO15" s="757"/>
      <c r="DPP15" s="757"/>
      <c r="DPQ15" s="757"/>
      <c r="DPR15" s="757"/>
      <c r="DPS15" s="757"/>
      <c r="DPT15" s="757"/>
      <c r="DPU15" s="757"/>
      <c r="DPV15" s="757"/>
      <c r="DPW15" s="757"/>
      <c r="DPX15" s="757"/>
      <c r="DPY15" s="757"/>
      <c r="DPZ15" s="757"/>
      <c r="DQA15" s="757"/>
      <c r="DQB15" s="757"/>
      <c r="DQC15" s="757"/>
      <c r="DQD15" s="757"/>
      <c r="DQE15" s="757"/>
      <c r="DQF15" s="757"/>
      <c r="DQG15" s="757"/>
      <c r="DQH15" s="757"/>
      <c r="DQI15" s="757"/>
      <c r="DQJ15" s="757"/>
      <c r="DQK15" s="757"/>
      <c r="DQL15" s="757"/>
      <c r="DQM15" s="757"/>
      <c r="DQN15" s="757"/>
      <c r="DQO15" s="757"/>
      <c r="DQP15" s="757"/>
      <c r="DQQ15" s="757"/>
      <c r="DQR15" s="757"/>
      <c r="DQS15" s="757"/>
      <c r="DQT15" s="757"/>
      <c r="DQU15" s="757"/>
      <c r="DQV15" s="757"/>
      <c r="DQW15" s="757"/>
      <c r="DQX15" s="757"/>
      <c r="DQY15" s="757"/>
      <c r="DQZ15" s="757"/>
      <c r="DRA15" s="757"/>
      <c r="DRB15" s="757"/>
      <c r="DRC15" s="757"/>
      <c r="DRD15" s="757"/>
      <c r="DRE15" s="757"/>
      <c r="DRF15" s="757"/>
      <c r="DRG15" s="757"/>
      <c r="DRH15" s="757"/>
      <c r="DRI15" s="757"/>
      <c r="DRJ15" s="757"/>
      <c r="DRK15" s="757"/>
      <c r="DRL15" s="757"/>
      <c r="DRM15" s="757"/>
      <c r="DRN15" s="757"/>
      <c r="DRO15" s="757"/>
      <c r="DRP15" s="757"/>
      <c r="DRQ15" s="757"/>
      <c r="DRR15" s="757"/>
      <c r="DRS15" s="757"/>
      <c r="DRT15" s="757"/>
      <c r="DRU15" s="757"/>
      <c r="DRV15" s="757"/>
      <c r="DRW15" s="757"/>
      <c r="DRX15" s="757"/>
      <c r="DRY15" s="757"/>
      <c r="DRZ15" s="757"/>
      <c r="DSA15" s="757"/>
      <c r="DSB15" s="757"/>
      <c r="DSC15" s="757"/>
      <c r="DSD15" s="757"/>
      <c r="DSE15" s="757"/>
      <c r="DSF15" s="757"/>
      <c r="DSG15" s="757"/>
      <c r="DSH15" s="757"/>
      <c r="DSI15" s="757"/>
      <c r="DSJ15" s="757"/>
      <c r="DSK15" s="757"/>
      <c r="DSL15" s="757"/>
      <c r="DSM15" s="757"/>
      <c r="DSN15" s="757"/>
      <c r="DSO15" s="757"/>
      <c r="DSP15" s="757"/>
      <c r="DSQ15" s="757"/>
      <c r="DSR15" s="757"/>
      <c r="DSS15" s="757"/>
      <c r="DST15" s="757"/>
      <c r="DSU15" s="757"/>
      <c r="DSV15" s="757"/>
      <c r="DSW15" s="757"/>
      <c r="DSX15" s="757"/>
      <c r="DSY15" s="757"/>
      <c r="DSZ15" s="757"/>
      <c r="DTA15" s="757"/>
      <c r="DTB15" s="757"/>
      <c r="DTC15" s="757"/>
      <c r="DTD15" s="757"/>
      <c r="DTE15" s="757"/>
      <c r="DTF15" s="757"/>
      <c r="DTG15" s="757"/>
      <c r="DTH15" s="757"/>
      <c r="DTI15" s="757"/>
      <c r="DTJ15" s="757"/>
      <c r="DTK15" s="757"/>
      <c r="DTL15" s="757"/>
      <c r="DTM15" s="757"/>
      <c r="DTN15" s="757"/>
      <c r="DTO15" s="757"/>
      <c r="DTP15" s="757"/>
      <c r="DTQ15" s="757"/>
      <c r="DTR15" s="757"/>
      <c r="DTS15" s="757"/>
      <c r="DTT15" s="757"/>
      <c r="DTU15" s="757"/>
      <c r="DTV15" s="757"/>
      <c r="DTW15" s="757"/>
      <c r="DTX15" s="757"/>
      <c r="DTY15" s="757"/>
      <c r="DTZ15" s="757"/>
      <c r="DUA15" s="757"/>
      <c r="DUB15" s="757"/>
      <c r="DUC15" s="757"/>
      <c r="DUD15" s="757"/>
      <c r="DUE15" s="757"/>
      <c r="DUF15" s="757"/>
      <c r="DUG15" s="757"/>
      <c r="DUH15" s="757"/>
      <c r="DUI15" s="757"/>
      <c r="DUJ15" s="757"/>
      <c r="DUK15" s="757"/>
      <c r="DUL15" s="757"/>
      <c r="DUM15" s="757"/>
      <c r="DUN15" s="757"/>
      <c r="DUO15" s="757"/>
      <c r="DUP15" s="757"/>
      <c r="DUQ15" s="757"/>
      <c r="DUR15" s="757"/>
      <c r="DUS15" s="757"/>
      <c r="DUT15" s="757"/>
      <c r="DUU15" s="757"/>
      <c r="DUV15" s="757"/>
      <c r="DUW15" s="757"/>
      <c r="DUX15" s="757"/>
      <c r="DUY15" s="757"/>
      <c r="DUZ15" s="757"/>
      <c r="DVA15" s="757"/>
      <c r="DVB15" s="757"/>
      <c r="DVC15" s="757"/>
      <c r="DVD15" s="757"/>
      <c r="DVE15" s="757"/>
      <c r="DVF15" s="757"/>
      <c r="DVG15" s="757"/>
      <c r="DVH15" s="757"/>
      <c r="DVI15" s="757"/>
      <c r="DVJ15" s="757"/>
      <c r="DVK15" s="757"/>
      <c r="DVL15" s="757"/>
      <c r="DVM15" s="757"/>
      <c r="DVN15" s="757"/>
      <c r="DVO15" s="757"/>
      <c r="DVP15" s="757"/>
      <c r="DVQ15" s="757"/>
      <c r="DVR15" s="757"/>
      <c r="DVS15" s="757"/>
      <c r="DVT15" s="757"/>
      <c r="DVU15" s="757"/>
      <c r="DVV15" s="757"/>
      <c r="DVW15" s="757"/>
      <c r="DVX15" s="757"/>
      <c r="DVY15" s="757"/>
      <c r="DVZ15" s="757"/>
      <c r="DWA15" s="757"/>
      <c r="DWB15" s="757"/>
      <c r="DWC15" s="757"/>
      <c r="DWD15" s="757"/>
      <c r="DWE15" s="757"/>
      <c r="DWF15" s="757"/>
      <c r="DWG15" s="757"/>
      <c r="DWH15" s="757"/>
      <c r="DWI15" s="757"/>
      <c r="DWJ15" s="757"/>
      <c r="DWK15" s="757"/>
      <c r="DWL15" s="757"/>
      <c r="DWM15" s="757"/>
      <c r="DWN15" s="757"/>
      <c r="DWO15" s="757"/>
      <c r="DWP15" s="757"/>
      <c r="DWQ15" s="757"/>
      <c r="DWR15" s="757"/>
      <c r="DWS15" s="757"/>
      <c r="DWT15" s="757"/>
      <c r="DWU15" s="757"/>
      <c r="DWV15" s="757"/>
      <c r="DWW15" s="757"/>
      <c r="DWX15" s="757"/>
      <c r="DWY15" s="757"/>
      <c r="DWZ15" s="757"/>
      <c r="DXA15" s="757"/>
      <c r="DXB15" s="757"/>
      <c r="DXC15" s="757"/>
      <c r="DXD15" s="757"/>
      <c r="DXE15" s="757"/>
      <c r="DXF15" s="757"/>
      <c r="DXG15" s="757"/>
      <c r="DXH15" s="757"/>
      <c r="DXI15" s="757"/>
      <c r="DXJ15" s="757"/>
      <c r="DXK15" s="757"/>
      <c r="DXL15" s="757"/>
      <c r="DXM15" s="757"/>
      <c r="DXN15" s="757"/>
      <c r="DXO15" s="757"/>
      <c r="DXP15" s="757"/>
      <c r="DXQ15" s="757"/>
      <c r="DXR15" s="757"/>
      <c r="DXS15" s="757"/>
      <c r="DXT15" s="757"/>
      <c r="DXU15" s="757"/>
      <c r="DXV15" s="757"/>
      <c r="DXW15" s="757"/>
      <c r="DXX15" s="757"/>
      <c r="DXY15" s="757"/>
      <c r="DXZ15" s="757"/>
      <c r="DYA15" s="757"/>
      <c r="DYB15" s="757"/>
      <c r="DYC15" s="757"/>
      <c r="DYD15" s="757"/>
      <c r="DYE15" s="757"/>
      <c r="DYF15" s="757"/>
      <c r="DYG15" s="757"/>
      <c r="DYH15" s="757"/>
      <c r="DYI15" s="757"/>
      <c r="DYJ15" s="757"/>
      <c r="DYK15" s="757"/>
      <c r="DYL15" s="757"/>
      <c r="DYM15" s="757"/>
      <c r="DYN15" s="757"/>
      <c r="DYO15" s="757"/>
      <c r="DYP15" s="757"/>
      <c r="DYQ15" s="757"/>
      <c r="DYR15" s="757"/>
      <c r="DYS15" s="757"/>
      <c r="DYT15" s="757"/>
      <c r="DYU15" s="757"/>
      <c r="DYV15" s="757"/>
      <c r="DYW15" s="757"/>
      <c r="DYX15" s="757"/>
      <c r="DYY15" s="757"/>
      <c r="DYZ15" s="757"/>
      <c r="DZA15" s="757"/>
      <c r="DZB15" s="757"/>
      <c r="DZC15" s="757"/>
      <c r="DZD15" s="757"/>
      <c r="DZE15" s="757"/>
      <c r="DZF15" s="757"/>
      <c r="DZG15" s="757"/>
      <c r="DZH15" s="757"/>
      <c r="DZI15" s="757"/>
      <c r="DZJ15" s="757"/>
      <c r="DZK15" s="757"/>
      <c r="DZL15" s="757"/>
      <c r="DZM15" s="757"/>
      <c r="DZN15" s="757"/>
      <c r="DZO15" s="757"/>
      <c r="DZP15" s="757"/>
      <c r="DZQ15" s="757"/>
      <c r="DZR15" s="757"/>
      <c r="DZS15" s="757"/>
      <c r="DZT15" s="757"/>
      <c r="DZU15" s="757"/>
      <c r="DZV15" s="757"/>
      <c r="DZW15" s="757"/>
      <c r="DZX15" s="757"/>
      <c r="DZY15" s="757"/>
      <c r="DZZ15" s="757"/>
      <c r="EAA15" s="757"/>
      <c r="EAB15" s="757"/>
      <c r="EAC15" s="757"/>
      <c r="EAD15" s="757"/>
      <c r="EAE15" s="757"/>
      <c r="EAF15" s="757"/>
      <c r="EAG15" s="757"/>
      <c r="EAH15" s="757"/>
      <c r="EAI15" s="757"/>
      <c r="EAJ15" s="757"/>
      <c r="EAK15" s="757"/>
      <c r="EAL15" s="757"/>
      <c r="EAM15" s="757"/>
      <c r="EAN15" s="757"/>
      <c r="EAO15" s="757"/>
      <c r="EAP15" s="757"/>
      <c r="EAQ15" s="757"/>
      <c r="EAR15" s="757"/>
      <c r="EAS15" s="757"/>
      <c r="EAT15" s="757"/>
      <c r="EAU15" s="757"/>
      <c r="EAV15" s="757"/>
      <c r="EAW15" s="757"/>
      <c r="EAX15" s="757"/>
      <c r="EAY15" s="757"/>
      <c r="EAZ15" s="757"/>
      <c r="EBA15" s="757"/>
      <c r="EBB15" s="757"/>
      <c r="EBC15" s="757"/>
      <c r="EBD15" s="757"/>
      <c r="EBE15" s="757"/>
      <c r="EBF15" s="757"/>
      <c r="EBG15" s="757"/>
      <c r="EBH15" s="757"/>
      <c r="EBI15" s="757"/>
      <c r="EBJ15" s="757"/>
      <c r="EBK15" s="757"/>
      <c r="EBL15" s="757"/>
      <c r="EBM15" s="757"/>
      <c r="EBN15" s="757"/>
      <c r="EBO15" s="757"/>
      <c r="EBP15" s="757"/>
      <c r="EBQ15" s="757"/>
      <c r="EBR15" s="757"/>
      <c r="EBS15" s="757"/>
      <c r="EBT15" s="757"/>
      <c r="EBU15" s="757"/>
      <c r="EBV15" s="757"/>
      <c r="EBW15" s="757"/>
      <c r="EBX15" s="757"/>
      <c r="EBY15" s="757"/>
      <c r="EBZ15" s="757"/>
      <c r="ECA15" s="757"/>
      <c r="ECB15" s="757"/>
      <c r="ECC15" s="757"/>
      <c r="ECD15" s="757"/>
      <c r="ECE15" s="757"/>
      <c r="ECF15" s="757"/>
      <c r="ECG15" s="757"/>
      <c r="ECH15" s="757"/>
      <c r="ECI15" s="757"/>
      <c r="ECJ15" s="757"/>
      <c r="ECK15" s="757"/>
      <c r="ECL15" s="757"/>
      <c r="ECM15" s="757"/>
      <c r="ECN15" s="757"/>
      <c r="ECO15" s="757"/>
      <c r="ECP15" s="757"/>
      <c r="ECQ15" s="757"/>
      <c r="ECR15" s="757"/>
      <c r="ECS15" s="757"/>
      <c r="ECT15" s="757"/>
      <c r="ECU15" s="757"/>
      <c r="ECV15" s="757"/>
      <c r="ECW15" s="757"/>
      <c r="ECX15" s="757"/>
      <c r="ECY15" s="757"/>
      <c r="ECZ15" s="757"/>
      <c r="EDA15" s="757"/>
      <c r="EDB15" s="757"/>
      <c r="EDC15" s="757"/>
      <c r="EDD15" s="757"/>
      <c r="EDE15" s="757"/>
      <c r="EDF15" s="757"/>
      <c r="EDG15" s="757"/>
      <c r="EDH15" s="757"/>
      <c r="EDI15" s="757"/>
      <c r="EDJ15" s="757"/>
      <c r="EDK15" s="757"/>
      <c r="EDL15" s="757"/>
      <c r="EDM15" s="757"/>
      <c r="EDN15" s="757"/>
      <c r="EDO15" s="757"/>
      <c r="EDP15" s="757"/>
      <c r="EDQ15" s="757"/>
      <c r="EDR15" s="757"/>
      <c r="EDS15" s="757"/>
      <c r="EDT15" s="757"/>
      <c r="EDU15" s="757"/>
      <c r="EDV15" s="757"/>
      <c r="EDW15" s="757"/>
      <c r="EDX15" s="757"/>
      <c r="EDY15" s="757"/>
      <c r="EDZ15" s="757"/>
      <c r="EEA15" s="757"/>
      <c r="EEB15" s="757"/>
      <c r="EEC15" s="757"/>
      <c r="EED15" s="757"/>
      <c r="EEE15" s="757"/>
      <c r="EEF15" s="757"/>
      <c r="EEG15" s="757"/>
      <c r="EEH15" s="757"/>
      <c r="EEI15" s="757"/>
      <c r="EEJ15" s="757"/>
      <c r="EEK15" s="757"/>
      <c r="EEL15" s="757"/>
      <c r="EEM15" s="757"/>
      <c r="EEN15" s="757"/>
      <c r="EEO15" s="757"/>
      <c r="EEP15" s="757"/>
      <c r="EEQ15" s="757"/>
      <c r="EER15" s="757"/>
      <c r="EES15" s="757"/>
      <c r="EET15" s="757"/>
      <c r="EEU15" s="757"/>
      <c r="EEV15" s="757"/>
      <c r="EEW15" s="757"/>
      <c r="EEX15" s="757"/>
      <c r="EEY15" s="757"/>
      <c r="EEZ15" s="757"/>
      <c r="EFA15" s="757"/>
      <c r="EFB15" s="757"/>
      <c r="EFC15" s="757"/>
      <c r="EFD15" s="757"/>
      <c r="EFE15" s="757"/>
      <c r="EFF15" s="757"/>
      <c r="EFG15" s="757"/>
      <c r="EFH15" s="757"/>
      <c r="EFI15" s="757"/>
      <c r="EFJ15" s="757"/>
      <c r="EFK15" s="757"/>
      <c r="EFL15" s="757"/>
      <c r="EFM15" s="757"/>
      <c r="EFN15" s="757"/>
      <c r="EFO15" s="757"/>
      <c r="EFP15" s="757"/>
      <c r="EFQ15" s="757"/>
      <c r="EFR15" s="757"/>
      <c r="EFS15" s="757"/>
      <c r="EFT15" s="757"/>
      <c r="EFU15" s="757"/>
      <c r="EFV15" s="757"/>
      <c r="EFW15" s="757"/>
      <c r="EFX15" s="757"/>
      <c r="EFY15" s="757"/>
      <c r="EFZ15" s="757"/>
      <c r="EGA15" s="757"/>
      <c r="EGB15" s="757"/>
      <c r="EGC15" s="757"/>
      <c r="EGD15" s="757"/>
      <c r="EGE15" s="757"/>
      <c r="EGF15" s="757"/>
      <c r="EGG15" s="757"/>
      <c r="EGH15" s="757"/>
      <c r="EGI15" s="757"/>
      <c r="EGJ15" s="757"/>
      <c r="EGK15" s="757"/>
      <c r="EGL15" s="757"/>
      <c r="EGM15" s="757"/>
      <c r="EGN15" s="757"/>
      <c r="EGO15" s="757"/>
      <c r="EGP15" s="757"/>
      <c r="EGQ15" s="757"/>
      <c r="EGR15" s="757"/>
      <c r="EGS15" s="757"/>
      <c r="EGT15" s="757"/>
      <c r="EGU15" s="757"/>
      <c r="EGV15" s="757"/>
      <c r="EGW15" s="757"/>
      <c r="EGX15" s="757"/>
      <c r="EGY15" s="757"/>
      <c r="EGZ15" s="757"/>
      <c r="EHA15" s="757"/>
      <c r="EHB15" s="757"/>
      <c r="EHC15" s="757"/>
      <c r="EHD15" s="757"/>
      <c r="EHE15" s="757"/>
      <c r="EHF15" s="757"/>
      <c r="EHG15" s="757"/>
      <c r="EHH15" s="757"/>
      <c r="EHI15" s="757"/>
      <c r="EHJ15" s="757"/>
      <c r="EHK15" s="757"/>
      <c r="EHL15" s="757"/>
      <c r="EHM15" s="757"/>
      <c r="EHN15" s="757"/>
      <c r="EHO15" s="757"/>
      <c r="EHP15" s="757"/>
      <c r="EHQ15" s="757"/>
      <c r="EHR15" s="757"/>
      <c r="EHS15" s="757"/>
      <c r="EHT15" s="757"/>
      <c r="EHU15" s="757"/>
      <c r="EHV15" s="757"/>
      <c r="EHW15" s="757"/>
      <c r="EHX15" s="757"/>
      <c r="EHY15" s="757"/>
      <c r="EHZ15" s="757"/>
      <c r="EIA15" s="757"/>
      <c r="EIB15" s="757"/>
      <c r="EIC15" s="757"/>
      <c r="EID15" s="757"/>
      <c r="EIE15" s="757"/>
      <c r="EIF15" s="757"/>
      <c r="EIG15" s="757"/>
      <c r="EIH15" s="757"/>
      <c r="EII15" s="757"/>
      <c r="EIJ15" s="757"/>
      <c r="EIK15" s="757"/>
      <c r="EIL15" s="757"/>
      <c r="EIM15" s="757"/>
      <c r="EIN15" s="757"/>
      <c r="EIO15" s="757"/>
      <c r="EIP15" s="757"/>
      <c r="EIQ15" s="757"/>
      <c r="EIR15" s="757"/>
      <c r="EIS15" s="757"/>
      <c r="EIT15" s="757"/>
      <c r="EIU15" s="757"/>
      <c r="EIV15" s="757"/>
      <c r="EIW15" s="757"/>
      <c r="EIX15" s="757"/>
      <c r="EIY15" s="757"/>
      <c r="EIZ15" s="757"/>
      <c r="EJA15" s="757"/>
      <c r="EJB15" s="757"/>
      <c r="EJC15" s="757"/>
      <c r="EJD15" s="757"/>
      <c r="EJE15" s="757"/>
      <c r="EJF15" s="757"/>
      <c r="EJG15" s="757"/>
      <c r="EJH15" s="757"/>
      <c r="EJI15" s="757"/>
      <c r="EJJ15" s="757"/>
      <c r="EJK15" s="757"/>
      <c r="EJL15" s="757"/>
      <c r="EJM15" s="757"/>
      <c r="EJN15" s="757"/>
      <c r="EJO15" s="757"/>
      <c r="EJP15" s="757"/>
      <c r="EJQ15" s="757"/>
      <c r="EJR15" s="757"/>
      <c r="EJS15" s="757"/>
      <c r="EJT15" s="757"/>
      <c r="EJU15" s="757"/>
      <c r="EJV15" s="757"/>
      <c r="EJW15" s="757"/>
      <c r="EJX15" s="757"/>
      <c r="EJY15" s="757"/>
      <c r="EJZ15" s="757"/>
      <c r="EKA15" s="757"/>
      <c r="EKB15" s="757"/>
      <c r="EKC15" s="757"/>
      <c r="EKD15" s="757"/>
      <c r="EKE15" s="757"/>
      <c r="EKF15" s="757"/>
      <c r="EKG15" s="757"/>
      <c r="EKH15" s="757"/>
      <c r="EKI15" s="757"/>
      <c r="EKJ15" s="757"/>
      <c r="EKK15" s="757"/>
      <c r="EKL15" s="757"/>
      <c r="EKM15" s="757"/>
      <c r="EKN15" s="757"/>
      <c r="EKO15" s="757"/>
      <c r="EKP15" s="757"/>
      <c r="EKQ15" s="757"/>
      <c r="EKR15" s="757"/>
      <c r="EKS15" s="757"/>
      <c r="EKT15" s="757"/>
      <c r="EKU15" s="757"/>
      <c r="EKV15" s="757"/>
      <c r="EKW15" s="757"/>
      <c r="EKX15" s="757"/>
      <c r="EKY15" s="757"/>
      <c r="EKZ15" s="757"/>
      <c r="ELA15" s="757"/>
      <c r="ELB15" s="757"/>
      <c r="ELC15" s="757"/>
      <c r="ELD15" s="757"/>
      <c r="ELE15" s="757"/>
      <c r="ELF15" s="757"/>
      <c r="ELG15" s="757"/>
      <c r="ELH15" s="757"/>
      <c r="ELI15" s="757"/>
      <c r="ELJ15" s="757"/>
      <c r="ELK15" s="757"/>
      <c r="ELL15" s="757"/>
      <c r="ELM15" s="757"/>
      <c r="ELN15" s="757"/>
      <c r="ELO15" s="757"/>
      <c r="ELP15" s="757"/>
      <c r="ELQ15" s="757"/>
      <c r="ELR15" s="757"/>
      <c r="ELS15" s="757"/>
      <c r="ELT15" s="757"/>
      <c r="ELU15" s="757"/>
      <c r="ELV15" s="757"/>
      <c r="ELW15" s="757"/>
      <c r="ELX15" s="757"/>
      <c r="ELY15" s="757"/>
      <c r="ELZ15" s="757"/>
      <c r="EMA15" s="757"/>
      <c r="EMB15" s="757"/>
      <c r="EMC15" s="757"/>
      <c r="EMD15" s="757"/>
      <c r="EME15" s="757"/>
      <c r="EMF15" s="757"/>
      <c r="EMG15" s="757"/>
      <c r="EMH15" s="757"/>
      <c r="EMI15" s="757"/>
      <c r="EMJ15" s="757"/>
      <c r="EMK15" s="757"/>
      <c r="EML15" s="757"/>
      <c r="EMM15" s="757"/>
      <c r="EMN15" s="757"/>
      <c r="EMO15" s="757"/>
      <c r="EMP15" s="757"/>
      <c r="EMQ15" s="757"/>
      <c r="EMR15" s="757"/>
      <c r="EMS15" s="757"/>
      <c r="EMT15" s="757"/>
      <c r="EMU15" s="757"/>
      <c r="EMV15" s="757"/>
      <c r="EMW15" s="757"/>
      <c r="EMX15" s="757"/>
      <c r="EMY15" s="757"/>
      <c r="EMZ15" s="757"/>
      <c r="ENA15" s="757"/>
      <c r="ENB15" s="757"/>
      <c r="ENC15" s="757"/>
      <c r="END15" s="757"/>
      <c r="ENE15" s="757"/>
      <c r="ENF15" s="757"/>
      <c r="ENG15" s="757"/>
      <c r="ENH15" s="757"/>
      <c r="ENI15" s="757"/>
      <c r="ENJ15" s="757"/>
      <c r="ENK15" s="757"/>
      <c r="ENL15" s="757"/>
      <c r="ENM15" s="757"/>
      <c r="ENN15" s="757"/>
      <c r="ENO15" s="757"/>
      <c r="ENP15" s="757"/>
      <c r="ENQ15" s="757"/>
      <c r="ENR15" s="757"/>
      <c r="ENS15" s="757"/>
      <c r="ENT15" s="757"/>
      <c r="ENU15" s="757"/>
      <c r="ENV15" s="757"/>
      <c r="ENW15" s="757"/>
      <c r="ENX15" s="757"/>
      <c r="ENY15" s="757"/>
      <c r="ENZ15" s="757"/>
      <c r="EOA15" s="757"/>
      <c r="EOB15" s="757"/>
      <c r="EOC15" s="757"/>
      <c r="EOD15" s="757"/>
      <c r="EOE15" s="757"/>
      <c r="EOF15" s="757"/>
      <c r="EOG15" s="757"/>
      <c r="EOH15" s="757"/>
      <c r="EOI15" s="757"/>
      <c r="EOJ15" s="757"/>
      <c r="EOK15" s="757"/>
      <c r="EOL15" s="757"/>
      <c r="EOM15" s="757"/>
      <c r="EON15" s="757"/>
      <c r="EOO15" s="757"/>
      <c r="EOP15" s="757"/>
      <c r="EOQ15" s="757"/>
      <c r="EOR15" s="757"/>
      <c r="EOS15" s="757"/>
      <c r="EOT15" s="757"/>
      <c r="EOU15" s="757"/>
      <c r="EOV15" s="757"/>
      <c r="EOW15" s="757"/>
      <c r="EOX15" s="757"/>
      <c r="EOY15" s="757"/>
      <c r="EOZ15" s="757"/>
      <c r="EPA15" s="757"/>
      <c r="EPB15" s="757"/>
      <c r="EPC15" s="757"/>
      <c r="EPD15" s="757"/>
      <c r="EPE15" s="757"/>
      <c r="EPF15" s="757"/>
      <c r="EPG15" s="757"/>
      <c r="EPH15" s="757"/>
      <c r="EPI15" s="757"/>
      <c r="EPJ15" s="757"/>
      <c r="EPK15" s="757"/>
      <c r="EPL15" s="757"/>
      <c r="EPM15" s="757"/>
      <c r="EPN15" s="757"/>
      <c r="EPO15" s="757"/>
      <c r="EPP15" s="757"/>
      <c r="EPQ15" s="757"/>
      <c r="EPR15" s="757"/>
      <c r="EPS15" s="757"/>
      <c r="EPT15" s="757"/>
      <c r="EPU15" s="757"/>
      <c r="EPV15" s="757"/>
      <c r="EPW15" s="757"/>
      <c r="EPX15" s="757"/>
      <c r="EPY15" s="757"/>
      <c r="EPZ15" s="757"/>
      <c r="EQA15" s="757"/>
      <c r="EQB15" s="757"/>
      <c r="EQC15" s="757"/>
      <c r="EQD15" s="757"/>
      <c r="EQE15" s="757"/>
      <c r="EQF15" s="757"/>
      <c r="EQG15" s="757"/>
      <c r="EQH15" s="757"/>
      <c r="EQI15" s="757"/>
      <c r="EQJ15" s="757"/>
      <c r="EQK15" s="757"/>
      <c r="EQL15" s="757"/>
      <c r="EQM15" s="757"/>
      <c r="EQN15" s="757"/>
      <c r="EQO15" s="757"/>
      <c r="EQP15" s="757"/>
      <c r="EQQ15" s="757"/>
      <c r="EQR15" s="757"/>
      <c r="EQS15" s="757"/>
      <c r="EQT15" s="757"/>
      <c r="EQU15" s="757"/>
      <c r="EQV15" s="757"/>
      <c r="EQW15" s="757"/>
      <c r="EQX15" s="757"/>
      <c r="EQY15" s="757"/>
      <c r="EQZ15" s="757"/>
      <c r="ERA15" s="757"/>
      <c r="ERB15" s="757"/>
      <c r="ERC15" s="757"/>
      <c r="ERD15" s="757"/>
      <c r="ERE15" s="757"/>
      <c r="ERF15" s="757"/>
      <c r="ERG15" s="757"/>
      <c r="ERH15" s="757"/>
      <c r="ERI15" s="757"/>
      <c r="ERJ15" s="757"/>
      <c r="ERK15" s="757"/>
      <c r="ERL15" s="757"/>
      <c r="ERM15" s="757"/>
      <c r="ERN15" s="757"/>
      <c r="ERO15" s="757"/>
      <c r="ERP15" s="757"/>
      <c r="ERQ15" s="757"/>
      <c r="ERR15" s="757"/>
      <c r="ERS15" s="757"/>
      <c r="ERT15" s="757"/>
      <c r="ERU15" s="757"/>
      <c r="ERV15" s="757"/>
      <c r="ERW15" s="757"/>
      <c r="ERX15" s="757"/>
      <c r="ERY15" s="757"/>
      <c r="ERZ15" s="757"/>
      <c r="ESA15" s="757"/>
      <c r="ESB15" s="757"/>
      <c r="ESC15" s="757"/>
      <c r="ESD15" s="757"/>
      <c r="ESE15" s="757"/>
      <c r="ESF15" s="757"/>
      <c r="ESG15" s="757"/>
      <c r="ESH15" s="757"/>
      <c r="ESI15" s="757"/>
      <c r="ESJ15" s="757"/>
      <c r="ESK15" s="757"/>
      <c r="ESL15" s="757"/>
      <c r="ESM15" s="757"/>
      <c r="ESN15" s="757"/>
      <c r="ESO15" s="757"/>
      <c r="ESP15" s="757"/>
      <c r="ESQ15" s="757"/>
      <c r="ESR15" s="757"/>
      <c r="ESS15" s="757"/>
      <c r="EST15" s="757"/>
      <c r="ESU15" s="757"/>
      <c r="ESV15" s="757"/>
      <c r="ESW15" s="757"/>
      <c r="ESX15" s="757"/>
      <c r="ESY15" s="757"/>
      <c r="ESZ15" s="757"/>
      <c r="ETA15" s="757"/>
      <c r="ETB15" s="757"/>
      <c r="ETC15" s="757"/>
      <c r="ETD15" s="757"/>
      <c r="ETE15" s="757"/>
      <c r="ETF15" s="757"/>
      <c r="ETG15" s="757"/>
      <c r="ETH15" s="757"/>
      <c r="ETI15" s="757"/>
      <c r="ETJ15" s="757"/>
      <c r="ETK15" s="757"/>
      <c r="ETL15" s="757"/>
      <c r="ETM15" s="757"/>
      <c r="ETN15" s="757"/>
      <c r="ETO15" s="757"/>
      <c r="ETP15" s="757"/>
      <c r="ETQ15" s="757"/>
      <c r="ETR15" s="757"/>
      <c r="ETS15" s="757"/>
      <c r="ETT15" s="757"/>
      <c r="ETU15" s="757"/>
      <c r="ETV15" s="757"/>
      <c r="ETW15" s="757"/>
      <c r="ETX15" s="757"/>
      <c r="ETY15" s="757"/>
      <c r="ETZ15" s="757"/>
      <c r="EUA15" s="757"/>
      <c r="EUB15" s="757"/>
      <c r="EUC15" s="757"/>
      <c r="EUD15" s="757"/>
      <c r="EUE15" s="757"/>
      <c r="EUF15" s="757"/>
      <c r="EUG15" s="757"/>
      <c r="EUH15" s="757"/>
      <c r="EUI15" s="757"/>
      <c r="EUJ15" s="757"/>
      <c r="EUK15" s="757"/>
      <c r="EUL15" s="757"/>
      <c r="EUM15" s="757"/>
      <c r="EUN15" s="757"/>
      <c r="EUO15" s="757"/>
      <c r="EUP15" s="757"/>
      <c r="EUQ15" s="757"/>
      <c r="EUR15" s="757"/>
      <c r="EUS15" s="757"/>
      <c r="EUT15" s="757"/>
      <c r="EUU15" s="757"/>
      <c r="EUV15" s="757"/>
      <c r="EUW15" s="757"/>
      <c r="EUX15" s="757"/>
      <c r="EUY15" s="757"/>
      <c r="EUZ15" s="757"/>
      <c r="EVA15" s="757"/>
      <c r="EVB15" s="757"/>
      <c r="EVC15" s="757"/>
      <c r="EVD15" s="757"/>
      <c r="EVE15" s="757"/>
      <c r="EVF15" s="757"/>
      <c r="EVG15" s="757"/>
      <c r="EVH15" s="757"/>
      <c r="EVI15" s="757"/>
      <c r="EVJ15" s="757"/>
      <c r="EVK15" s="757"/>
      <c r="EVL15" s="757"/>
      <c r="EVM15" s="757"/>
      <c r="EVN15" s="757"/>
      <c r="EVO15" s="757"/>
      <c r="EVP15" s="757"/>
      <c r="EVQ15" s="757"/>
      <c r="EVR15" s="757"/>
      <c r="EVS15" s="757"/>
      <c r="EVT15" s="757"/>
      <c r="EVU15" s="757"/>
      <c r="EVV15" s="757"/>
      <c r="EVW15" s="757"/>
      <c r="EVX15" s="757"/>
      <c r="EVY15" s="757"/>
      <c r="EVZ15" s="757"/>
      <c r="EWA15" s="757"/>
      <c r="EWB15" s="757"/>
      <c r="EWC15" s="757"/>
      <c r="EWD15" s="757"/>
      <c r="EWE15" s="757"/>
      <c r="EWF15" s="757"/>
      <c r="EWG15" s="757"/>
      <c r="EWH15" s="757"/>
      <c r="EWI15" s="757"/>
      <c r="EWJ15" s="757"/>
      <c r="EWK15" s="757"/>
      <c r="EWL15" s="757"/>
      <c r="EWM15" s="757"/>
      <c r="EWN15" s="757"/>
      <c r="EWO15" s="757"/>
      <c r="EWP15" s="757"/>
      <c r="EWQ15" s="757"/>
      <c r="EWR15" s="757"/>
      <c r="EWS15" s="757"/>
      <c r="EWT15" s="757"/>
      <c r="EWU15" s="757"/>
      <c r="EWV15" s="757"/>
      <c r="EWW15" s="757"/>
      <c r="EWX15" s="757"/>
      <c r="EWY15" s="757"/>
      <c r="EWZ15" s="757"/>
      <c r="EXA15" s="757"/>
      <c r="EXB15" s="757"/>
      <c r="EXC15" s="757"/>
      <c r="EXD15" s="757"/>
      <c r="EXE15" s="757"/>
      <c r="EXF15" s="757"/>
      <c r="EXG15" s="757"/>
      <c r="EXH15" s="757"/>
      <c r="EXI15" s="757"/>
      <c r="EXJ15" s="757"/>
      <c r="EXK15" s="757"/>
      <c r="EXL15" s="757"/>
      <c r="EXM15" s="757"/>
      <c r="EXN15" s="757"/>
      <c r="EXO15" s="757"/>
      <c r="EXP15" s="757"/>
      <c r="EXQ15" s="757"/>
      <c r="EXR15" s="757"/>
      <c r="EXS15" s="757"/>
      <c r="EXT15" s="757"/>
      <c r="EXU15" s="757"/>
      <c r="EXV15" s="757"/>
      <c r="EXW15" s="757"/>
      <c r="EXX15" s="757"/>
      <c r="EXY15" s="757"/>
      <c r="EXZ15" s="757"/>
      <c r="EYA15" s="757"/>
      <c r="EYB15" s="757"/>
      <c r="EYC15" s="757"/>
      <c r="EYD15" s="757"/>
      <c r="EYE15" s="757"/>
      <c r="EYF15" s="757"/>
      <c r="EYG15" s="757"/>
      <c r="EYH15" s="757"/>
      <c r="EYI15" s="757"/>
      <c r="EYJ15" s="757"/>
      <c r="EYK15" s="757"/>
      <c r="EYL15" s="757"/>
      <c r="EYM15" s="757"/>
      <c r="EYN15" s="757"/>
      <c r="EYO15" s="757"/>
      <c r="EYP15" s="757"/>
      <c r="EYQ15" s="757"/>
      <c r="EYR15" s="757"/>
      <c r="EYS15" s="757"/>
      <c r="EYT15" s="757"/>
      <c r="EYU15" s="757"/>
      <c r="EYV15" s="757"/>
      <c r="EYW15" s="757"/>
      <c r="EYX15" s="757"/>
      <c r="EYY15" s="757"/>
      <c r="EYZ15" s="757"/>
      <c r="EZA15" s="757"/>
      <c r="EZB15" s="757"/>
      <c r="EZC15" s="757"/>
      <c r="EZD15" s="757"/>
      <c r="EZE15" s="757"/>
      <c r="EZF15" s="757"/>
      <c r="EZG15" s="757"/>
      <c r="EZH15" s="757"/>
      <c r="EZI15" s="757"/>
      <c r="EZJ15" s="757"/>
      <c r="EZK15" s="757"/>
      <c r="EZL15" s="757"/>
      <c r="EZM15" s="757"/>
      <c r="EZN15" s="757"/>
      <c r="EZO15" s="757"/>
      <c r="EZP15" s="757"/>
      <c r="EZQ15" s="757"/>
      <c r="EZR15" s="757"/>
      <c r="EZS15" s="757"/>
      <c r="EZT15" s="757"/>
      <c r="EZU15" s="757"/>
      <c r="EZV15" s="757"/>
      <c r="EZW15" s="757"/>
      <c r="EZX15" s="757"/>
      <c r="EZY15" s="757"/>
      <c r="EZZ15" s="757"/>
      <c r="FAA15" s="757"/>
      <c r="FAB15" s="757"/>
      <c r="FAC15" s="757"/>
      <c r="FAD15" s="757"/>
      <c r="FAE15" s="757"/>
      <c r="FAF15" s="757"/>
      <c r="FAG15" s="757"/>
      <c r="FAH15" s="757"/>
      <c r="FAI15" s="757"/>
      <c r="FAJ15" s="757"/>
      <c r="FAK15" s="757"/>
      <c r="FAL15" s="757"/>
      <c r="FAM15" s="757"/>
      <c r="FAN15" s="757"/>
      <c r="FAO15" s="757"/>
      <c r="FAP15" s="757"/>
      <c r="FAQ15" s="757"/>
      <c r="FAR15" s="757"/>
      <c r="FAS15" s="757"/>
      <c r="FAT15" s="757"/>
      <c r="FAU15" s="757"/>
      <c r="FAV15" s="757"/>
      <c r="FAW15" s="757"/>
      <c r="FAX15" s="757"/>
      <c r="FAY15" s="757"/>
      <c r="FAZ15" s="757"/>
      <c r="FBA15" s="757"/>
      <c r="FBB15" s="757"/>
      <c r="FBC15" s="757"/>
      <c r="FBD15" s="757"/>
      <c r="FBE15" s="757"/>
      <c r="FBF15" s="757"/>
      <c r="FBG15" s="757"/>
      <c r="FBH15" s="757"/>
      <c r="FBI15" s="757"/>
      <c r="FBJ15" s="757"/>
      <c r="FBK15" s="757"/>
      <c r="FBL15" s="757"/>
      <c r="FBM15" s="757"/>
      <c r="FBN15" s="757"/>
      <c r="FBO15" s="757"/>
      <c r="FBP15" s="757"/>
      <c r="FBQ15" s="757"/>
      <c r="FBR15" s="757"/>
      <c r="FBS15" s="757"/>
      <c r="FBT15" s="757"/>
      <c r="FBU15" s="757"/>
      <c r="FBV15" s="757"/>
      <c r="FBW15" s="757"/>
      <c r="FBX15" s="757"/>
      <c r="FBY15" s="757"/>
      <c r="FBZ15" s="757"/>
      <c r="FCA15" s="757"/>
      <c r="FCB15" s="757"/>
      <c r="FCC15" s="757"/>
      <c r="FCD15" s="757"/>
      <c r="FCE15" s="757"/>
      <c r="FCF15" s="757"/>
      <c r="FCG15" s="757"/>
      <c r="FCH15" s="757"/>
      <c r="FCI15" s="757"/>
      <c r="FCJ15" s="757"/>
      <c r="FCK15" s="757"/>
      <c r="FCL15" s="757"/>
      <c r="FCM15" s="757"/>
      <c r="FCN15" s="757"/>
      <c r="FCO15" s="757"/>
      <c r="FCP15" s="757"/>
      <c r="FCQ15" s="757"/>
      <c r="FCR15" s="757"/>
      <c r="FCS15" s="757"/>
      <c r="FCT15" s="757"/>
      <c r="FCU15" s="757"/>
      <c r="FCV15" s="757"/>
      <c r="FCW15" s="757"/>
      <c r="FCX15" s="757"/>
      <c r="FCY15" s="757"/>
      <c r="FCZ15" s="757"/>
      <c r="FDA15" s="757"/>
      <c r="FDB15" s="757"/>
      <c r="FDC15" s="757"/>
      <c r="FDD15" s="757"/>
      <c r="FDE15" s="757"/>
      <c r="FDF15" s="757"/>
      <c r="FDG15" s="757"/>
      <c r="FDH15" s="757"/>
      <c r="FDI15" s="757"/>
      <c r="FDJ15" s="757"/>
      <c r="FDK15" s="757"/>
      <c r="FDL15" s="757"/>
      <c r="FDM15" s="757"/>
      <c r="FDN15" s="757"/>
      <c r="FDO15" s="757"/>
      <c r="FDP15" s="757"/>
      <c r="FDQ15" s="757"/>
      <c r="FDR15" s="757"/>
      <c r="FDS15" s="757"/>
      <c r="FDT15" s="757"/>
      <c r="FDU15" s="757"/>
      <c r="FDV15" s="757"/>
      <c r="FDW15" s="757"/>
      <c r="FDX15" s="757"/>
      <c r="FDY15" s="757"/>
      <c r="FDZ15" s="757"/>
      <c r="FEA15" s="757"/>
      <c r="FEB15" s="757"/>
      <c r="FEC15" s="757"/>
      <c r="FED15" s="757"/>
      <c r="FEE15" s="757"/>
      <c r="FEF15" s="757"/>
      <c r="FEG15" s="757"/>
      <c r="FEH15" s="757"/>
      <c r="FEI15" s="757"/>
      <c r="FEJ15" s="757"/>
      <c r="FEK15" s="757"/>
      <c r="FEL15" s="757"/>
      <c r="FEM15" s="757"/>
      <c r="FEN15" s="757"/>
      <c r="FEO15" s="757"/>
      <c r="FEP15" s="757"/>
      <c r="FEQ15" s="757"/>
      <c r="FER15" s="757"/>
      <c r="FES15" s="757"/>
      <c r="FET15" s="757"/>
      <c r="FEU15" s="757"/>
      <c r="FEV15" s="757"/>
      <c r="FEW15" s="757"/>
      <c r="FEX15" s="757"/>
      <c r="FEY15" s="757"/>
      <c r="FEZ15" s="757"/>
      <c r="FFA15" s="757"/>
      <c r="FFB15" s="757"/>
      <c r="FFC15" s="757"/>
      <c r="FFD15" s="757"/>
      <c r="FFE15" s="757"/>
      <c r="FFF15" s="757"/>
      <c r="FFG15" s="757"/>
      <c r="FFH15" s="757"/>
      <c r="FFI15" s="757"/>
      <c r="FFJ15" s="757"/>
      <c r="FFK15" s="757"/>
      <c r="FFL15" s="757"/>
      <c r="FFM15" s="757"/>
      <c r="FFN15" s="757"/>
      <c r="FFO15" s="757"/>
      <c r="FFP15" s="757"/>
      <c r="FFQ15" s="757"/>
      <c r="FFR15" s="757"/>
      <c r="FFS15" s="757"/>
      <c r="FFT15" s="757"/>
      <c r="FFU15" s="757"/>
      <c r="FFV15" s="757"/>
      <c r="FFW15" s="757"/>
      <c r="FFX15" s="757"/>
      <c r="FFY15" s="757"/>
      <c r="FFZ15" s="757"/>
      <c r="FGA15" s="757"/>
      <c r="FGB15" s="757"/>
      <c r="FGC15" s="757"/>
      <c r="FGD15" s="757"/>
      <c r="FGE15" s="757"/>
      <c r="FGF15" s="757"/>
      <c r="FGG15" s="757"/>
      <c r="FGH15" s="757"/>
      <c r="FGI15" s="757"/>
      <c r="FGJ15" s="757"/>
      <c r="FGK15" s="757"/>
      <c r="FGL15" s="757"/>
      <c r="FGM15" s="757"/>
      <c r="FGN15" s="757"/>
      <c r="FGO15" s="757"/>
      <c r="FGP15" s="757"/>
      <c r="FGQ15" s="757"/>
      <c r="FGR15" s="757"/>
      <c r="FGS15" s="757"/>
      <c r="FGT15" s="757"/>
      <c r="FGU15" s="757"/>
      <c r="FGV15" s="757"/>
      <c r="FGW15" s="757"/>
      <c r="FGX15" s="757"/>
      <c r="FGY15" s="757"/>
      <c r="FGZ15" s="757"/>
      <c r="FHA15" s="757"/>
      <c r="FHB15" s="757"/>
      <c r="FHC15" s="757"/>
      <c r="FHD15" s="757"/>
      <c r="FHE15" s="757"/>
      <c r="FHF15" s="757"/>
      <c r="FHG15" s="757"/>
      <c r="FHH15" s="757"/>
      <c r="FHI15" s="757"/>
      <c r="FHJ15" s="757"/>
      <c r="FHK15" s="757"/>
      <c r="FHL15" s="757"/>
      <c r="FHM15" s="757"/>
      <c r="FHN15" s="757"/>
      <c r="FHO15" s="757"/>
      <c r="FHP15" s="757"/>
      <c r="FHQ15" s="757"/>
      <c r="FHR15" s="757"/>
      <c r="FHS15" s="757"/>
      <c r="FHT15" s="757"/>
      <c r="FHU15" s="757"/>
      <c r="FHV15" s="757"/>
      <c r="FHW15" s="757"/>
      <c r="FHX15" s="757"/>
      <c r="FHY15" s="757"/>
      <c r="FHZ15" s="757"/>
      <c r="FIA15" s="757"/>
      <c r="FIB15" s="757"/>
      <c r="FIC15" s="757"/>
      <c r="FID15" s="757"/>
      <c r="FIE15" s="757"/>
      <c r="FIF15" s="757"/>
      <c r="FIG15" s="757"/>
      <c r="FIH15" s="757"/>
      <c r="FII15" s="757"/>
      <c r="FIJ15" s="757"/>
      <c r="FIK15" s="757"/>
      <c r="FIL15" s="757"/>
      <c r="FIM15" s="757"/>
      <c r="FIN15" s="757"/>
      <c r="FIO15" s="757"/>
      <c r="FIP15" s="757"/>
      <c r="FIQ15" s="757"/>
      <c r="FIR15" s="757"/>
      <c r="FIS15" s="757"/>
      <c r="FIT15" s="757"/>
      <c r="FIU15" s="757"/>
      <c r="FIV15" s="757"/>
      <c r="FIW15" s="757"/>
      <c r="FIX15" s="757"/>
      <c r="FIY15" s="757"/>
      <c r="FIZ15" s="757"/>
      <c r="FJA15" s="757"/>
      <c r="FJB15" s="757"/>
      <c r="FJC15" s="757"/>
      <c r="FJD15" s="757"/>
      <c r="FJE15" s="757"/>
      <c r="FJF15" s="757"/>
      <c r="FJG15" s="757"/>
      <c r="FJH15" s="757"/>
      <c r="FJI15" s="757"/>
      <c r="FJJ15" s="757"/>
      <c r="FJK15" s="757"/>
      <c r="FJL15" s="757"/>
      <c r="FJM15" s="757"/>
      <c r="FJN15" s="757"/>
      <c r="FJO15" s="757"/>
      <c r="FJP15" s="757"/>
      <c r="FJQ15" s="757"/>
      <c r="FJR15" s="757"/>
      <c r="FJS15" s="757"/>
      <c r="FJT15" s="757"/>
      <c r="FJU15" s="757"/>
      <c r="FJV15" s="757"/>
      <c r="FJW15" s="757"/>
      <c r="FJX15" s="757"/>
      <c r="FJY15" s="757"/>
      <c r="FJZ15" s="757"/>
      <c r="FKA15" s="757"/>
      <c r="FKB15" s="757"/>
      <c r="FKC15" s="757"/>
      <c r="FKD15" s="757"/>
      <c r="FKE15" s="757"/>
      <c r="FKF15" s="757"/>
      <c r="FKG15" s="757"/>
      <c r="FKH15" s="757"/>
      <c r="FKI15" s="757"/>
      <c r="FKJ15" s="757"/>
      <c r="FKK15" s="757"/>
      <c r="FKL15" s="757"/>
      <c r="FKM15" s="757"/>
      <c r="FKN15" s="757"/>
      <c r="FKO15" s="757"/>
      <c r="FKP15" s="757"/>
      <c r="FKQ15" s="757"/>
      <c r="FKR15" s="757"/>
      <c r="FKS15" s="757"/>
      <c r="FKT15" s="757"/>
      <c r="FKU15" s="757"/>
      <c r="FKV15" s="757"/>
      <c r="FKW15" s="757"/>
      <c r="FKX15" s="757"/>
      <c r="FKY15" s="757"/>
      <c r="FKZ15" s="757"/>
      <c r="FLA15" s="757"/>
      <c r="FLB15" s="757"/>
      <c r="FLC15" s="757"/>
      <c r="FLD15" s="757"/>
      <c r="FLE15" s="757"/>
      <c r="FLF15" s="757"/>
      <c r="FLG15" s="757"/>
      <c r="FLH15" s="757"/>
      <c r="FLI15" s="757"/>
      <c r="FLJ15" s="757"/>
      <c r="FLK15" s="757"/>
      <c r="FLL15" s="757"/>
      <c r="FLM15" s="757"/>
      <c r="FLN15" s="757"/>
      <c r="FLO15" s="757"/>
      <c r="FLP15" s="757"/>
      <c r="FLQ15" s="757"/>
      <c r="FLR15" s="757"/>
      <c r="FLS15" s="757"/>
      <c r="FLT15" s="757"/>
      <c r="FLU15" s="757"/>
      <c r="FLV15" s="757"/>
      <c r="FLW15" s="757"/>
      <c r="FLX15" s="757"/>
      <c r="FLY15" s="757"/>
      <c r="FLZ15" s="757"/>
      <c r="FMA15" s="757"/>
      <c r="FMB15" s="757"/>
      <c r="FMC15" s="757"/>
      <c r="FMD15" s="757"/>
      <c r="FME15" s="757"/>
      <c r="FMF15" s="757"/>
      <c r="FMG15" s="757"/>
      <c r="FMH15" s="757"/>
      <c r="FMI15" s="757"/>
      <c r="FMJ15" s="757"/>
      <c r="FMK15" s="757"/>
      <c r="FML15" s="757"/>
      <c r="FMM15" s="757"/>
      <c r="FMN15" s="757"/>
      <c r="FMO15" s="757"/>
      <c r="FMP15" s="757"/>
      <c r="FMQ15" s="757"/>
      <c r="FMR15" s="757"/>
      <c r="FMS15" s="757"/>
      <c r="FMT15" s="757"/>
      <c r="FMU15" s="757"/>
      <c r="FMV15" s="757"/>
      <c r="FMW15" s="757"/>
      <c r="FMX15" s="757"/>
      <c r="FMY15" s="757"/>
      <c r="FMZ15" s="757"/>
      <c r="FNA15" s="757"/>
      <c r="FNB15" s="757"/>
      <c r="FNC15" s="757"/>
      <c r="FND15" s="757"/>
      <c r="FNE15" s="757"/>
      <c r="FNF15" s="757"/>
      <c r="FNG15" s="757"/>
      <c r="FNH15" s="757"/>
      <c r="FNI15" s="757"/>
      <c r="FNJ15" s="757"/>
      <c r="FNK15" s="757"/>
      <c r="FNL15" s="757"/>
      <c r="FNM15" s="757"/>
      <c r="FNN15" s="757"/>
      <c r="FNO15" s="757"/>
      <c r="FNP15" s="757"/>
      <c r="FNQ15" s="757"/>
      <c r="FNR15" s="757"/>
      <c r="FNS15" s="757"/>
      <c r="FNT15" s="757"/>
      <c r="FNU15" s="757"/>
      <c r="FNV15" s="757"/>
      <c r="FNW15" s="757"/>
      <c r="FNX15" s="757"/>
      <c r="FNY15" s="757"/>
      <c r="FNZ15" s="757"/>
      <c r="FOA15" s="757"/>
      <c r="FOB15" s="757"/>
      <c r="FOC15" s="757"/>
      <c r="FOD15" s="757"/>
      <c r="FOE15" s="757"/>
      <c r="FOF15" s="757"/>
      <c r="FOG15" s="757"/>
      <c r="FOH15" s="757"/>
      <c r="FOI15" s="757"/>
      <c r="FOJ15" s="757"/>
      <c r="FOK15" s="757"/>
      <c r="FOL15" s="757"/>
      <c r="FOM15" s="757"/>
      <c r="FON15" s="757"/>
      <c r="FOO15" s="757"/>
      <c r="FOP15" s="757"/>
      <c r="FOQ15" s="757"/>
      <c r="FOR15" s="757"/>
      <c r="FOS15" s="757"/>
      <c r="FOT15" s="757"/>
      <c r="FOU15" s="757"/>
      <c r="FOV15" s="757"/>
      <c r="FOW15" s="757"/>
      <c r="FOX15" s="757"/>
      <c r="FOY15" s="757"/>
      <c r="FOZ15" s="757"/>
      <c r="FPA15" s="757"/>
      <c r="FPB15" s="757"/>
      <c r="FPC15" s="757"/>
      <c r="FPD15" s="757"/>
      <c r="FPE15" s="757"/>
      <c r="FPF15" s="757"/>
      <c r="FPG15" s="757"/>
      <c r="FPH15" s="757"/>
      <c r="FPI15" s="757"/>
      <c r="FPJ15" s="757"/>
      <c r="FPK15" s="757"/>
      <c r="FPL15" s="757"/>
      <c r="FPM15" s="757"/>
      <c r="FPN15" s="757"/>
      <c r="FPO15" s="757"/>
      <c r="FPP15" s="757"/>
      <c r="FPQ15" s="757"/>
      <c r="FPR15" s="757"/>
      <c r="FPS15" s="757"/>
      <c r="FPT15" s="757"/>
      <c r="FPU15" s="757"/>
      <c r="FPV15" s="757"/>
      <c r="FPW15" s="757"/>
      <c r="FPX15" s="757"/>
      <c r="FPY15" s="757"/>
      <c r="FPZ15" s="757"/>
      <c r="FQA15" s="757"/>
      <c r="FQB15" s="757"/>
      <c r="FQC15" s="757"/>
      <c r="FQD15" s="757"/>
      <c r="FQE15" s="757"/>
      <c r="FQF15" s="757"/>
      <c r="FQG15" s="757"/>
      <c r="FQH15" s="757"/>
      <c r="FQI15" s="757"/>
      <c r="FQJ15" s="757"/>
      <c r="FQK15" s="757"/>
      <c r="FQL15" s="757"/>
      <c r="FQM15" s="757"/>
      <c r="FQN15" s="757"/>
      <c r="FQO15" s="757"/>
      <c r="FQP15" s="757"/>
      <c r="FQQ15" s="757"/>
      <c r="FQR15" s="757"/>
      <c r="FQS15" s="757"/>
      <c r="FQT15" s="757"/>
      <c r="FQU15" s="757"/>
      <c r="FQV15" s="757"/>
      <c r="FQW15" s="757"/>
      <c r="FQX15" s="757"/>
      <c r="FQY15" s="757"/>
      <c r="FQZ15" s="757"/>
      <c r="FRA15" s="757"/>
      <c r="FRB15" s="757"/>
      <c r="FRC15" s="757"/>
      <c r="FRD15" s="757"/>
      <c r="FRE15" s="757"/>
      <c r="FRF15" s="757"/>
      <c r="FRG15" s="757"/>
      <c r="FRH15" s="757"/>
      <c r="FRI15" s="757"/>
      <c r="FRJ15" s="757"/>
      <c r="FRK15" s="757"/>
      <c r="FRL15" s="757"/>
      <c r="FRM15" s="757"/>
      <c r="FRN15" s="757"/>
      <c r="FRO15" s="757"/>
      <c r="FRP15" s="757"/>
      <c r="FRQ15" s="757"/>
      <c r="FRR15" s="757"/>
      <c r="FRS15" s="757"/>
      <c r="FRT15" s="757"/>
      <c r="FRU15" s="757"/>
      <c r="FRV15" s="757"/>
      <c r="FRW15" s="757"/>
      <c r="FRX15" s="757"/>
      <c r="FRY15" s="757"/>
      <c r="FRZ15" s="757"/>
      <c r="FSA15" s="757"/>
      <c r="FSB15" s="757"/>
      <c r="FSC15" s="757"/>
      <c r="FSD15" s="757"/>
      <c r="FSE15" s="757"/>
      <c r="FSF15" s="757"/>
      <c r="FSG15" s="757"/>
      <c r="FSH15" s="757"/>
      <c r="FSI15" s="757"/>
      <c r="FSJ15" s="757"/>
      <c r="FSK15" s="757"/>
      <c r="FSL15" s="757"/>
      <c r="FSM15" s="757"/>
      <c r="FSN15" s="757"/>
      <c r="FSO15" s="757"/>
      <c r="FSP15" s="757"/>
      <c r="FSQ15" s="757"/>
      <c r="FSR15" s="757"/>
      <c r="FSS15" s="757"/>
      <c r="FST15" s="757"/>
      <c r="FSU15" s="757"/>
      <c r="FSV15" s="757"/>
      <c r="FSW15" s="757"/>
      <c r="FSX15" s="757"/>
      <c r="FSY15" s="757"/>
      <c r="FSZ15" s="757"/>
      <c r="FTA15" s="757"/>
      <c r="FTB15" s="757"/>
      <c r="FTC15" s="757"/>
      <c r="FTD15" s="757"/>
      <c r="FTE15" s="757"/>
      <c r="FTF15" s="757"/>
      <c r="FTG15" s="757"/>
      <c r="FTH15" s="757"/>
      <c r="FTI15" s="757"/>
      <c r="FTJ15" s="757"/>
      <c r="FTK15" s="757"/>
      <c r="FTL15" s="757"/>
      <c r="FTM15" s="757"/>
      <c r="FTN15" s="757"/>
      <c r="FTO15" s="757"/>
      <c r="FTP15" s="757"/>
      <c r="FTQ15" s="757"/>
      <c r="FTR15" s="757"/>
      <c r="FTS15" s="757"/>
      <c r="FTT15" s="757"/>
      <c r="FTU15" s="757"/>
      <c r="FTV15" s="757"/>
      <c r="FTW15" s="757"/>
      <c r="FTX15" s="757"/>
      <c r="FTY15" s="757"/>
      <c r="FTZ15" s="757"/>
      <c r="FUA15" s="757"/>
      <c r="FUB15" s="757"/>
      <c r="FUC15" s="757"/>
      <c r="FUD15" s="757"/>
      <c r="FUE15" s="757"/>
      <c r="FUF15" s="757"/>
      <c r="FUG15" s="757"/>
      <c r="FUH15" s="757"/>
      <c r="FUI15" s="757"/>
      <c r="FUJ15" s="757"/>
      <c r="FUK15" s="757"/>
      <c r="FUL15" s="757"/>
      <c r="FUM15" s="757"/>
      <c r="FUN15" s="757"/>
      <c r="FUO15" s="757"/>
      <c r="FUP15" s="757"/>
      <c r="FUQ15" s="757"/>
      <c r="FUR15" s="757"/>
      <c r="FUS15" s="757"/>
      <c r="FUT15" s="757"/>
      <c r="FUU15" s="757"/>
      <c r="FUV15" s="757"/>
      <c r="FUW15" s="757"/>
      <c r="FUX15" s="757"/>
      <c r="FUY15" s="757"/>
      <c r="FUZ15" s="757"/>
      <c r="FVA15" s="757"/>
      <c r="FVB15" s="757"/>
      <c r="FVC15" s="757"/>
      <c r="FVD15" s="757"/>
      <c r="FVE15" s="757"/>
      <c r="FVF15" s="757"/>
      <c r="FVG15" s="757"/>
      <c r="FVH15" s="757"/>
      <c r="FVI15" s="757"/>
      <c r="FVJ15" s="757"/>
      <c r="FVK15" s="757"/>
      <c r="FVL15" s="757"/>
      <c r="FVM15" s="757"/>
      <c r="FVN15" s="757"/>
      <c r="FVO15" s="757"/>
      <c r="FVP15" s="757"/>
      <c r="FVQ15" s="757"/>
      <c r="FVR15" s="757"/>
      <c r="FVS15" s="757"/>
      <c r="FVT15" s="757"/>
      <c r="FVU15" s="757"/>
      <c r="FVV15" s="757"/>
      <c r="FVW15" s="757"/>
      <c r="FVX15" s="757"/>
      <c r="FVY15" s="757"/>
      <c r="FVZ15" s="757"/>
      <c r="FWA15" s="757"/>
      <c r="FWB15" s="757"/>
      <c r="FWC15" s="757"/>
      <c r="FWD15" s="757"/>
      <c r="FWE15" s="757"/>
      <c r="FWF15" s="757"/>
      <c r="FWG15" s="757"/>
      <c r="FWH15" s="757"/>
      <c r="FWI15" s="757"/>
      <c r="FWJ15" s="757"/>
      <c r="FWK15" s="757"/>
      <c r="FWL15" s="757"/>
      <c r="FWM15" s="757"/>
      <c r="FWN15" s="757"/>
      <c r="FWO15" s="757"/>
      <c r="FWP15" s="757"/>
      <c r="FWQ15" s="757"/>
      <c r="FWR15" s="757"/>
      <c r="FWS15" s="757"/>
      <c r="FWT15" s="757"/>
      <c r="FWU15" s="757"/>
      <c r="FWV15" s="757"/>
      <c r="FWW15" s="757"/>
      <c r="FWX15" s="757"/>
      <c r="FWY15" s="757"/>
      <c r="FWZ15" s="757"/>
      <c r="FXA15" s="757"/>
      <c r="FXB15" s="757"/>
      <c r="FXC15" s="757"/>
      <c r="FXD15" s="757"/>
      <c r="FXE15" s="757"/>
      <c r="FXF15" s="757"/>
      <c r="FXG15" s="757"/>
      <c r="FXH15" s="757"/>
      <c r="FXI15" s="757"/>
      <c r="FXJ15" s="757"/>
      <c r="FXK15" s="757"/>
      <c r="FXL15" s="757"/>
      <c r="FXM15" s="757"/>
      <c r="FXN15" s="757"/>
      <c r="FXO15" s="757"/>
      <c r="FXP15" s="757"/>
      <c r="FXQ15" s="757"/>
      <c r="FXR15" s="757"/>
      <c r="FXS15" s="757"/>
      <c r="FXT15" s="757"/>
      <c r="FXU15" s="757"/>
      <c r="FXV15" s="757"/>
      <c r="FXW15" s="757"/>
      <c r="FXX15" s="757"/>
      <c r="FXY15" s="757"/>
      <c r="FXZ15" s="757"/>
      <c r="FYA15" s="757"/>
      <c r="FYB15" s="757"/>
      <c r="FYC15" s="757"/>
      <c r="FYD15" s="757"/>
      <c r="FYE15" s="757"/>
      <c r="FYF15" s="757"/>
      <c r="FYG15" s="757"/>
      <c r="FYH15" s="757"/>
      <c r="FYI15" s="757"/>
      <c r="FYJ15" s="757"/>
      <c r="FYK15" s="757"/>
      <c r="FYL15" s="757"/>
      <c r="FYM15" s="757"/>
      <c r="FYN15" s="757"/>
      <c r="FYO15" s="757"/>
      <c r="FYP15" s="757"/>
      <c r="FYQ15" s="757"/>
      <c r="FYR15" s="757"/>
      <c r="FYS15" s="757"/>
      <c r="FYT15" s="757"/>
      <c r="FYU15" s="757"/>
      <c r="FYV15" s="757"/>
      <c r="FYW15" s="757"/>
      <c r="FYX15" s="757"/>
      <c r="FYY15" s="757"/>
      <c r="FYZ15" s="757"/>
      <c r="FZA15" s="757"/>
      <c r="FZB15" s="757"/>
      <c r="FZC15" s="757"/>
      <c r="FZD15" s="757"/>
      <c r="FZE15" s="757"/>
      <c r="FZF15" s="757"/>
      <c r="FZG15" s="757"/>
      <c r="FZH15" s="757"/>
      <c r="FZI15" s="757"/>
      <c r="FZJ15" s="757"/>
      <c r="FZK15" s="757"/>
      <c r="FZL15" s="757"/>
      <c r="FZM15" s="757"/>
      <c r="FZN15" s="757"/>
      <c r="FZO15" s="757"/>
      <c r="FZP15" s="757"/>
      <c r="FZQ15" s="757"/>
      <c r="FZR15" s="757"/>
      <c r="FZS15" s="757"/>
      <c r="FZT15" s="757"/>
      <c r="FZU15" s="757"/>
      <c r="FZV15" s="757"/>
      <c r="FZW15" s="757"/>
      <c r="FZX15" s="757"/>
      <c r="FZY15" s="757"/>
      <c r="FZZ15" s="757"/>
      <c r="GAA15" s="757"/>
      <c r="GAB15" s="757"/>
      <c r="GAC15" s="757"/>
      <c r="GAD15" s="757"/>
      <c r="GAE15" s="757"/>
      <c r="GAF15" s="757"/>
      <c r="GAG15" s="757"/>
      <c r="GAH15" s="757"/>
      <c r="GAI15" s="757"/>
      <c r="GAJ15" s="757"/>
      <c r="GAK15" s="757"/>
      <c r="GAL15" s="757"/>
      <c r="GAM15" s="757"/>
      <c r="GAN15" s="757"/>
      <c r="GAO15" s="757"/>
      <c r="GAP15" s="757"/>
      <c r="GAQ15" s="757"/>
      <c r="GAR15" s="757"/>
      <c r="GAS15" s="757"/>
      <c r="GAT15" s="757"/>
      <c r="GAU15" s="757"/>
      <c r="GAV15" s="757"/>
      <c r="GAW15" s="757"/>
      <c r="GAX15" s="757"/>
      <c r="GAY15" s="757"/>
      <c r="GAZ15" s="757"/>
      <c r="GBA15" s="757"/>
      <c r="GBB15" s="757"/>
      <c r="GBC15" s="757"/>
      <c r="GBD15" s="757"/>
      <c r="GBE15" s="757"/>
      <c r="GBF15" s="757"/>
      <c r="GBG15" s="757"/>
      <c r="GBH15" s="757"/>
      <c r="GBI15" s="757"/>
      <c r="GBJ15" s="757"/>
      <c r="GBK15" s="757"/>
      <c r="GBL15" s="757"/>
      <c r="GBM15" s="757"/>
      <c r="GBN15" s="757"/>
      <c r="GBO15" s="757"/>
      <c r="GBP15" s="757"/>
      <c r="GBQ15" s="757"/>
      <c r="GBR15" s="757"/>
      <c r="GBS15" s="757"/>
      <c r="GBT15" s="757"/>
      <c r="GBU15" s="757"/>
      <c r="GBV15" s="757"/>
      <c r="GBW15" s="757"/>
      <c r="GBX15" s="757"/>
      <c r="GBY15" s="757"/>
      <c r="GBZ15" s="757"/>
      <c r="GCA15" s="757"/>
      <c r="GCB15" s="757"/>
      <c r="GCC15" s="757"/>
      <c r="GCD15" s="757"/>
      <c r="GCE15" s="757"/>
      <c r="GCF15" s="757"/>
      <c r="GCG15" s="757"/>
      <c r="GCH15" s="757"/>
      <c r="GCI15" s="757"/>
      <c r="GCJ15" s="757"/>
      <c r="GCK15" s="757"/>
      <c r="GCL15" s="757"/>
      <c r="GCM15" s="757"/>
      <c r="GCN15" s="757"/>
      <c r="GCO15" s="757"/>
      <c r="GCP15" s="757"/>
      <c r="GCQ15" s="757"/>
      <c r="GCR15" s="757"/>
      <c r="GCS15" s="757"/>
      <c r="GCT15" s="757"/>
      <c r="GCU15" s="757"/>
      <c r="GCV15" s="757"/>
      <c r="GCW15" s="757"/>
      <c r="GCX15" s="757"/>
      <c r="GCY15" s="757"/>
      <c r="GCZ15" s="757"/>
      <c r="GDA15" s="757"/>
      <c r="GDB15" s="757"/>
      <c r="GDC15" s="757"/>
      <c r="GDD15" s="757"/>
      <c r="GDE15" s="757"/>
      <c r="GDF15" s="757"/>
      <c r="GDG15" s="757"/>
      <c r="GDH15" s="757"/>
      <c r="GDI15" s="757"/>
      <c r="GDJ15" s="757"/>
      <c r="GDK15" s="757"/>
      <c r="GDL15" s="757"/>
      <c r="GDM15" s="757"/>
      <c r="GDN15" s="757"/>
      <c r="GDO15" s="757"/>
      <c r="GDP15" s="757"/>
      <c r="GDQ15" s="757"/>
      <c r="GDR15" s="757"/>
      <c r="GDS15" s="757"/>
      <c r="GDT15" s="757"/>
      <c r="GDU15" s="757"/>
      <c r="GDV15" s="757"/>
      <c r="GDW15" s="757"/>
      <c r="GDX15" s="757"/>
      <c r="GDY15" s="757"/>
      <c r="GDZ15" s="757"/>
      <c r="GEA15" s="757"/>
      <c r="GEB15" s="757"/>
      <c r="GEC15" s="757"/>
      <c r="GED15" s="757"/>
      <c r="GEE15" s="757"/>
      <c r="GEF15" s="757"/>
      <c r="GEG15" s="757"/>
      <c r="GEH15" s="757"/>
      <c r="GEI15" s="757"/>
      <c r="GEJ15" s="757"/>
      <c r="GEK15" s="757"/>
      <c r="GEL15" s="757"/>
      <c r="GEM15" s="757"/>
      <c r="GEN15" s="757"/>
      <c r="GEO15" s="757"/>
      <c r="GEP15" s="757"/>
      <c r="GEQ15" s="757"/>
      <c r="GER15" s="757"/>
      <c r="GES15" s="757"/>
      <c r="GET15" s="757"/>
      <c r="GEU15" s="757"/>
      <c r="GEV15" s="757"/>
      <c r="GEW15" s="757"/>
      <c r="GEX15" s="757"/>
      <c r="GEY15" s="757"/>
      <c r="GEZ15" s="757"/>
      <c r="GFA15" s="757"/>
      <c r="GFB15" s="757"/>
      <c r="GFC15" s="757"/>
      <c r="GFD15" s="757"/>
      <c r="GFE15" s="757"/>
      <c r="GFF15" s="757"/>
      <c r="GFG15" s="757"/>
      <c r="GFH15" s="757"/>
      <c r="GFI15" s="757"/>
      <c r="GFJ15" s="757"/>
      <c r="GFK15" s="757"/>
      <c r="GFL15" s="757"/>
      <c r="GFM15" s="757"/>
      <c r="GFN15" s="757"/>
      <c r="GFO15" s="757"/>
      <c r="GFP15" s="757"/>
      <c r="GFQ15" s="757"/>
      <c r="GFR15" s="757"/>
      <c r="GFS15" s="757"/>
      <c r="GFT15" s="757"/>
      <c r="GFU15" s="757"/>
      <c r="GFV15" s="757"/>
      <c r="GFW15" s="757"/>
      <c r="GFX15" s="757"/>
      <c r="GFY15" s="757"/>
      <c r="GFZ15" s="757"/>
      <c r="GGA15" s="757"/>
      <c r="GGB15" s="757"/>
      <c r="GGC15" s="757"/>
      <c r="GGD15" s="757"/>
      <c r="GGE15" s="757"/>
      <c r="GGF15" s="757"/>
      <c r="GGG15" s="757"/>
      <c r="GGH15" s="757"/>
      <c r="GGI15" s="757"/>
      <c r="GGJ15" s="757"/>
      <c r="GGK15" s="757"/>
      <c r="GGL15" s="757"/>
      <c r="GGM15" s="757"/>
      <c r="GGN15" s="757"/>
      <c r="GGO15" s="757"/>
      <c r="GGP15" s="757"/>
      <c r="GGQ15" s="757"/>
      <c r="GGR15" s="757"/>
      <c r="GGS15" s="757"/>
      <c r="GGT15" s="757"/>
      <c r="GGU15" s="757"/>
      <c r="GGV15" s="757"/>
      <c r="GGW15" s="757"/>
      <c r="GGX15" s="757"/>
      <c r="GGY15" s="757"/>
      <c r="GGZ15" s="757"/>
      <c r="GHA15" s="757"/>
      <c r="GHB15" s="757"/>
      <c r="GHC15" s="757"/>
      <c r="GHD15" s="757"/>
      <c r="GHE15" s="757"/>
      <c r="GHF15" s="757"/>
      <c r="GHG15" s="757"/>
      <c r="GHH15" s="757"/>
      <c r="GHI15" s="757"/>
      <c r="GHJ15" s="757"/>
      <c r="GHK15" s="757"/>
      <c r="GHL15" s="757"/>
      <c r="GHM15" s="757"/>
      <c r="GHN15" s="757"/>
      <c r="GHO15" s="757"/>
      <c r="GHP15" s="757"/>
      <c r="GHQ15" s="757"/>
      <c r="GHR15" s="757"/>
      <c r="GHS15" s="757"/>
      <c r="GHT15" s="757"/>
      <c r="GHU15" s="757"/>
      <c r="GHV15" s="757"/>
      <c r="GHW15" s="757"/>
      <c r="GHX15" s="757"/>
      <c r="GHY15" s="757"/>
      <c r="GHZ15" s="757"/>
      <c r="GIA15" s="757"/>
      <c r="GIB15" s="757"/>
      <c r="GIC15" s="757"/>
      <c r="GID15" s="757"/>
      <c r="GIE15" s="757"/>
      <c r="GIF15" s="757"/>
      <c r="GIG15" s="757"/>
      <c r="GIH15" s="757"/>
      <c r="GII15" s="757"/>
      <c r="GIJ15" s="757"/>
      <c r="GIK15" s="757"/>
      <c r="GIL15" s="757"/>
      <c r="GIM15" s="757"/>
      <c r="GIN15" s="757"/>
      <c r="GIO15" s="757"/>
      <c r="GIP15" s="757"/>
      <c r="GIQ15" s="757"/>
      <c r="GIR15" s="757"/>
      <c r="GIS15" s="757"/>
      <c r="GIT15" s="757"/>
      <c r="GIU15" s="757"/>
      <c r="GIV15" s="757"/>
      <c r="GIW15" s="757"/>
      <c r="GIX15" s="757"/>
      <c r="GIY15" s="757"/>
      <c r="GIZ15" s="757"/>
      <c r="GJA15" s="757"/>
      <c r="GJB15" s="757"/>
      <c r="GJC15" s="757"/>
      <c r="GJD15" s="757"/>
      <c r="GJE15" s="757"/>
      <c r="GJF15" s="757"/>
      <c r="GJG15" s="757"/>
      <c r="GJH15" s="757"/>
      <c r="GJI15" s="757"/>
      <c r="GJJ15" s="757"/>
      <c r="GJK15" s="757"/>
      <c r="GJL15" s="757"/>
      <c r="GJM15" s="757"/>
      <c r="GJN15" s="757"/>
      <c r="GJO15" s="757"/>
      <c r="GJP15" s="757"/>
      <c r="GJQ15" s="757"/>
      <c r="GJR15" s="757"/>
      <c r="GJS15" s="757"/>
      <c r="GJT15" s="757"/>
      <c r="GJU15" s="757"/>
      <c r="GJV15" s="757"/>
      <c r="GJW15" s="757"/>
      <c r="GJX15" s="757"/>
      <c r="GJY15" s="757"/>
      <c r="GJZ15" s="757"/>
      <c r="GKA15" s="757"/>
      <c r="GKB15" s="757"/>
      <c r="GKC15" s="757"/>
      <c r="GKD15" s="757"/>
      <c r="GKE15" s="757"/>
      <c r="GKF15" s="757"/>
      <c r="GKG15" s="757"/>
      <c r="GKH15" s="757"/>
      <c r="GKI15" s="757"/>
      <c r="GKJ15" s="757"/>
      <c r="GKK15" s="757"/>
      <c r="GKL15" s="757"/>
      <c r="GKM15" s="757"/>
      <c r="GKN15" s="757"/>
      <c r="GKO15" s="757"/>
      <c r="GKP15" s="757"/>
      <c r="GKQ15" s="757"/>
      <c r="GKR15" s="757"/>
      <c r="GKS15" s="757"/>
      <c r="GKT15" s="757"/>
      <c r="GKU15" s="757"/>
      <c r="GKV15" s="757"/>
      <c r="GKW15" s="757"/>
      <c r="GKX15" s="757"/>
      <c r="GKY15" s="757"/>
      <c r="GKZ15" s="757"/>
      <c r="GLA15" s="757"/>
      <c r="GLB15" s="757"/>
      <c r="GLC15" s="757"/>
      <c r="GLD15" s="757"/>
      <c r="GLE15" s="757"/>
      <c r="GLF15" s="757"/>
      <c r="GLG15" s="757"/>
      <c r="GLH15" s="757"/>
      <c r="GLI15" s="757"/>
      <c r="GLJ15" s="757"/>
      <c r="GLK15" s="757"/>
      <c r="GLL15" s="757"/>
      <c r="GLM15" s="757"/>
      <c r="GLN15" s="757"/>
      <c r="GLO15" s="757"/>
      <c r="GLP15" s="757"/>
      <c r="GLQ15" s="757"/>
      <c r="GLR15" s="757"/>
      <c r="GLS15" s="757"/>
      <c r="GLT15" s="757"/>
      <c r="GLU15" s="757"/>
      <c r="GLV15" s="757"/>
      <c r="GLW15" s="757"/>
      <c r="GLX15" s="757"/>
      <c r="GLY15" s="757"/>
      <c r="GLZ15" s="757"/>
      <c r="GMA15" s="757"/>
      <c r="GMB15" s="757"/>
      <c r="GMC15" s="757"/>
      <c r="GMD15" s="757"/>
      <c r="GME15" s="757"/>
      <c r="GMF15" s="757"/>
      <c r="GMG15" s="757"/>
      <c r="GMH15" s="757"/>
      <c r="GMI15" s="757"/>
      <c r="GMJ15" s="757"/>
      <c r="GMK15" s="757"/>
      <c r="GML15" s="757"/>
      <c r="GMM15" s="757"/>
      <c r="GMN15" s="757"/>
      <c r="GMO15" s="757"/>
      <c r="GMP15" s="757"/>
      <c r="GMQ15" s="757"/>
      <c r="GMR15" s="757"/>
      <c r="GMS15" s="757"/>
      <c r="GMT15" s="757"/>
      <c r="GMU15" s="757"/>
      <c r="GMV15" s="757"/>
      <c r="GMW15" s="757"/>
      <c r="GMX15" s="757"/>
      <c r="GMY15" s="757"/>
      <c r="GMZ15" s="757"/>
      <c r="GNA15" s="757"/>
      <c r="GNB15" s="757"/>
      <c r="GNC15" s="757"/>
      <c r="GND15" s="757"/>
      <c r="GNE15" s="757"/>
      <c r="GNF15" s="757"/>
      <c r="GNG15" s="757"/>
      <c r="GNH15" s="757"/>
      <c r="GNI15" s="757"/>
      <c r="GNJ15" s="757"/>
      <c r="GNK15" s="757"/>
      <c r="GNL15" s="757"/>
      <c r="GNM15" s="757"/>
      <c r="GNN15" s="757"/>
      <c r="GNO15" s="757"/>
      <c r="GNP15" s="757"/>
      <c r="GNQ15" s="757"/>
      <c r="GNR15" s="757"/>
      <c r="GNS15" s="757"/>
      <c r="GNT15" s="757"/>
      <c r="GNU15" s="757"/>
      <c r="GNV15" s="757"/>
      <c r="GNW15" s="757"/>
      <c r="GNX15" s="757"/>
      <c r="GNY15" s="757"/>
      <c r="GNZ15" s="757"/>
      <c r="GOA15" s="757"/>
      <c r="GOB15" s="757"/>
      <c r="GOC15" s="757"/>
      <c r="GOD15" s="757"/>
      <c r="GOE15" s="757"/>
      <c r="GOF15" s="757"/>
      <c r="GOG15" s="757"/>
      <c r="GOH15" s="757"/>
      <c r="GOI15" s="757"/>
      <c r="GOJ15" s="757"/>
      <c r="GOK15" s="757"/>
      <c r="GOL15" s="757"/>
      <c r="GOM15" s="757"/>
      <c r="GON15" s="757"/>
      <c r="GOO15" s="757"/>
      <c r="GOP15" s="757"/>
      <c r="GOQ15" s="757"/>
      <c r="GOR15" s="757"/>
      <c r="GOS15" s="757"/>
      <c r="GOT15" s="757"/>
      <c r="GOU15" s="757"/>
      <c r="GOV15" s="757"/>
      <c r="GOW15" s="757"/>
      <c r="GOX15" s="757"/>
      <c r="GOY15" s="757"/>
      <c r="GOZ15" s="757"/>
      <c r="GPA15" s="757"/>
      <c r="GPB15" s="757"/>
      <c r="GPC15" s="757"/>
      <c r="GPD15" s="757"/>
      <c r="GPE15" s="757"/>
      <c r="GPF15" s="757"/>
      <c r="GPG15" s="757"/>
      <c r="GPH15" s="757"/>
      <c r="GPI15" s="757"/>
      <c r="GPJ15" s="757"/>
      <c r="GPK15" s="757"/>
      <c r="GPL15" s="757"/>
      <c r="GPM15" s="757"/>
      <c r="GPN15" s="757"/>
      <c r="GPO15" s="757"/>
      <c r="GPP15" s="757"/>
      <c r="GPQ15" s="757"/>
      <c r="GPR15" s="757"/>
      <c r="GPS15" s="757"/>
      <c r="GPT15" s="757"/>
      <c r="GPU15" s="757"/>
      <c r="GPV15" s="757"/>
      <c r="GPW15" s="757"/>
      <c r="GPX15" s="757"/>
      <c r="GPY15" s="757"/>
      <c r="GPZ15" s="757"/>
      <c r="GQA15" s="757"/>
      <c r="GQB15" s="757"/>
      <c r="GQC15" s="757"/>
      <c r="GQD15" s="757"/>
      <c r="GQE15" s="757"/>
      <c r="GQF15" s="757"/>
      <c r="GQG15" s="757"/>
      <c r="GQH15" s="757"/>
      <c r="GQI15" s="757"/>
      <c r="GQJ15" s="757"/>
      <c r="GQK15" s="757"/>
      <c r="GQL15" s="757"/>
      <c r="GQM15" s="757"/>
      <c r="GQN15" s="757"/>
      <c r="GQO15" s="757"/>
      <c r="GQP15" s="757"/>
      <c r="GQQ15" s="757"/>
      <c r="GQR15" s="757"/>
      <c r="GQS15" s="757"/>
      <c r="GQT15" s="757"/>
      <c r="GQU15" s="757"/>
      <c r="GQV15" s="757"/>
      <c r="GQW15" s="757"/>
      <c r="GQX15" s="757"/>
      <c r="GQY15" s="757"/>
      <c r="GQZ15" s="757"/>
      <c r="GRA15" s="757"/>
      <c r="GRB15" s="757"/>
      <c r="GRC15" s="757"/>
      <c r="GRD15" s="757"/>
      <c r="GRE15" s="757"/>
      <c r="GRF15" s="757"/>
      <c r="GRG15" s="757"/>
      <c r="GRH15" s="757"/>
      <c r="GRI15" s="757"/>
      <c r="GRJ15" s="757"/>
      <c r="GRK15" s="757"/>
      <c r="GRL15" s="757"/>
      <c r="GRM15" s="757"/>
      <c r="GRN15" s="757"/>
      <c r="GRO15" s="757"/>
      <c r="GRP15" s="757"/>
      <c r="GRQ15" s="757"/>
      <c r="GRR15" s="757"/>
      <c r="GRS15" s="757"/>
      <c r="GRT15" s="757"/>
      <c r="GRU15" s="757"/>
      <c r="GRV15" s="757"/>
      <c r="GRW15" s="757"/>
      <c r="GRX15" s="757"/>
      <c r="GRY15" s="757"/>
      <c r="GRZ15" s="757"/>
      <c r="GSA15" s="757"/>
      <c r="GSB15" s="757"/>
      <c r="GSC15" s="757"/>
      <c r="GSD15" s="757"/>
      <c r="GSE15" s="757"/>
      <c r="GSF15" s="757"/>
      <c r="GSG15" s="757"/>
      <c r="GSH15" s="757"/>
      <c r="GSI15" s="757"/>
      <c r="GSJ15" s="757"/>
      <c r="GSK15" s="757"/>
      <c r="GSL15" s="757"/>
      <c r="GSM15" s="757"/>
      <c r="GSN15" s="757"/>
      <c r="GSO15" s="757"/>
      <c r="GSP15" s="757"/>
      <c r="GSQ15" s="757"/>
      <c r="GSR15" s="757"/>
      <c r="GSS15" s="757"/>
      <c r="GST15" s="757"/>
      <c r="GSU15" s="757"/>
      <c r="GSV15" s="757"/>
      <c r="GSW15" s="757"/>
      <c r="GSX15" s="757"/>
      <c r="GSY15" s="757"/>
      <c r="GSZ15" s="757"/>
      <c r="GTA15" s="757"/>
      <c r="GTB15" s="757"/>
      <c r="GTC15" s="757"/>
      <c r="GTD15" s="757"/>
      <c r="GTE15" s="757"/>
      <c r="GTF15" s="757"/>
      <c r="GTG15" s="757"/>
      <c r="GTH15" s="757"/>
      <c r="GTI15" s="757"/>
      <c r="GTJ15" s="757"/>
      <c r="GTK15" s="757"/>
      <c r="GTL15" s="757"/>
      <c r="GTM15" s="757"/>
      <c r="GTN15" s="757"/>
      <c r="GTO15" s="757"/>
      <c r="GTP15" s="757"/>
      <c r="GTQ15" s="757"/>
      <c r="GTR15" s="757"/>
      <c r="GTS15" s="757"/>
      <c r="GTT15" s="757"/>
      <c r="GTU15" s="757"/>
      <c r="GTV15" s="757"/>
      <c r="GTW15" s="757"/>
      <c r="GTX15" s="757"/>
      <c r="GTY15" s="757"/>
      <c r="GTZ15" s="757"/>
      <c r="GUA15" s="757"/>
      <c r="GUB15" s="757"/>
      <c r="GUC15" s="757"/>
      <c r="GUD15" s="757"/>
      <c r="GUE15" s="757"/>
      <c r="GUF15" s="757"/>
      <c r="GUG15" s="757"/>
      <c r="GUH15" s="757"/>
      <c r="GUI15" s="757"/>
      <c r="GUJ15" s="757"/>
      <c r="GUK15" s="757"/>
      <c r="GUL15" s="757"/>
      <c r="GUM15" s="757"/>
      <c r="GUN15" s="757"/>
      <c r="GUO15" s="757"/>
      <c r="GUP15" s="757"/>
      <c r="GUQ15" s="757"/>
      <c r="GUR15" s="757"/>
      <c r="GUS15" s="757"/>
      <c r="GUT15" s="757"/>
      <c r="GUU15" s="757"/>
      <c r="GUV15" s="757"/>
      <c r="GUW15" s="757"/>
      <c r="GUX15" s="757"/>
      <c r="GUY15" s="757"/>
      <c r="GUZ15" s="757"/>
      <c r="GVA15" s="757"/>
      <c r="GVB15" s="757"/>
      <c r="GVC15" s="757"/>
      <c r="GVD15" s="757"/>
      <c r="GVE15" s="757"/>
      <c r="GVF15" s="757"/>
      <c r="GVG15" s="757"/>
      <c r="GVH15" s="757"/>
      <c r="GVI15" s="757"/>
      <c r="GVJ15" s="757"/>
      <c r="GVK15" s="757"/>
      <c r="GVL15" s="757"/>
      <c r="GVM15" s="757"/>
      <c r="GVN15" s="757"/>
      <c r="GVO15" s="757"/>
      <c r="GVP15" s="757"/>
      <c r="GVQ15" s="757"/>
      <c r="GVR15" s="757"/>
      <c r="GVS15" s="757"/>
      <c r="GVT15" s="757"/>
      <c r="GVU15" s="757"/>
      <c r="GVV15" s="757"/>
      <c r="GVW15" s="757"/>
      <c r="GVX15" s="757"/>
      <c r="GVY15" s="757"/>
      <c r="GVZ15" s="757"/>
      <c r="GWA15" s="757"/>
      <c r="GWB15" s="757"/>
      <c r="GWC15" s="757"/>
      <c r="GWD15" s="757"/>
      <c r="GWE15" s="757"/>
      <c r="GWF15" s="757"/>
      <c r="GWG15" s="757"/>
      <c r="GWH15" s="757"/>
      <c r="GWI15" s="757"/>
      <c r="GWJ15" s="757"/>
      <c r="GWK15" s="757"/>
      <c r="GWL15" s="757"/>
      <c r="GWM15" s="757"/>
      <c r="GWN15" s="757"/>
      <c r="GWO15" s="757"/>
      <c r="GWP15" s="757"/>
      <c r="GWQ15" s="757"/>
      <c r="GWR15" s="757"/>
      <c r="GWS15" s="757"/>
      <c r="GWT15" s="757"/>
      <c r="GWU15" s="757"/>
      <c r="GWV15" s="757"/>
      <c r="GWW15" s="757"/>
      <c r="GWX15" s="757"/>
      <c r="GWY15" s="757"/>
      <c r="GWZ15" s="757"/>
      <c r="GXA15" s="757"/>
      <c r="GXB15" s="757"/>
      <c r="GXC15" s="757"/>
      <c r="GXD15" s="757"/>
      <c r="GXE15" s="757"/>
      <c r="GXF15" s="757"/>
      <c r="GXG15" s="757"/>
      <c r="GXH15" s="757"/>
      <c r="GXI15" s="757"/>
      <c r="GXJ15" s="757"/>
      <c r="GXK15" s="757"/>
      <c r="GXL15" s="757"/>
      <c r="GXM15" s="757"/>
      <c r="GXN15" s="757"/>
      <c r="GXO15" s="757"/>
      <c r="GXP15" s="757"/>
      <c r="GXQ15" s="757"/>
      <c r="GXR15" s="757"/>
      <c r="GXS15" s="757"/>
      <c r="GXT15" s="757"/>
      <c r="GXU15" s="757"/>
      <c r="GXV15" s="757"/>
      <c r="GXW15" s="757"/>
      <c r="GXX15" s="757"/>
      <c r="GXY15" s="757"/>
      <c r="GXZ15" s="757"/>
      <c r="GYA15" s="757"/>
      <c r="GYB15" s="757"/>
      <c r="GYC15" s="757"/>
      <c r="GYD15" s="757"/>
      <c r="GYE15" s="757"/>
      <c r="GYF15" s="757"/>
      <c r="GYG15" s="757"/>
      <c r="GYH15" s="757"/>
      <c r="GYI15" s="757"/>
      <c r="GYJ15" s="757"/>
      <c r="GYK15" s="757"/>
      <c r="GYL15" s="757"/>
      <c r="GYM15" s="757"/>
      <c r="GYN15" s="757"/>
      <c r="GYO15" s="757"/>
      <c r="GYP15" s="757"/>
      <c r="GYQ15" s="757"/>
      <c r="GYR15" s="757"/>
      <c r="GYS15" s="757"/>
      <c r="GYT15" s="757"/>
      <c r="GYU15" s="757"/>
      <c r="GYV15" s="757"/>
      <c r="GYW15" s="757"/>
      <c r="GYX15" s="757"/>
      <c r="GYY15" s="757"/>
      <c r="GYZ15" s="757"/>
      <c r="GZA15" s="757"/>
      <c r="GZB15" s="757"/>
      <c r="GZC15" s="757"/>
      <c r="GZD15" s="757"/>
      <c r="GZE15" s="757"/>
      <c r="GZF15" s="757"/>
      <c r="GZG15" s="757"/>
      <c r="GZH15" s="757"/>
      <c r="GZI15" s="757"/>
      <c r="GZJ15" s="757"/>
      <c r="GZK15" s="757"/>
      <c r="GZL15" s="757"/>
      <c r="GZM15" s="757"/>
      <c r="GZN15" s="757"/>
      <c r="GZO15" s="757"/>
      <c r="GZP15" s="757"/>
      <c r="GZQ15" s="757"/>
      <c r="GZR15" s="757"/>
      <c r="GZS15" s="757"/>
      <c r="GZT15" s="757"/>
      <c r="GZU15" s="757"/>
      <c r="GZV15" s="757"/>
      <c r="GZW15" s="757"/>
      <c r="GZX15" s="757"/>
      <c r="GZY15" s="757"/>
      <c r="GZZ15" s="757"/>
      <c r="HAA15" s="757"/>
      <c r="HAB15" s="757"/>
      <c r="HAC15" s="757"/>
      <c r="HAD15" s="757"/>
      <c r="HAE15" s="757"/>
      <c r="HAF15" s="757"/>
      <c r="HAG15" s="757"/>
      <c r="HAH15" s="757"/>
      <c r="HAI15" s="757"/>
      <c r="HAJ15" s="757"/>
      <c r="HAK15" s="757"/>
      <c r="HAL15" s="757"/>
      <c r="HAM15" s="757"/>
      <c r="HAN15" s="757"/>
      <c r="HAO15" s="757"/>
      <c r="HAP15" s="757"/>
      <c r="HAQ15" s="757"/>
      <c r="HAR15" s="757"/>
      <c r="HAS15" s="757"/>
      <c r="HAT15" s="757"/>
      <c r="HAU15" s="757"/>
      <c r="HAV15" s="757"/>
      <c r="HAW15" s="757"/>
      <c r="HAX15" s="757"/>
      <c r="HAY15" s="757"/>
      <c r="HAZ15" s="757"/>
      <c r="HBA15" s="757"/>
      <c r="HBB15" s="757"/>
      <c r="HBC15" s="757"/>
      <c r="HBD15" s="757"/>
      <c r="HBE15" s="757"/>
      <c r="HBF15" s="757"/>
      <c r="HBG15" s="757"/>
      <c r="HBH15" s="757"/>
      <c r="HBI15" s="757"/>
      <c r="HBJ15" s="757"/>
      <c r="HBK15" s="757"/>
      <c r="HBL15" s="757"/>
      <c r="HBM15" s="757"/>
      <c r="HBN15" s="757"/>
      <c r="HBO15" s="757"/>
      <c r="HBP15" s="757"/>
      <c r="HBQ15" s="757"/>
      <c r="HBR15" s="757"/>
      <c r="HBS15" s="757"/>
      <c r="HBT15" s="757"/>
      <c r="HBU15" s="757"/>
      <c r="HBV15" s="757"/>
      <c r="HBW15" s="757"/>
      <c r="HBX15" s="757"/>
      <c r="HBY15" s="757"/>
      <c r="HBZ15" s="757"/>
      <c r="HCA15" s="757"/>
      <c r="HCB15" s="757"/>
      <c r="HCC15" s="757"/>
      <c r="HCD15" s="757"/>
      <c r="HCE15" s="757"/>
      <c r="HCF15" s="757"/>
      <c r="HCG15" s="757"/>
      <c r="HCH15" s="757"/>
      <c r="HCI15" s="757"/>
      <c r="HCJ15" s="757"/>
      <c r="HCK15" s="757"/>
      <c r="HCL15" s="757"/>
      <c r="HCM15" s="757"/>
      <c r="HCN15" s="757"/>
      <c r="HCO15" s="757"/>
      <c r="HCP15" s="757"/>
      <c r="HCQ15" s="757"/>
      <c r="HCR15" s="757"/>
      <c r="HCS15" s="757"/>
      <c r="HCT15" s="757"/>
      <c r="HCU15" s="757"/>
      <c r="HCV15" s="757"/>
      <c r="HCW15" s="757"/>
      <c r="HCX15" s="757"/>
      <c r="HCY15" s="757"/>
      <c r="HCZ15" s="757"/>
      <c r="HDA15" s="757"/>
      <c r="HDB15" s="757"/>
      <c r="HDC15" s="757"/>
      <c r="HDD15" s="757"/>
      <c r="HDE15" s="757"/>
      <c r="HDF15" s="757"/>
      <c r="HDG15" s="757"/>
      <c r="HDH15" s="757"/>
      <c r="HDI15" s="757"/>
      <c r="HDJ15" s="757"/>
      <c r="HDK15" s="757"/>
      <c r="HDL15" s="757"/>
      <c r="HDM15" s="757"/>
      <c r="HDN15" s="757"/>
      <c r="HDO15" s="757"/>
      <c r="HDP15" s="757"/>
      <c r="HDQ15" s="757"/>
      <c r="HDR15" s="757"/>
      <c r="HDS15" s="757"/>
      <c r="HDT15" s="757"/>
      <c r="HDU15" s="757"/>
      <c r="HDV15" s="757"/>
      <c r="HDW15" s="757"/>
      <c r="HDX15" s="757"/>
      <c r="HDY15" s="757"/>
      <c r="HDZ15" s="757"/>
      <c r="HEA15" s="757"/>
      <c r="HEB15" s="757"/>
      <c r="HEC15" s="757"/>
      <c r="HED15" s="757"/>
      <c r="HEE15" s="757"/>
      <c r="HEF15" s="757"/>
      <c r="HEG15" s="757"/>
      <c r="HEH15" s="757"/>
      <c r="HEI15" s="757"/>
      <c r="HEJ15" s="757"/>
      <c r="HEK15" s="757"/>
      <c r="HEL15" s="757"/>
      <c r="HEM15" s="757"/>
      <c r="HEN15" s="757"/>
      <c r="HEO15" s="757"/>
      <c r="HEP15" s="757"/>
      <c r="HEQ15" s="757"/>
      <c r="HER15" s="757"/>
      <c r="HES15" s="757"/>
      <c r="HET15" s="757"/>
      <c r="HEU15" s="757"/>
      <c r="HEV15" s="757"/>
      <c r="HEW15" s="757"/>
      <c r="HEX15" s="757"/>
      <c r="HEY15" s="757"/>
      <c r="HEZ15" s="757"/>
      <c r="HFA15" s="757"/>
      <c r="HFB15" s="757"/>
      <c r="HFC15" s="757"/>
      <c r="HFD15" s="757"/>
      <c r="HFE15" s="757"/>
      <c r="HFF15" s="757"/>
      <c r="HFG15" s="757"/>
      <c r="HFH15" s="757"/>
      <c r="HFI15" s="757"/>
      <c r="HFJ15" s="757"/>
      <c r="HFK15" s="757"/>
      <c r="HFL15" s="757"/>
      <c r="HFM15" s="757"/>
      <c r="HFN15" s="757"/>
      <c r="HFO15" s="757"/>
      <c r="HFP15" s="757"/>
      <c r="HFQ15" s="757"/>
      <c r="HFR15" s="757"/>
      <c r="HFS15" s="757"/>
      <c r="HFT15" s="757"/>
      <c r="HFU15" s="757"/>
      <c r="HFV15" s="757"/>
      <c r="HFW15" s="757"/>
      <c r="HFX15" s="757"/>
      <c r="HFY15" s="757"/>
      <c r="HFZ15" s="757"/>
      <c r="HGA15" s="757"/>
      <c r="HGB15" s="757"/>
      <c r="HGC15" s="757"/>
      <c r="HGD15" s="757"/>
      <c r="HGE15" s="757"/>
      <c r="HGF15" s="757"/>
      <c r="HGG15" s="757"/>
      <c r="HGH15" s="757"/>
      <c r="HGI15" s="757"/>
      <c r="HGJ15" s="757"/>
      <c r="HGK15" s="757"/>
      <c r="HGL15" s="757"/>
      <c r="HGM15" s="757"/>
      <c r="HGN15" s="757"/>
      <c r="HGO15" s="757"/>
      <c r="HGP15" s="757"/>
      <c r="HGQ15" s="757"/>
      <c r="HGR15" s="757"/>
      <c r="HGS15" s="757"/>
      <c r="HGT15" s="757"/>
      <c r="HGU15" s="757"/>
      <c r="HGV15" s="757"/>
      <c r="HGW15" s="757"/>
      <c r="HGX15" s="757"/>
      <c r="HGY15" s="757"/>
      <c r="HGZ15" s="757"/>
      <c r="HHA15" s="757"/>
      <c r="HHB15" s="757"/>
      <c r="HHC15" s="757"/>
      <c r="HHD15" s="757"/>
      <c r="HHE15" s="757"/>
      <c r="HHF15" s="757"/>
      <c r="HHG15" s="757"/>
      <c r="HHH15" s="757"/>
      <c r="HHI15" s="757"/>
      <c r="HHJ15" s="757"/>
      <c r="HHK15" s="757"/>
      <c r="HHL15" s="757"/>
      <c r="HHM15" s="757"/>
      <c r="HHN15" s="757"/>
      <c r="HHO15" s="757"/>
      <c r="HHP15" s="757"/>
      <c r="HHQ15" s="757"/>
      <c r="HHR15" s="757"/>
      <c r="HHS15" s="757"/>
      <c r="HHT15" s="757"/>
      <c r="HHU15" s="757"/>
      <c r="HHV15" s="757"/>
      <c r="HHW15" s="757"/>
      <c r="HHX15" s="757"/>
      <c r="HHY15" s="757"/>
      <c r="HHZ15" s="757"/>
      <c r="HIA15" s="757"/>
      <c r="HIB15" s="757"/>
      <c r="HIC15" s="757"/>
      <c r="HID15" s="757"/>
      <c r="HIE15" s="757"/>
      <c r="HIF15" s="757"/>
      <c r="HIG15" s="757"/>
      <c r="HIH15" s="757"/>
      <c r="HII15" s="757"/>
      <c r="HIJ15" s="757"/>
      <c r="HIK15" s="757"/>
      <c r="HIL15" s="757"/>
      <c r="HIM15" s="757"/>
      <c r="HIN15" s="757"/>
      <c r="HIO15" s="757"/>
      <c r="HIP15" s="757"/>
      <c r="HIQ15" s="757"/>
      <c r="HIR15" s="757"/>
      <c r="HIS15" s="757"/>
      <c r="HIT15" s="757"/>
      <c r="HIU15" s="757"/>
      <c r="HIV15" s="757"/>
      <c r="HIW15" s="757"/>
      <c r="HIX15" s="757"/>
      <c r="HIY15" s="757"/>
      <c r="HIZ15" s="757"/>
      <c r="HJA15" s="757"/>
      <c r="HJB15" s="757"/>
      <c r="HJC15" s="757"/>
      <c r="HJD15" s="757"/>
      <c r="HJE15" s="757"/>
      <c r="HJF15" s="757"/>
      <c r="HJG15" s="757"/>
      <c r="HJH15" s="757"/>
      <c r="HJI15" s="757"/>
      <c r="HJJ15" s="757"/>
      <c r="HJK15" s="757"/>
      <c r="HJL15" s="757"/>
      <c r="HJM15" s="757"/>
      <c r="HJN15" s="757"/>
      <c r="HJO15" s="757"/>
      <c r="HJP15" s="757"/>
      <c r="HJQ15" s="757"/>
      <c r="HJR15" s="757"/>
      <c r="HJS15" s="757"/>
      <c r="HJT15" s="757"/>
      <c r="HJU15" s="757"/>
      <c r="HJV15" s="757"/>
      <c r="HJW15" s="757"/>
      <c r="HJX15" s="757"/>
      <c r="HJY15" s="757"/>
      <c r="HJZ15" s="757"/>
      <c r="HKA15" s="757"/>
      <c r="HKB15" s="757"/>
      <c r="HKC15" s="757"/>
      <c r="HKD15" s="757"/>
      <c r="HKE15" s="757"/>
      <c r="HKF15" s="757"/>
      <c r="HKG15" s="757"/>
      <c r="HKH15" s="757"/>
      <c r="HKI15" s="757"/>
      <c r="HKJ15" s="757"/>
      <c r="HKK15" s="757"/>
      <c r="HKL15" s="757"/>
      <c r="HKM15" s="757"/>
      <c r="HKN15" s="757"/>
      <c r="HKO15" s="757"/>
      <c r="HKP15" s="757"/>
      <c r="HKQ15" s="757"/>
      <c r="HKR15" s="757"/>
      <c r="HKS15" s="757"/>
      <c r="HKT15" s="757"/>
      <c r="HKU15" s="757"/>
      <c r="HKV15" s="757"/>
      <c r="HKW15" s="757"/>
      <c r="HKX15" s="757"/>
      <c r="HKY15" s="757"/>
      <c r="HKZ15" s="757"/>
      <c r="HLA15" s="757"/>
      <c r="HLB15" s="757"/>
      <c r="HLC15" s="757"/>
      <c r="HLD15" s="757"/>
      <c r="HLE15" s="757"/>
      <c r="HLF15" s="757"/>
      <c r="HLG15" s="757"/>
      <c r="HLH15" s="757"/>
      <c r="HLI15" s="757"/>
      <c r="HLJ15" s="757"/>
      <c r="HLK15" s="757"/>
      <c r="HLL15" s="757"/>
      <c r="HLM15" s="757"/>
      <c r="HLN15" s="757"/>
      <c r="HLO15" s="757"/>
      <c r="HLP15" s="757"/>
      <c r="HLQ15" s="757"/>
      <c r="HLR15" s="757"/>
      <c r="HLS15" s="757"/>
      <c r="HLT15" s="757"/>
      <c r="HLU15" s="757"/>
      <c r="HLV15" s="757"/>
      <c r="HLW15" s="757"/>
      <c r="HLX15" s="757"/>
      <c r="HLY15" s="757"/>
      <c r="HLZ15" s="757"/>
      <c r="HMA15" s="757"/>
      <c r="HMB15" s="757"/>
      <c r="HMC15" s="757"/>
      <c r="HMD15" s="757"/>
      <c r="HME15" s="757"/>
      <c r="HMF15" s="757"/>
      <c r="HMG15" s="757"/>
      <c r="HMH15" s="757"/>
      <c r="HMI15" s="757"/>
      <c r="HMJ15" s="757"/>
      <c r="HMK15" s="757"/>
      <c r="HML15" s="757"/>
      <c r="HMM15" s="757"/>
      <c r="HMN15" s="757"/>
      <c r="HMO15" s="757"/>
      <c r="HMP15" s="757"/>
      <c r="HMQ15" s="757"/>
      <c r="HMR15" s="757"/>
      <c r="HMS15" s="757"/>
      <c r="HMT15" s="757"/>
      <c r="HMU15" s="757"/>
      <c r="HMV15" s="757"/>
      <c r="HMW15" s="757"/>
      <c r="HMX15" s="757"/>
      <c r="HMY15" s="757"/>
      <c r="HMZ15" s="757"/>
      <c r="HNA15" s="757"/>
      <c r="HNB15" s="757"/>
      <c r="HNC15" s="757"/>
      <c r="HND15" s="757"/>
      <c r="HNE15" s="757"/>
      <c r="HNF15" s="757"/>
      <c r="HNG15" s="757"/>
      <c r="HNH15" s="757"/>
      <c r="HNI15" s="757"/>
      <c r="HNJ15" s="757"/>
      <c r="HNK15" s="757"/>
      <c r="HNL15" s="757"/>
      <c r="HNM15" s="757"/>
      <c r="HNN15" s="757"/>
      <c r="HNO15" s="757"/>
      <c r="HNP15" s="757"/>
      <c r="HNQ15" s="757"/>
      <c r="HNR15" s="757"/>
      <c r="HNS15" s="757"/>
      <c r="HNT15" s="757"/>
      <c r="HNU15" s="757"/>
      <c r="HNV15" s="757"/>
      <c r="HNW15" s="757"/>
      <c r="HNX15" s="757"/>
      <c r="HNY15" s="757"/>
      <c r="HNZ15" s="757"/>
      <c r="HOA15" s="757"/>
      <c r="HOB15" s="757"/>
      <c r="HOC15" s="757"/>
      <c r="HOD15" s="757"/>
      <c r="HOE15" s="757"/>
      <c r="HOF15" s="757"/>
      <c r="HOG15" s="757"/>
      <c r="HOH15" s="757"/>
      <c r="HOI15" s="757"/>
      <c r="HOJ15" s="757"/>
      <c r="HOK15" s="757"/>
      <c r="HOL15" s="757"/>
      <c r="HOM15" s="757"/>
      <c r="HON15" s="757"/>
      <c r="HOO15" s="757"/>
      <c r="HOP15" s="757"/>
      <c r="HOQ15" s="757"/>
      <c r="HOR15" s="757"/>
      <c r="HOS15" s="757"/>
      <c r="HOT15" s="757"/>
      <c r="HOU15" s="757"/>
      <c r="HOV15" s="757"/>
      <c r="HOW15" s="757"/>
      <c r="HOX15" s="757"/>
      <c r="HOY15" s="757"/>
      <c r="HOZ15" s="757"/>
      <c r="HPA15" s="757"/>
      <c r="HPB15" s="757"/>
      <c r="HPC15" s="757"/>
      <c r="HPD15" s="757"/>
      <c r="HPE15" s="757"/>
      <c r="HPF15" s="757"/>
      <c r="HPG15" s="757"/>
      <c r="HPH15" s="757"/>
      <c r="HPI15" s="757"/>
      <c r="HPJ15" s="757"/>
      <c r="HPK15" s="757"/>
      <c r="HPL15" s="757"/>
      <c r="HPM15" s="757"/>
      <c r="HPN15" s="757"/>
      <c r="HPO15" s="757"/>
      <c r="HPP15" s="757"/>
      <c r="HPQ15" s="757"/>
      <c r="HPR15" s="757"/>
      <c r="HPS15" s="757"/>
      <c r="HPT15" s="757"/>
      <c r="HPU15" s="757"/>
      <c r="HPV15" s="757"/>
      <c r="HPW15" s="757"/>
      <c r="HPX15" s="757"/>
      <c r="HPY15" s="757"/>
      <c r="HPZ15" s="757"/>
      <c r="HQA15" s="757"/>
      <c r="HQB15" s="757"/>
      <c r="HQC15" s="757"/>
      <c r="HQD15" s="757"/>
      <c r="HQE15" s="757"/>
      <c r="HQF15" s="757"/>
      <c r="HQG15" s="757"/>
      <c r="HQH15" s="757"/>
      <c r="HQI15" s="757"/>
      <c r="HQJ15" s="757"/>
      <c r="HQK15" s="757"/>
      <c r="HQL15" s="757"/>
      <c r="HQM15" s="757"/>
      <c r="HQN15" s="757"/>
      <c r="HQO15" s="757"/>
      <c r="HQP15" s="757"/>
      <c r="HQQ15" s="757"/>
      <c r="HQR15" s="757"/>
      <c r="HQS15" s="757"/>
      <c r="HQT15" s="757"/>
      <c r="HQU15" s="757"/>
      <c r="HQV15" s="757"/>
      <c r="HQW15" s="757"/>
      <c r="HQX15" s="757"/>
      <c r="HQY15" s="757"/>
      <c r="HQZ15" s="757"/>
      <c r="HRA15" s="757"/>
      <c r="HRB15" s="757"/>
      <c r="HRC15" s="757"/>
      <c r="HRD15" s="757"/>
      <c r="HRE15" s="757"/>
      <c r="HRF15" s="757"/>
      <c r="HRG15" s="757"/>
      <c r="HRH15" s="757"/>
      <c r="HRI15" s="757"/>
      <c r="HRJ15" s="757"/>
      <c r="HRK15" s="757"/>
      <c r="HRL15" s="757"/>
      <c r="HRM15" s="757"/>
      <c r="HRN15" s="757"/>
      <c r="HRO15" s="757"/>
      <c r="HRP15" s="757"/>
      <c r="HRQ15" s="757"/>
      <c r="HRR15" s="757"/>
      <c r="HRS15" s="757"/>
      <c r="HRT15" s="757"/>
      <c r="HRU15" s="757"/>
      <c r="HRV15" s="757"/>
      <c r="HRW15" s="757"/>
      <c r="HRX15" s="757"/>
      <c r="HRY15" s="757"/>
      <c r="HRZ15" s="757"/>
      <c r="HSA15" s="757"/>
      <c r="HSB15" s="757"/>
      <c r="HSC15" s="757"/>
      <c r="HSD15" s="757"/>
      <c r="HSE15" s="757"/>
      <c r="HSF15" s="757"/>
      <c r="HSG15" s="757"/>
      <c r="HSH15" s="757"/>
      <c r="HSI15" s="757"/>
      <c r="HSJ15" s="757"/>
      <c r="HSK15" s="757"/>
      <c r="HSL15" s="757"/>
      <c r="HSM15" s="757"/>
      <c r="HSN15" s="757"/>
      <c r="HSO15" s="757"/>
      <c r="HSP15" s="757"/>
      <c r="HSQ15" s="757"/>
      <c r="HSR15" s="757"/>
      <c r="HSS15" s="757"/>
      <c r="HST15" s="757"/>
      <c r="HSU15" s="757"/>
      <c r="HSV15" s="757"/>
      <c r="HSW15" s="757"/>
      <c r="HSX15" s="757"/>
      <c r="HSY15" s="757"/>
      <c r="HSZ15" s="757"/>
      <c r="HTA15" s="757"/>
      <c r="HTB15" s="757"/>
      <c r="HTC15" s="757"/>
      <c r="HTD15" s="757"/>
      <c r="HTE15" s="757"/>
      <c r="HTF15" s="757"/>
      <c r="HTG15" s="757"/>
      <c r="HTH15" s="757"/>
      <c r="HTI15" s="757"/>
      <c r="HTJ15" s="757"/>
      <c r="HTK15" s="757"/>
      <c r="HTL15" s="757"/>
      <c r="HTM15" s="757"/>
      <c r="HTN15" s="757"/>
      <c r="HTO15" s="757"/>
      <c r="HTP15" s="757"/>
      <c r="HTQ15" s="757"/>
      <c r="HTR15" s="757"/>
      <c r="HTS15" s="757"/>
      <c r="HTT15" s="757"/>
      <c r="HTU15" s="757"/>
      <c r="HTV15" s="757"/>
      <c r="HTW15" s="757"/>
      <c r="HTX15" s="757"/>
      <c r="HTY15" s="757"/>
      <c r="HTZ15" s="757"/>
      <c r="HUA15" s="757"/>
      <c r="HUB15" s="757"/>
      <c r="HUC15" s="757"/>
      <c r="HUD15" s="757"/>
      <c r="HUE15" s="757"/>
      <c r="HUF15" s="757"/>
      <c r="HUG15" s="757"/>
      <c r="HUH15" s="757"/>
      <c r="HUI15" s="757"/>
      <c r="HUJ15" s="757"/>
      <c r="HUK15" s="757"/>
      <c r="HUL15" s="757"/>
      <c r="HUM15" s="757"/>
      <c r="HUN15" s="757"/>
      <c r="HUO15" s="757"/>
      <c r="HUP15" s="757"/>
      <c r="HUQ15" s="757"/>
      <c r="HUR15" s="757"/>
      <c r="HUS15" s="757"/>
      <c r="HUT15" s="757"/>
      <c r="HUU15" s="757"/>
      <c r="HUV15" s="757"/>
      <c r="HUW15" s="757"/>
      <c r="HUX15" s="757"/>
      <c r="HUY15" s="757"/>
      <c r="HUZ15" s="757"/>
      <c r="HVA15" s="757"/>
      <c r="HVB15" s="757"/>
      <c r="HVC15" s="757"/>
      <c r="HVD15" s="757"/>
      <c r="HVE15" s="757"/>
      <c r="HVF15" s="757"/>
      <c r="HVG15" s="757"/>
      <c r="HVH15" s="757"/>
      <c r="HVI15" s="757"/>
      <c r="HVJ15" s="757"/>
      <c r="HVK15" s="757"/>
      <c r="HVL15" s="757"/>
      <c r="HVM15" s="757"/>
      <c r="HVN15" s="757"/>
      <c r="HVO15" s="757"/>
      <c r="HVP15" s="757"/>
      <c r="HVQ15" s="757"/>
      <c r="HVR15" s="757"/>
      <c r="HVS15" s="757"/>
      <c r="HVT15" s="757"/>
      <c r="HVU15" s="757"/>
      <c r="HVV15" s="757"/>
      <c r="HVW15" s="757"/>
      <c r="HVX15" s="757"/>
      <c r="HVY15" s="757"/>
      <c r="HVZ15" s="757"/>
      <c r="HWA15" s="757"/>
      <c r="HWB15" s="757"/>
      <c r="HWC15" s="757"/>
      <c r="HWD15" s="757"/>
      <c r="HWE15" s="757"/>
      <c r="HWF15" s="757"/>
      <c r="HWG15" s="757"/>
      <c r="HWH15" s="757"/>
      <c r="HWI15" s="757"/>
      <c r="HWJ15" s="757"/>
      <c r="HWK15" s="757"/>
      <c r="HWL15" s="757"/>
      <c r="HWM15" s="757"/>
      <c r="HWN15" s="757"/>
      <c r="HWO15" s="757"/>
      <c r="HWP15" s="757"/>
      <c r="HWQ15" s="757"/>
      <c r="HWR15" s="757"/>
      <c r="HWS15" s="757"/>
      <c r="HWT15" s="757"/>
      <c r="HWU15" s="757"/>
      <c r="HWV15" s="757"/>
      <c r="HWW15" s="757"/>
      <c r="HWX15" s="757"/>
      <c r="HWY15" s="757"/>
      <c r="HWZ15" s="757"/>
      <c r="HXA15" s="757"/>
      <c r="HXB15" s="757"/>
      <c r="HXC15" s="757"/>
      <c r="HXD15" s="757"/>
      <c r="HXE15" s="757"/>
      <c r="HXF15" s="757"/>
      <c r="HXG15" s="757"/>
      <c r="HXH15" s="757"/>
      <c r="HXI15" s="757"/>
      <c r="HXJ15" s="757"/>
      <c r="HXK15" s="757"/>
      <c r="HXL15" s="757"/>
      <c r="HXM15" s="757"/>
      <c r="HXN15" s="757"/>
      <c r="HXO15" s="757"/>
      <c r="HXP15" s="757"/>
      <c r="HXQ15" s="757"/>
      <c r="HXR15" s="757"/>
      <c r="HXS15" s="757"/>
      <c r="HXT15" s="757"/>
      <c r="HXU15" s="757"/>
      <c r="HXV15" s="757"/>
      <c r="HXW15" s="757"/>
      <c r="HXX15" s="757"/>
      <c r="HXY15" s="757"/>
      <c r="HXZ15" s="757"/>
      <c r="HYA15" s="757"/>
      <c r="HYB15" s="757"/>
      <c r="HYC15" s="757"/>
      <c r="HYD15" s="757"/>
      <c r="HYE15" s="757"/>
      <c r="HYF15" s="757"/>
      <c r="HYG15" s="757"/>
      <c r="HYH15" s="757"/>
      <c r="HYI15" s="757"/>
      <c r="HYJ15" s="757"/>
      <c r="HYK15" s="757"/>
      <c r="HYL15" s="757"/>
      <c r="HYM15" s="757"/>
      <c r="HYN15" s="757"/>
      <c r="HYO15" s="757"/>
      <c r="HYP15" s="757"/>
      <c r="HYQ15" s="757"/>
      <c r="HYR15" s="757"/>
      <c r="HYS15" s="757"/>
      <c r="HYT15" s="757"/>
      <c r="HYU15" s="757"/>
      <c r="HYV15" s="757"/>
      <c r="HYW15" s="757"/>
      <c r="HYX15" s="757"/>
      <c r="HYY15" s="757"/>
      <c r="HYZ15" s="757"/>
      <c r="HZA15" s="757"/>
      <c r="HZB15" s="757"/>
      <c r="HZC15" s="757"/>
      <c r="HZD15" s="757"/>
      <c r="HZE15" s="757"/>
      <c r="HZF15" s="757"/>
      <c r="HZG15" s="757"/>
      <c r="HZH15" s="757"/>
      <c r="HZI15" s="757"/>
      <c r="HZJ15" s="757"/>
      <c r="HZK15" s="757"/>
      <c r="HZL15" s="757"/>
      <c r="HZM15" s="757"/>
      <c r="HZN15" s="757"/>
      <c r="HZO15" s="757"/>
      <c r="HZP15" s="757"/>
      <c r="HZQ15" s="757"/>
      <c r="HZR15" s="757"/>
      <c r="HZS15" s="757"/>
      <c r="HZT15" s="757"/>
      <c r="HZU15" s="757"/>
      <c r="HZV15" s="757"/>
      <c r="HZW15" s="757"/>
      <c r="HZX15" s="757"/>
      <c r="HZY15" s="757"/>
      <c r="HZZ15" s="757"/>
      <c r="IAA15" s="757"/>
      <c r="IAB15" s="757"/>
      <c r="IAC15" s="757"/>
      <c r="IAD15" s="757"/>
      <c r="IAE15" s="757"/>
      <c r="IAF15" s="757"/>
      <c r="IAG15" s="757"/>
      <c r="IAH15" s="757"/>
      <c r="IAI15" s="757"/>
      <c r="IAJ15" s="757"/>
      <c r="IAK15" s="757"/>
      <c r="IAL15" s="757"/>
      <c r="IAM15" s="757"/>
      <c r="IAN15" s="757"/>
      <c r="IAO15" s="757"/>
      <c r="IAP15" s="757"/>
      <c r="IAQ15" s="757"/>
      <c r="IAR15" s="757"/>
      <c r="IAS15" s="757"/>
      <c r="IAT15" s="757"/>
      <c r="IAU15" s="757"/>
      <c r="IAV15" s="757"/>
      <c r="IAW15" s="757"/>
      <c r="IAX15" s="757"/>
      <c r="IAY15" s="757"/>
      <c r="IAZ15" s="757"/>
      <c r="IBA15" s="757"/>
      <c r="IBB15" s="757"/>
      <c r="IBC15" s="757"/>
      <c r="IBD15" s="757"/>
      <c r="IBE15" s="757"/>
      <c r="IBF15" s="757"/>
      <c r="IBG15" s="757"/>
      <c r="IBH15" s="757"/>
      <c r="IBI15" s="757"/>
      <c r="IBJ15" s="757"/>
      <c r="IBK15" s="757"/>
      <c r="IBL15" s="757"/>
      <c r="IBM15" s="757"/>
      <c r="IBN15" s="757"/>
      <c r="IBO15" s="757"/>
      <c r="IBP15" s="757"/>
      <c r="IBQ15" s="757"/>
      <c r="IBR15" s="757"/>
      <c r="IBS15" s="757"/>
      <c r="IBT15" s="757"/>
      <c r="IBU15" s="757"/>
      <c r="IBV15" s="757"/>
      <c r="IBW15" s="757"/>
      <c r="IBX15" s="757"/>
      <c r="IBY15" s="757"/>
      <c r="IBZ15" s="757"/>
      <c r="ICA15" s="757"/>
      <c r="ICB15" s="757"/>
      <c r="ICC15" s="757"/>
      <c r="ICD15" s="757"/>
      <c r="ICE15" s="757"/>
      <c r="ICF15" s="757"/>
      <c r="ICG15" s="757"/>
      <c r="ICH15" s="757"/>
      <c r="ICI15" s="757"/>
      <c r="ICJ15" s="757"/>
      <c r="ICK15" s="757"/>
      <c r="ICL15" s="757"/>
      <c r="ICM15" s="757"/>
      <c r="ICN15" s="757"/>
      <c r="ICO15" s="757"/>
      <c r="ICP15" s="757"/>
      <c r="ICQ15" s="757"/>
      <c r="ICR15" s="757"/>
      <c r="ICS15" s="757"/>
      <c r="ICT15" s="757"/>
      <c r="ICU15" s="757"/>
      <c r="ICV15" s="757"/>
      <c r="ICW15" s="757"/>
      <c r="ICX15" s="757"/>
      <c r="ICY15" s="757"/>
      <c r="ICZ15" s="757"/>
      <c r="IDA15" s="757"/>
      <c r="IDB15" s="757"/>
      <c r="IDC15" s="757"/>
      <c r="IDD15" s="757"/>
      <c r="IDE15" s="757"/>
      <c r="IDF15" s="757"/>
      <c r="IDG15" s="757"/>
      <c r="IDH15" s="757"/>
      <c r="IDI15" s="757"/>
      <c r="IDJ15" s="757"/>
      <c r="IDK15" s="757"/>
      <c r="IDL15" s="757"/>
      <c r="IDM15" s="757"/>
      <c r="IDN15" s="757"/>
      <c r="IDO15" s="757"/>
      <c r="IDP15" s="757"/>
      <c r="IDQ15" s="757"/>
      <c r="IDR15" s="757"/>
      <c r="IDS15" s="757"/>
      <c r="IDT15" s="757"/>
      <c r="IDU15" s="757"/>
      <c r="IDV15" s="757"/>
      <c r="IDW15" s="757"/>
      <c r="IDX15" s="757"/>
      <c r="IDY15" s="757"/>
      <c r="IDZ15" s="757"/>
      <c r="IEA15" s="757"/>
      <c r="IEB15" s="757"/>
      <c r="IEC15" s="757"/>
      <c r="IED15" s="757"/>
      <c r="IEE15" s="757"/>
      <c r="IEF15" s="757"/>
      <c r="IEG15" s="757"/>
      <c r="IEH15" s="757"/>
      <c r="IEI15" s="757"/>
      <c r="IEJ15" s="757"/>
      <c r="IEK15" s="757"/>
      <c r="IEL15" s="757"/>
      <c r="IEM15" s="757"/>
      <c r="IEN15" s="757"/>
      <c r="IEO15" s="757"/>
      <c r="IEP15" s="757"/>
      <c r="IEQ15" s="757"/>
      <c r="IER15" s="757"/>
      <c r="IES15" s="757"/>
      <c r="IET15" s="757"/>
      <c r="IEU15" s="757"/>
      <c r="IEV15" s="757"/>
      <c r="IEW15" s="757"/>
      <c r="IEX15" s="757"/>
      <c r="IEY15" s="757"/>
      <c r="IEZ15" s="757"/>
      <c r="IFA15" s="757"/>
      <c r="IFB15" s="757"/>
      <c r="IFC15" s="757"/>
      <c r="IFD15" s="757"/>
      <c r="IFE15" s="757"/>
      <c r="IFF15" s="757"/>
      <c r="IFG15" s="757"/>
      <c r="IFH15" s="757"/>
      <c r="IFI15" s="757"/>
      <c r="IFJ15" s="757"/>
      <c r="IFK15" s="757"/>
      <c r="IFL15" s="757"/>
      <c r="IFM15" s="757"/>
      <c r="IFN15" s="757"/>
      <c r="IFO15" s="757"/>
      <c r="IFP15" s="757"/>
      <c r="IFQ15" s="757"/>
      <c r="IFR15" s="757"/>
      <c r="IFS15" s="757"/>
      <c r="IFT15" s="757"/>
      <c r="IFU15" s="757"/>
      <c r="IFV15" s="757"/>
      <c r="IFW15" s="757"/>
      <c r="IFX15" s="757"/>
      <c r="IFY15" s="757"/>
      <c r="IFZ15" s="757"/>
      <c r="IGA15" s="757"/>
      <c r="IGB15" s="757"/>
      <c r="IGC15" s="757"/>
      <c r="IGD15" s="757"/>
      <c r="IGE15" s="757"/>
      <c r="IGF15" s="757"/>
      <c r="IGG15" s="757"/>
      <c r="IGH15" s="757"/>
      <c r="IGI15" s="757"/>
      <c r="IGJ15" s="757"/>
      <c r="IGK15" s="757"/>
      <c r="IGL15" s="757"/>
      <c r="IGM15" s="757"/>
      <c r="IGN15" s="757"/>
      <c r="IGO15" s="757"/>
      <c r="IGP15" s="757"/>
      <c r="IGQ15" s="757"/>
      <c r="IGR15" s="757"/>
      <c r="IGS15" s="757"/>
      <c r="IGT15" s="757"/>
      <c r="IGU15" s="757"/>
      <c r="IGV15" s="757"/>
      <c r="IGW15" s="757"/>
      <c r="IGX15" s="757"/>
      <c r="IGY15" s="757"/>
      <c r="IGZ15" s="757"/>
      <c r="IHA15" s="757"/>
      <c r="IHB15" s="757"/>
      <c r="IHC15" s="757"/>
      <c r="IHD15" s="757"/>
      <c r="IHE15" s="757"/>
      <c r="IHF15" s="757"/>
      <c r="IHG15" s="757"/>
      <c r="IHH15" s="757"/>
      <c r="IHI15" s="757"/>
      <c r="IHJ15" s="757"/>
      <c r="IHK15" s="757"/>
      <c r="IHL15" s="757"/>
      <c r="IHM15" s="757"/>
      <c r="IHN15" s="757"/>
      <c r="IHO15" s="757"/>
      <c r="IHP15" s="757"/>
      <c r="IHQ15" s="757"/>
      <c r="IHR15" s="757"/>
      <c r="IHS15" s="757"/>
      <c r="IHT15" s="757"/>
      <c r="IHU15" s="757"/>
      <c r="IHV15" s="757"/>
      <c r="IHW15" s="757"/>
      <c r="IHX15" s="757"/>
      <c r="IHY15" s="757"/>
      <c r="IHZ15" s="757"/>
      <c r="IIA15" s="757"/>
      <c r="IIB15" s="757"/>
      <c r="IIC15" s="757"/>
      <c r="IID15" s="757"/>
      <c r="IIE15" s="757"/>
      <c r="IIF15" s="757"/>
      <c r="IIG15" s="757"/>
      <c r="IIH15" s="757"/>
      <c r="III15" s="757"/>
      <c r="IIJ15" s="757"/>
      <c r="IIK15" s="757"/>
      <c r="IIL15" s="757"/>
      <c r="IIM15" s="757"/>
      <c r="IIN15" s="757"/>
      <c r="IIO15" s="757"/>
      <c r="IIP15" s="757"/>
      <c r="IIQ15" s="757"/>
      <c r="IIR15" s="757"/>
      <c r="IIS15" s="757"/>
      <c r="IIT15" s="757"/>
      <c r="IIU15" s="757"/>
      <c r="IIV15" s="757"/>
      <c r="IIW15" s="757"/>
      <c r="IIX15" s="757"/>
      <c r="IIY15" s="757"/>
      <c r="IIZ15" s="757"/>
      <c r="IJA15" s="757"/>
      <c r="IJB15" s="757"/>
      <c r="IJC15" s="757"/>
      <c r="IJD15" s="757"/>
      <c r="IJE15" s="757"/>
      <c r="IJF15" s="757"/>
      <c r="IJG15" s="757"/>
      <c r="IJH15" s="757"/>
      <c r="IJI15" s="757"/>
      <c r="IJJ15" s="757"/>
      <c r="IJK15" s="757"/>
      <c r="IJL15" s="757"/>
      <c r="IJM15" s="757"/>
      <c r="IJN15" s="757"/>
      <c r="IJO15" s="757"/>
      <c r="IJP15" s="757"/>
      <c r="IJQ15" s="757"/>
      <c r="IJR15" s="757"/>
      <c r="IJS15" s="757"/>
      <c r="IJT15" s="757"/>
      <c r="IJU15" s="757"/>
      <c r="IJV15" s="757"/>
      <c r="IJW15" s="757"/>
      <c r="IJX15" s="757"/>
      <c r="IJY15" s="757"/>
      <c r="IJZ15" s="757"/>
      <c r="IKA15" s="757"/>
      <c r="IKB15" s="757"/>
      <c r="IKC15" s="757"/>
      <c r="IKD15" s="757"/>
      <c r="IKE15" s="757"/>
      <c r="IKF15" s="757"/>
      <c r="IKG15" s="757"/>
      <c r="IKH15" s="757"/>
      <c r="IKI15" s="757"/>
      <c r="IKJ15" s="757"/>
      <c r="IKK15" s="757"/>
      <c r="IKL15" s="757"/>
      <c r="IKM15" s="757"/>
      <c r="IKN15" s="757"/>
      <c r="IKO15" s="757"/>
      <c r="IKP15" s="757"/>
      <c r="IKQ15" s="757"/>
      <c r="IKR15" s="757"/>
      <c r="IKS15" s="757"/>
      <c r="IKT15" s="757"/>
      <c r="IKU15" s="757"/>
      <c r="IKV15" s="757"/>
      <c r="IKW15" s="757"/>
      <c r="IKX15" s="757"/>
      <c r="IKY15" s="757"/>
      <c r="IKZ15" s="757"/>
      <c r="ILA15" s="757"/>
      <c r="ILB15" s="757"/>
      <c r="ILC15" s="757"/>
      <c r="ILD15" s="757"/>
      <c r="ILE15" s="757"/>
      <c r="ILF15" s="757"/>
      <c r="ILG15" s="757"/>
      <c r="ILH15" s="757"/>
      <c r="ILI15" s="757"/>
      <c r="ILJ15" s="757"/>
      <c r="ILK15" s="757"/>
      <c r="ILL15" s="757"/>
      <c r="ILM15" s="757"/>
      <c r="ILN15" s="757"/>
      <c r="ILO15" s="757"/>
      <c r="ILP15" s="757"/>
      <c r="ILQ15" s="757"/>
      <c r="ILR15" s="757"/>
      <c r="ILS15" s="757"/>
      <c r="ILT15" s="757"/>
      <c r="ILU15" s="757"/>
      <c r="ILV15" s="757"/>
      <c r="ILW15" s="757"/>
      <c r="ILX15" s="757"/>
      <c r="ILY15" s="757"/>
      <c r="ILZ15" s="757"/>
      <c r="IMA15" s="757"/>
      <c r="IMB15" s="757"/>
      <c r="IMC15" s="757"/>
      <c r="IMD15" s="757"/>
      <c r="IME15" s="757"/>
      <c r="IMF15" s="757"/>
      <c r="IMG15" s="757"/>
      <c r="IMH15" s="757"/>
      <c r="IMI15" s="757"/>
      <c r="IMJ15" s="757"/>
      <c r="IMK15" s="757"/>
      <c r="IML15" s="757"/>
      <c r="IMM15" s="757"/>
      <c r="IMN15" s="757"/>
      <c r="IMO15" s="757"/>
      <c r="IMP15" s="757"/>
      <c r="IMQ15" s="757"/>
      <c r="IMR15" s="757"/>
      <c r="IMS15" s="757"/>
      <c r="IMT15" s="757"/>
      <c r="IMU15" s="757"/>
      <c r="IMV15" s="757"/>
      <c r="IMW15" s="757"/>
      <c r="IMX15" s="757"/>
      <c r="IMY15" s="757"/>
      <c r="IMZ15" s="757"/>
      <c r="INA15" s="757"/>
      <c r="INB15" s="757"/>
      <c r="INC15" s="757"/>
      <c r="IND15" s="757"/>
      <c r="INE15" s="757"/>
      <c r="INF15" s="757"/>
      <c r="ING15" s="757"/>
      <c r="INH15" s="757"/>
      <c r="INI15" s="757"/>
      <c r="INJ15" s="757"/>
      <c r="INK15" s="757"/>
      <c r="INL15" s="757"/>
      <c r="INM15" s="757"/>
      <c r="INN15" s="757"/>
      <c r="INO15" s="757"/>
      <c r="INP15" s="757"/>
      <c r="INQ15" s="757"/>
      <c r="INR15" s="757"/>
      <c r="INS15" s="757"/>
      <c r="INT15" s="757"/>
      <c r="INU15" s="757"/>
      <c r="INV15" s="757"/>
      <c r="INW15" s="757"/>
      <c r="INX15" s="757"/>
      <c r="INY15" s="757"/>
      <c r="INZ15" s="757"/>
      <c r="IOA15" s="757"/>
      <c r="IOB15" s="757"/>
      <c r="IOC15" s="757"/>
      <c r="IOD15" s="757"/>
      <c r="IOE15" s="757"/>
      <c r="IOF15" s="757"/>
      <c r="IOG15" s="757"/>
      <c r="IOH15" s="757"/>
      <c r="IOI15" s="757"/>
      <c r="IOJ15" s="757"/>
      <c r="IOK15" s="757"/>
      <c r="IOL15" s="757"/>
      <c r="IOM15" s="757"/>
      <c r="ION15" s="757"/>
      <c r="IOO15" s="757"/>
      <c r="IOP15" s="757"/>
      <c r="IOQ15" s="757"/>
      <c r="IOR15" s="757"/>
      <c r="IOS15" s="757"/>
      <c r="IOT15" s="757"/>
      <c r="IOU15" s="757"/>
      <c r="IOV15" s="757"/>
      <c r="IOW15" s="757"/>
      <c r="IOX15" s="757"/>
      <c r="IOY15" s="757"/>
      <c r="IOZ15" s="757"/>
      <c r="IPA15" s="757"/>
      <c r="IPB15" s="757"/>
      <c r="IPC15" s="757"/>
      <c r="IPD15" s="757"/>
      <c r="IPE15" s="757"/>
      <c r="IPF15" s="757"/>
      <c r="IPG15" s="757"/>
      <c r="IPH15" s="757"/>
      <c r="IPI15" s="757"/>
      <c r="IPJ15" s="757"/>
      <c r="IPK15" s="757"/>
      <c r="IPL15" s="757"/>
      <c r="IPM15" s="757"/>
      <c r="IPN15" s="757"/>
      <c r="IPO15" s="757"/>
      <c r="IPP15" s="757"/>
      <c r="IPQ15" s="757"/>
      <c r="IPR15" s="757"/>
      <c r="IPS15" s="757"/>
      <c r="IPT15" s="757"/>
      <c r="IPU15" s="757"/>
      <c r="IPV15" s="757"/>
      <c r="IPW15" s="757"/>
      <c r="IPX15" s="757"/>
      <c r="IPY15" s="757"/>
      <c r="IPZ15" s="757"/>
      <c r="IQA15" s="757"/>
      <c r="IQB15" s="757"/>
      <c r="IQC15" s="757"/>
      <c r="IQD15" s="757"/>
      <c r="IQE15" s="757"/>
      <c r="IQF15" s="757"/>
      <c r="IQG15" s="757"/>
      <c r="IQH15" s="757"/>
      <c r="IQI15" s="757"/>
      <c r="IQJ15" s="757"/>
      <c r="IQK15" s="757"/>
      <c r="IQL15" s="757"/>
      <c r="IQM15" s="757"/>
      <c r="IQN15" s="757"/>
      <c r="IQO15" s="757"/>
      <c r="IQP15" s="757"/>
      <c r="IQQ15" s="757"/>
      <c r="IQR15" s="757"/>
      <c r="IQS15" s="757"/>
      <c r="IQT15" s="757"/>
      <c r="IQU15" s="757"/>
      <c r="IQV15" s="757"/>
      <c r="IQW15" s="757"/>
      <c r="IQX15" s="757"/>
      <c r="IQY15" s="757"/>
      <c r="IQZ15" s="757"/>
      <c r="IRA15" s="757"/>
      <c r="IRB15" s="757"/>
      <c r="IRC15" s="757"/>
      <c r="IRD15" s="757"/>
      <c r="IRE15" s="757"/>
      <c r="IRF15" s="757"/>
      <c r="IRG15" s="757"/>
      <c r="IRH15" s="757"/>
      <c r="IRI15" s="757"/>
      <c r="IRJ15" s="757"/>
      <c r="IRK15" s="757"/>
      <c r="IRL15" s="757"/>
      <c r="IRM15" s="757"/>
      <c r="IRN15" s="757"/>
      <c r="IRO15" s="757"/>
      <c r="IRP15" s="757"/>
      <c r="IRQ15" s="757"/>
      <c r="IRR15" s="757"/>
      <c r="IRS15" s="757"/>
      <c r="IRT15" s="757"/>
      <c r="IRU15" s="757"/>
      <c r="IRV15" s="757"/>
      <c r="IRW15" s="757"/>
      <c r="IRX15" s="757"/>
      <c r="IRY15" s="757"/>
      <c r="IRZ15" s="757"/>
      <c r="ISA15" s="757"/>
      <c r="ISB15" s="757"/>
      <c r="ISC15" s="757"/>
      <c r="ISD15" s="757"/>
      <c r="ISE15" s="757"/>
      <c r="ISF15" s="757"/>
      <c r="ISG15" s="757"/>
      <c r="ISH15" s="757"/>
      <c r="ISI15" s="757"/>
      <c r="ISJ15" s="757"/>
      <c r="ISK15" s="757"/>
      <c r="ISL15" s="757"/>
      <c r="ISM15" s="757"/>
      <c r="ISN15" s="757"/>
      <c r="ISO15" s="757"/>
      <c r="ISP15" s="757"/>
      <c r="ISQ15" s="757"/>
      <c r="ISR15" s="757"/>
      <c r="ISS15" s="757"/>
      <c r="IST15" s="757"/>
      <c r="ISU15" s="757"/>
      <c r="ISV15" s="757"/>
      <c r="ISW15" s="757"/>
      <c r="ISX15" s="757"/>
      <c r="ISY15" s="757"/>
      <c r="ISZ15" s="757"/>
      <c r="ITA15" s="757"/>
      <c r="ITB15" s="757"/>
      <c r="ITC15" s="757"/>
      <c r="ITD15" s="757"/>
      <c r="ITE15" s="757"/>
      <c r="ITF15" s="757"/>
      <c r="ITG15" s="757"/>
      <c r="ITH15" s="757"/>
      <c r="ITI15" s="757"/>
      <c r="ITJ15" s="757"/>
      <c r="ITK15" s="757"/>
      <c r="ITL15" s="757"/>
      <c r="ITM15" s="757"/>
      <c r="ITN15" s="757"/>
      <c r="ITO15" s="757"/>
      <c r="ITP15" s="757"/>
      <c r="ITQ15" s="757"/>
      <c r="ITR15" s="757"/>
      <c r="ITS15" s="757"/>
      <c r="ITT15" s="757"/>
      <c r="ITU15" s="757"/>
      <c r="ITV15" s="757"/>
      <c r="ITW15" s="757"/>
      <c r="ITX15" s="757"/>
      <c r="ITY15" s="757"/>
      <c r="ITZ15" s="757"/>
      <c r="IUA15" s="757"/>
      <c r="IUB15" s="757"/>
      <c r="IUC15" s="757"/>
      <c r="IUD15" s="757"/>
      <c r="IUE15" s="757"/>
      <c r="IUF15" s="757"/>
      <c r="IUG15" s="757"/>
      <c r="IUH15" s="757"/>
      <c r="IUI15" s="757"/>
      <c r="IUJ15" s="757"/>
      <c r="IUK15" s="757"/>
      <c r="IUL15" s="757"/>
      <c r="IUM15" s="757"/>
      <c r="IUN15" s="757"/>
      <c r="IUO15" s="757"/>
      <c r="IUP15" s="757"/>
      <c r="IUQ15" s="757"/>
      <c r="IUR15" s="757"/>
      <c r="IUS15" s="757"/>
      <c r="IUT15" s="757"/>
      <c r="IUU15" s="757"/>
      <c r="IUV15" s="757"/>
      <c r="IUW15" s="757"/>
      <c r="IUX15" s="757"/>
      <c r="IUY15" s="757"/>
      <c r="IUZ15" s="757"/>
      <c r="IVA15" s="757"/>
      <c r="IVB15" s="757"/>
      <c r="IVC15" s="757"/>
      <c r="IVD15" s="757"/>
      <c r="IVE15" s="757"/>
      <c r="IVF15" s="757"/>
      <c r="IVG15" s="757"/>
      <c r="IVH15" s="757"/>
      <c r="IVI15" s="757"/>
      <c r="IVJ15" s="757"/>
      <c r="IVK15" s="757"/>
      <c r="IVL15" s="757"/>
      <c r="IVM15" s="757"/>
      <c r="IVN15" s="757"/>
      <c r="IVO15" s="757"/>
      <c r="IVP15" s="757"/>
      <c r="IVQ15" s="757"/>
      <c r="IVR15" s="757"/>
      <c r="IVS15" s="757"/>
      <c r="IVT15" s="757"/>
      <c r="IVU15" s="757"/>
      <c r="IVV15" s="757"/>
      <c r="IVW15" s="757"/>
      <c r="IVX15" s="757"/>
      <c r="IVY15" s="757"/>
      <c r="IVZ15" s="757"/>
      <c r="IWA15" s="757"/>
      <c r="IWB15" s="757"/>
      <c r="IWC15" s="757"/>
      <c r="IWD15" s="757"/>
      <c r="IWE15" s="757"/>
      <c r="IWF15" s="757"/>
      <c r="IWG15" s="757"/>
      <c r="IWH15" s="757"/>
      <c r="IWI15" s="757"/>
      <c r="IWJ15" s="757"/>
      <c r="IWK15" s="757"/>
      <c r="IWL15" s="757"/>
      <c r="IWM15" s="757"/>
      <c r="IWN15" s="757"/>
      <c r="IWO15" s="757"/>
      <c r="IWP15" s="757"/>
      <c r="IWQ15" s="757"/>
      <c r="IWR15" s="757"/>
      <c r="IWS15" s="757"/>
      <c r="IWT15" s="757"/>
      <c r="IWU15" s="757"/>
      <c r="IWV15" s="757"/>
      <c r="IWW15" s="757"/>
      <c r="IWX15" s="757"/>
      <c r="IWY15" s="757"/>
      <c r="IWZ15" s="757"/>
      <c r="IXA15" s="757"/>
      <c r="IXB15" s="757"/>
      <c r="IXC15" s="757"/>
      <c r="IXD15" s="757"/>
      <c r="IXE15" s="757"/>
      <c r="IXF15" s="757"/>
      <c r="IXG15" s="757"/>
      <c r="IXH15" s="757"/>
      <c r="IXI15" s="757"/>
      <c r="IXJ15" s="757"/>
      <c r="IXK15" s="757"/>
      <c r="IXL15" s="757"/>
      <c r="IXM15" s="757"/>
      <c r="IXN15" s="757"/>
      <c r="IXO15" s="757"/>
      <c r="IXP15" s="757"/>
      <c r="IXQ15" s="757"/>
      <c r="IXR15" s="757"/>
      <c r="IXS15" s="757"/>
      <c r="IXT15" s="757"/>
      <c r="IXU15" s="757"/>
      <c r="IXV15" s="757"/>
      <c r="IXW15" s="757"/>
      <c r="IXX15" s="757"/>
      <c r="IXY15" s="757"/>
      <c r="IXZ15" s="757"/>
      <c r="IYA15" s="757"/>
      <c r="IYB15" s="757"/>
      <c r="IYC15" s="757"/>
      <c r="IYD15" s="757"/>
      <c r="IYE15" s="757"/>
      <c r="IYF15" s="757"/>
      <c r="IYG15" s="757"/>
      <c r="IYH15" s="757"/>
      <c r="IYI15" s="757"/>
      <c r="IYJ15" s="757"/>
      <c r="IYK15" s="757"/>
      <c r="IYL15" s="757"/>
      <c r="IYM15" s="757"/>
      <c r="IYN15" s="757"/>
      <c r="IYO15" s="757"/>
      <c r="IYP15" s="757"/>
      <c r="IYQ15" s="757"/>
      <c r="IYR15" s="757"/>
      <c r="IYS15" s="757"/>
      <c r="IYT15" s="757"/>
      <c r="IYU15" s="757"/>
      <c r="IYV15" s="757"/>
      <c r="IYW15" s="757"/>
      <c r="IYX15" s="757"/>
      <c r="IYY15" s="757"/>
      <c r="IYZ15" s="757"/>
      <c r="IZA15" s="757"/>
      <c r="IZB15" s="757"/>
      <c r="IZC15" s="757"/>
      <c r="IZD15" s="757"/>
      <c r="IZE15" s="757"/>
      <c r="IZF15" s="757"/>
      <c r="IZG15" s="757"/>
      <c r="IZH15" s="757"/>
      <c r="IZI15" s="757"/>
      <c r="IZJ15" s="757"/>
      <c r="IZK15" s="757"/>
      <c r="IZL15" s="757"/>
      <c r="IZM15" s="757"/>
      <c r="IZN15" s="757"/>
      <c r="IZO15" s="757"/>
      <c r="IZP15" s="757"/>
      <c r="IZQ15" s="757"/>
      <c r="IZR15" s="757"/>
      <c r="IZS15" s="757"/>
      <c r="IZT15" s="757"/>
      <c r="IZU15" s="757"/>
      <c r="IZV15" s="757"/>
      <c r="IZW15" s="757"/>
      <c r="IZX15" s="757"/>
      <c r="IZY15" s="757"/>
      <c r="IZZ15" s="757"/>
      <c r="JAA15" s="757"/>
      <c r="JAB15" s="757"/>
      <c r="JAC15" s="757"/>
      <c r="JAD15" s="757"/>
      <c r="JAE15" s="757"/>
      <c r="JAF15" s="757"/>
      <c r="JAG15" s="757"/>
      <c r="JAH15" s="757"/>
      <c r="JAI15" s="757"/>
      <c r="JAJ15" s="757"/>
      <c r="JAK15" s="757"/>
      <c r="JAL15" s="757"/>
      <c r="JAM15" s="757"/>
      <c r="JAN15" s="757"/>
      <c r="JAO15" s="757"/>
      <c r="JAP15" s="757"/>
      <c r="JAQ15" s="757"/>
      <c r="JAR15" s="757"/>
      <c r="JAS15" s="757"/>
      <c r="JAT15" s="757"/>
      <c r="JAU15" s="757"/>
      <c r="JAV15" s="757"/>
      <c r="JAW15" s="757"/>
      <c r="JAX15" s="757"/>
      <c r="JAY15" s="757"/>
      <c r="JAZ15" s="757"/>
      <c r="JBA15" s="757"/>
      <c r="JBB15" s="757"/>
      <c r="JBC15" s="757"/>
      <c r="JBD15" s="757"/>
      <c r="JBE15" s="757"/>
      <c r="JBF15" s="757"/>
      <c r="JBG15" s="757"/>
      <c r="JBH15" s="757"/>
      <c r="JBI15" s="757"/>
      <c r="JBJ15" s="757"/>
      <c r="JBK15" s="757"/>
      <c r="JBL15" s="757"/>
      <c r="JBM15" s="757"/>
      <c r="JBN15" s="757"/>
      <c r="JBO15" s="757"/>
      <c r="JBP15" s="757"/>
      <c r="JBQ15" s="757"/>
      <c r="JBR15" s="757"/>
      <c r="JBS15" s="757"/>
      <c r="JBT15" s="757"/>
      <c r="JBU15" s="757"/>
      <c r="JBV15" s="757"/>
      <c r="JBW15" s="757"/>
      <c r="JBX15" s="757"/>
      <c r="JBY15" s="757"/>
      <c r="JBZ15" s="757"/>
      <c r="JCA15" s="757"/>
      <c r="JCB15" s="757"/>
      <c r="JCC15" s="757"/>
      <c r="JCD15" s="757"/>
      <c r="JCE15" s="757"/>
      <c r="JCF15" s="757"/>
      <c r="JCG15" s="757"/>
      <c r="JCH15" s="757"/>
      <c r="JCI15" s="757"/>
      <c r="JCJ15" s="757"/>
      <c r="JCK15" s="757"/>
      <c r="JCL15" s="757"/>
      <c r="JCM15" s="757"/>
      <c r="JCN15" s="757"/>
      <c r="JCO15" s="757"/>
      <c r="JCP15" s="757"/>
      <c r="JCQ15" s="757"/>
      <c r="JCR15" s="757"/>
      <c r="JCS15" s="757"/>
      <c r="JCT15" s="757"/>
      <c r="JCU15" s="757"/>
      <c r="JCV15" s="757"/>
      <c r="JCW15" s="757"/>
      <c r="JCX15" s="757"/>
      <c r="JCY15" s="757"/>
      <c r="JCZ15" s="757"/>
      <c r="JDA15" s="757"/>
      <c r="JDB15" s="757"/>
      <c r="JDC15" s="757"/>
      <c r="JDD15" s="757"/>
      <c r="JDE15" s="757"/>
      <c r="JDF15" s="757"/>
      <c r="JDG15" s="757"/>
      <c r="JDH15" s="757"/>
      <c r="JDI15" s="757"/>
      <c r="JDJ15" s="757"/>
      <c r="JDK15" s="757"/>
      <c r="JDL15" s="757"/>
      <c r="JDM15" s="757"/>
      <c r="JDN15" s="757"/>
      <c r="JDO15" s="757"/>
      <c r="JDP15" s="757"/>
      <c r="JDQ15" s="757"/>
      <c r="JDR15" s="757"/>
      <c r="JDS15" s="757"/>
      <c r="JDT15" s="757"/>
      <c r="JDU15" s="757"/>
      <c r="JDV15" s="757"/>
      <c r="JDW15" s="757"/>
      <c r="JDX15" s="757"/>
      <c r="JDY15" s="757"/>
      <c r="JDZ15" s="757"/>
      <c r="JEA15" s="757"/>
      <c r="JEB15" s="757"/>
      <c r="JEC15" s="757"/>
      <c r="JED15" s="757"/>
      <c r="JEE15" s="757"/>
      <c r="JEF15" s="757"/>
      <c r="JEG15" s="757"/>
      <c r="JEH15" s="757"/>
      <c r="JEI15" s="757"/>
      <c r="JEJ15" s="757"/>
      <c r="JEK15" s="757"/>
      <c r="JEL15" s="757"/>
      <c r="JEM15" s="757"/>
      <c r="JEN15" s="757"/>
      <c r="JEO15" s="757"/>
      <c r="JEP15" s="757"/>
      <c r="JEQ15" s="757"/>
      <c r="JER15" s="757"/>
      <c r="JES15" s="757"/>
      <c r="JET15" s="757"/>
      <c r="JEU15" s="757"/>
      <c r="JEV15" s="757"/>
      <c r="JEW15" s="757"/>
      <c r="JEX15" s="757"/>
      <c r="JEY15" s="757"/>
      <c r="JEZ15" s="757"/>
      <c r="JFA15" s="757"/>
      <c r="JFB15" s="757"/>
      <c r="JFC15" s="757"/>
      <c r="JFD15" s="757"/>
      <c r="JFE15" s="757"/>
      <c r="JFF15" s="757"/>
      <c r="JFG15" s="757"/>
      <c r="JFH15" s="757"/>
      <c r="JFI15" s="757"/>
      <c r="JFJ15" s="757"/>
      <c r="JFK15" s="757"/>
      <c r="JFL15" s="757"/>
      <c r="JFM15" s="757"/>
      <c r="JFN15" s="757"/>
      <c r="JFO15" s="757"/>
      <c r="JFP15" s="757"/>
      <c r="JFQ15" s="757"/>
      <c r="JFR15" s="757"/>
      <c r="JFS15" s="757"/>
      <c r="JFT15" s="757"/>
      <c r="JFU15" s="757"/>
      <c r="JFV15" s="757"/>
      <c r="JFW15" s="757"/>
      <c r="JFX15" s="757"/>
      <c r="JFY15" s="757"/>
      <c r="JFZ15" s="757"/>
      <c r="JGA15" s="757"/>
      <c r="JGB15" s="757"/>
      <c r="JGC15" s="757"/>
      <c r="JGD15" s="757"/>
      <c r="JGE15" s="757"/>
      <c r="JGF15" s="757"/>
      <c r="JGG15" s="757"/>
      <c r="JGH15" s="757"/>
      <c r="JGI15" s="757"/>
      <c r="JGJ15" s="757"/>
      <c r="JGK15" s="757"/>
      <c r="JGL15" s="757"/>
      <c r="JGM15" s="757"/>
      <c r="JGN15" s="757"/>
      <c r="JGO15" s="757"/>
      <c r="JGP15" s="757"/>
      <c r="JGQ15" s="757"/>
      <c r="JGR15" s="757"/>
      <c r="JGS15" s="757"/>
      <c r="JGT15" s="757"/>
      <c r="JGU15" s="757"/>
      <c r="JGV15" s="757"/>
      <c r="JGW15" s="757"/>
      <c r="JGX15" s="757"/>
      <c r="JGY15" s="757"/>
      <c r="JGZ15" s="757"/>
      <c r="JHA15" s="757"/>
      <c r="JHB15" s="757"/>
      <c r="JHC15" s="757"/>
      <c r="JHD15" s="757"/>
      <c r="JHE15" s="757"/>
      <c r="JHF15" s="757"/>
      <c r="JHG15" s="757"/>
      <c r="JHH15" s="757"/>
      <c r="JHI15" s="757"/>
      <c r="JHJ15" s="757"/>
      <c r="JHK15" s="757"/>
      <c r="JHL15" s="757"/>
      <c r="JHM15" s="757"/>
      <c r="JHN15" s="757"/>
      <c r="JHO15" s="757"/>
      <c r="JHP15" s="757"/>
      <c r="JHQ15" s="757"/>
      <c r="JHR15" s="757"/>
      <c r="JHS15" s="757"/>
      <c r="JHT15" s="757"/>
      <c r="JHU15" s="757"/>
      <c r="JHV15" s="757"/>
      <c r="JHW15" s="757"/>
      <c r="JHX15" s="757"/>
      <c r="JHY15" s="757"/>
      <c r="JHZ15" s="757"/>
      <c r="JIA15" s="757"/>
      <c r="JIB15" s="757"/>
      <c r="JIC15" s="757"/>
      <c r="JID15" s="757"/>
      <c r="JIE15" s="757"/>
      <c r="JIF15" s="757"/>
      <c r="JIG15" s="757"/>
      <c r="JIH15" s="757"/>
      <c r="JII15" s="757"/>
      <c r="JIJ15" s="757"/>
      <c r="JIK15" s="757"/>
      <c r="JIL15" s="757"/>
      <c r="JIM15" s="757"/>
      <c r="JIN15" s="757"/>
      <c r="JIO15" s="757"/>
      <c r="JIP15" s="757"/>
      <c r="JIQ15" s="757"/>
      <c r="JIR15" s="757"/>
      <c r="JIS15" s="757"/>
      <c r="JIT15" s="757"/>
      <c r="JIU15" s="757"/>
      <c r="JIV15" s="757"/>
      <c r="JIW15" s="757"/>
      <c r="JIX15" s="757"/>
      <c r="JIY15" s="757"/>
      <c r="JIZ15" s="757"/>
      <c r="JJA15" s="757"/>
      <c r="JJB15" s="757"/>
      <c r="JJC15" s="757"/>
      <c r="JJD15" s="757"/>
      <c r="JJE15" s="757"/>
      <c r="JJF15" s="757"/>
      <c r="JJG15" s="757"/>
      <c r="JJH15" s="757"/>
      <c r="JJI15" s="757"/>
      <c r="JJJ15" s="757"/>
      <c r="JJK15" s="757"/>
      <c r="JJL15" s="757"/>
      <c r="JJM15" s="757"/>
      <c r="JJN15" s="757"/>
      <c r="JJO15" s="757"/>
      <c r="JJP15" s="757"/>
      <c r="JJQ15" s="757"/>
      <c r="JJR15" s="757"/>
      <c r="JJS15" s="757"/>
      <c r="JJT15" s="757"/>
      <c r="JJU15" s="757"/>
      <c r="JJV15" s="757"/>
      <c r="JJW15" s="757"/>
      <c r="JJX15" s="757"/>
      <c r="JJY15" s="757"/>
      <c r="JJZ15" s="757"/>
      <c r="JKA15" s="757"/>
      <c r="JKB15" s="757"/>
      <c r="JKC15" s="757"/>
      <c r="JKD15" s="757"/>
      <c r="JKE15" s="757"/>
      <c r="JKF15" s="757"/>
      <c r="JKG15" s="757"/>
      <c r="JKH15" s="757"/>
      <c r="JKI15" s="757"/>
      <c r="JKJ15" s="757"/>
      <c r="JKK15" s="757"/>
      <c r="JKL15" s="757"/>
      <c r="JKM15" s="757"/>
      <c r="JKN15" s="757"/>
      <c r="JKO15" s="757"/>
      <c r="JKP15" s="757"/>
      <c r="JKQ15" s="757"/>
      <c r="JKR15" s="757"/>
      <c r="JKS15" s="757"/>
      <c r="JKT15" s="757"/>
      <c r="JKU15" s="757"/>
      <c r="JKV15" s="757"/>
      <c r="JKW15" s="757"/>
      <c r="JKX15" s="757"/>
      <c r="JKY15" s="757"/>
      <c r="JKZ15" s="757"/>
      <c r="JLA15" s="757"/>
      <c r="JLB15" s="757"/>
      <c r="JLC15" s="757"/>
      <c r="JLD15" s="757"/>
      <c r="JLE15" s="757"/>
      <c r="JLF15" s="757"/>
      <c r="JLG15" s="757"/>
      <c r="JLH15" s="757"/>
      <c r="JLI15" s="757"/>
      <c r="JLJ15" s="757"/>
      <c r="JLK15" s="757"/>
      <c r="JLL15" s="757"/>
      <c r="JLM15" s="757"/>
      <c r="JLN15" s="757"/>
      <c r="JLO15" s="757"/>
      <c r="JLP15" s="757"/>
      <c r="JLQ15" s="757"/>
      <c r="JLR15" s="757"/>
      <c r="JLS15" s="757"/>
      <c r="JLT15" s="757"/>
      <c r="JLU15" s="757"/>
      <c r="JLV15" s="757"/>
      <c r="JLW15" s="757"/>
      <c r="JLX15" s="757"/>
      <c r="JLY15" s="757"/>
      <c r="JLZ15" s="757"/>
      <c r="JMA15" s="757"/>
      <c r="JMB15" s="757"/>
      <c r="JMC15" s="757"/>
      <c r="JMD15" s="757"/>
      <c r="JME15" s="757"/>
      <c r="JMF15" s="757"/>
      <c r="JMG15" s="757"/>
      <c r="JMH15" s="757"/>
      <c r="JMI15" s="757"/>
      <c r="JMJ15" s="757"/>
      <c r="JMK15" s="757"/>
      <c r="JML15" s="757"/>
      <c r="JMM15" s="757"/>
      <c r="JMN15" s="757"/>
      <c r="JMO15" s="757"/>
      <c r="JMP15" s="757"/>
      <c r="JMQ15" s="757"/>
      <c r="JMR15" s="757"/>
      <c r="JMS15" s="757"/>
      <c r="JMT15" s="757"/>
      <c r="JMU15" s="757"/>
      <c r="JMV15" s="757"/>
      <c r="JMW15" s="757"/>
      <c r="JMX15" s="757"/>
      <c r="JMY15" s="757"/>
      <c r="JMZ15" s="757"/>
      <c r="JNA15" s="757"/>
      <c r="JNB15" s="757"/>
      <c r="JNC15" s="757"/>
      <c r="JND15" s="757"/>
      <c r="JNE15" s="757"/>
      <c r="JNF15" s="757"/>
      <c r="JNG15" s="757"/>
      <c r="JNH15" s="757"/>
      <c r="JNI15" s="757"/>
      <c r="JNJ15" s="757"/>
      <c r="JNK15" s="757"/>
      <c r="JNL15" s="757"/>
      <c r="JNM15" s="757"/>
      <c r="JNN15" s="757"/>
      <c r="JNO15" s="757"/>
      <c r="JNP15" s="757"/>
      <c r="JNQ15" s="757"/>
      <c r="JNR15" s="757"/>
      <c r="JNS15" s="757"/>
      <c r="JNT15" s="757"/>
      <c r="JNU15" s="757"/>
      <c r="JNV15" s="757"/>
      <c r="JNW15" s="757"/>
      <c r="JNX15" s="757"/>
      <c r="JNY15" s="757"/>
      <c r="JNZ15" s="757"/>
      <c r="JOA15" s="757"/>
      <c r="JOB15" s="757"/>
      <c r="JOC15" s="757"/>
      <c r="JOD15" s="757"/>
      <c r="JOE15" s="757"/>
      <c r="JOF15" s="757"/>
      <c r="JOG15" s="757"/>
      <c r="JOH15" s="757"/>
      <c r="JOI15" s="757"/>
      <c r="JOJ15" s="757"/>
      <c r="JOK15" s="757"/>
      <c r="JOL15" s="757"/>
      <c r="JOM15" s="757"/>
      <c r="JON15" s="757"/>
      <c r="JOO15" s="757"/>
      <c r="JOP15" s="757"/>
      <c r="JOQ15" s="757"/>
      <c r="JOR15" s="757"/>
      <c r="JOS15" s="757"/>
      <c r="JOT15" s="757"/>
      <c r="JOU15" s="757"/>
      <c r="JOV15" s="757"/>
      <c r="JOW15" s="757"/>
      <c r="JOX15" s="757"/>
      <c r="JOY15" s="757"/>
      <c r="JOZ15" s="757"/>
      <c r="JPA15" s="757"/>
      <c r="JPB15" s="757"/>
      <c r="JPC15" s="757"/>
      <c r="JPD15" s="757"/>
      <c r="JPE15" s="757"/>
      <c r="JPF15" s="757"/>
      <c r="JPG15" s="757"/>
      <c r="JPH15" s="757"/>
      <c r="JPI15" s="757"/>
      <c r="JPJ15" s="757"/>
      <c r="JPK15" s="757"/>
      <c r="JPL15" s="757"/>
      <c r="JPM15" s="757"/>
      <c r="JPN15" s="757"/>
      <c r="JPO15" s="757"/>
      <c r="JPP15" s="757"/>
      <c r="JPQ15" s="757"/>
      <c r="JPR15" s="757"/>
      <c r="JPS15" s="757"/>
      <c r="JPT15" s="757"/>
      <c r="JPU15" s="757"/>
      <c r="JPV15" s="757"/>
      <c r="JPW15" s="757"/>
      <c r="JPX15" s="757"/>
      <c r="JPY15" s="757"/>
      <c r="JPZ15" s="757"/>
      <c r="JQA15" s="757"/>
      <c r="JQB15" s="757"/>
      <c r="JQC15" s="757"/>
      <c r="JQD15" s="757"/>
      <c r="JQE15" s="757"/>
      <c r="JQF15" s="757"/>
      <c r="JQG15" s="757"/>
      <c r="JQH15" s="757"/>
      <c r="JQI15" s="757"/>
      <c r="JQJ15" s="757"/>
      <c r="JQK15" s="757"/>
      <c r="JQL15" s="757"/>
      <c r="JQM15" s="757"/>
      <c r="JQN15" s="757"/>
      <c r="JQO15" s="757"/>
      <c r="JQP15" s="757"/>
      <c r="JQQ15" s="757"/>
      <c r="JQR15" s="757"/>
      <c r="JQS15" s="757"/>
      <c r="JQT15" s="757"/>
      <c r="JQU15" s="757"/>
      <c r="JQV15" s="757"/>
      <c r="JQW15" s="757"/>
      <c r="JQX15" s="757"/>
      <c r="JQY15" s="757"/>
      <c r="JQZ15" s="757"/>
      <c r="JRA15" s="757"/>
      <c r="JRB15" s="757"/>
      <c r="JRC15" s="757"/>
      <c r="JRD15" s="757"/>
      <c r="JRE15" s="757"/>
      <c r="JRF15" s="757"/>
      <c r="JRG15" s="757"/>
      <c r="JRH15" s="757"/>
      <c r="JRI15" s="757"/>
      <c r="JRJ15" s="757"/>
      <c r="JRK15" s="757"/>
      <c r="JRL15" s="757"/>
      <c r="JRM15" s="757"/>
      <c r="JRN15" s="757"/>
      <c r="JRO15" s="757"/>
      <c r="JRP15" s="757"/>
      <c r="JRQ15" s="757"/>
      <c r="JRR15" s="757"/>
      <c r="JRS15" s="757"/>
      <c r="JRT15" s="757"/>
      <c r="JRU15" s="757"/>
      <c r="JRV15" s="757"/>
      <c r="JRW15" s="757"/>
      <c r="JRX15" s="757"/>
      <c r="JRY15" s="757"/>
      <c r="JRZ15" s="757"/>
      <c r="JSA15" s="757"/>
      <c r="JSB15" s="757"/>
      <c r="JSC15" s="757"/>
      <c r="JSD15" s="757"/>
      <c r="JSE15" s="757"/>
      <c r="JSF15" s="757"/>
      <c r="JSG15" s="757"/>
      <c r="JSH15" s="757"/>
      <c r="JSI15" s="757"/>
      <c r="JSJ15" s="757"/>
      <c r="JSK15" s="757"/>
      <c r="JSL15" s="757"/>
      <c r="JSM15" s="757"/>
      <c r="JSN15" s="757"/>
      <c r="JSO15" s="757"/>
      <c r="JSP15" s="757"/>
      <c r="JSQ15" s="757"/>
      <c r="JSR15" s="757"/>
      <c r="JSS15" s="757"/>
      <c r="JST15" s="757"/>
      <c r="JSU15" s="757"/>
      <c r="JSV15" s="757"/>
      <c r="JSW15" s="757"/>
      <c r="JSX15" s="757"/>
      <c r="JSY15" s="757"/>
      <c r="JSZ15" s="757"/>
      <c r="JTA15" s="757"/>
      <c r="JTB15" s="757"/>
      <c r="JTC15" s="757"/>
      <c r="JTD15" s="757"/>
      <c r="JTE15" s="757"/>
      <c r="JTF15" s="757"/>
      <c r="JTG15" s="757"/>
      <c r="JTH15" s="757"/>
      <c r="JTI15" s="757"/>
      <c r="JTJ15" s="757"/>
      <c r="JTK15" s="757"/>
      <c r="JTL15" s="757"/>
      <c r="JTM15" s="757"/>
      <c r="JTN15" s="757"/>
      <c r="JTO15" s="757"/>
      <c r="JTP15" s="757"/>
      <c r="JTQ15" s="757"/>
      <c r="JTR15" s="757"/>
      <c r="JTS15" s="757"/>
      <c r="JTT15" s="757"/>
      <c r="JTU15" s="757"/>
      <c r="JTV15" s="757"/>
      <c r="JTW15" s="757"/>
      <c r="JTX15" s="757"/>
      <c r="JTY15" s="757"/>
      <c r="JTZ15" s="757"/>
      <c r="JUA15" s="757"/>
      <c r="JUB15" s="757"/>
      <c r="JUC15" s="757"/>
      <c r="JUD15" s="757"/>
      <c r="JUE15" s="757"/>
      <c r="JUF15" s="757"/>
      <c r="JUG15" s="757"/>
      <c r="JUH15" s="757"/>
      <c r="JUI15" s="757"/>
      <c r="JUJ15" s="757"/>
      <c r="JUK15" s="757"/>
      <c r="JUL15" s="757"/>
      <c r="JUM15" s="757"/>
      <c r="JUN15" s="757"/>
      <c r="JUO15" s="757"/>
      <c r="JUP15" s="757"/>
      <c r="JUQ15" s="757"/>
      <c r="JUR15" s="757"/>
      <c r="JUS15" s="757"/>
      <c r="JUT15" s="757"/>
      <c r="JUU15" s="757"/>
      <c r="JUV15" s="757"/>
      <c r="JUW15" s="757"/>
      <c r="JUX15" s="757"/>
      <c r="JUY15" s="757"/>
      <c r="JUZ15" s="757"/>
      <c r="JVA15" s="757"/>
      <c r="JVB15" s="757"/>
      <c r="JVC15" s="757"/>
      <c r="JVD15" s="757"/>
      <c r="JVE15" s="757"/>
      <c r="JVF15" s="757"/>
      <c r="JVG15" s="757"/>
      <c r="JVH15" s="757"/>
      <c r="JVI15" s="757"/>
      <c r="JVJ15" s="757"/>
      <c r="JVK15" s="757"/>
      <c r="JVL15" s="757"/>
      <c r="JVM15" s="757"/>
      <c r="JVN15" s="757"/>
      <c r="JVO15" s="757"/>
      <c r="JVP15" s="757"/>
      <c r="JVQ15" s="757"/>
      <c r="JVR15" s="757"/>
      <c r="JVS15" s="757"/>
      <c r="JVT15" s="757"/>
      <c r="JVU15" s="757"/>
      <c r="JVV15" s="757"/>
      <c r="JVW15" s="757"/>
      <c r="JVX15" s="757"/>
      <c r="JVY15" s="757"/>
      <c r="JVZ15" s="757"/>
      <c r="JWA15" s="757"/>
      <c r="JWB15" s="757"/>
      <c r="JWC15" s="757"/>
      <c r="JWD15" s="757"/>
      <c r="JWE15" s="757"/>
      <c r="JWF15" s="757"/>
      <c r="JWG15" s="757"/>
      <c r="JWH15" s="757"/>
      <c r="JWI15" s="757"/>
      <c r="JWJ15" s="757"/>
      <c r="JWK15" s="757"/>
      <c r="JWL15" s="757"/>
      <c r="JWM15" s="757"/>
      <c r="JWN15" s="757"/>
      <c r="JWO15" s="757"/>
      <c r="JWP15" s="757"/>
      <c r="JWQ15" s="757"/>
      <c r="JWR15" s="757"/>
      <c r="JWS15" s="757"/>
      <c r="JWT15" s="757"/>
      <c r="JWU15" s="757"/>
      <c r="JWV15" s="757"/>
      <c r="JWW15" s="757"/>
      <c r="JWX15" s="757"/>
      <c r="JWY15" s="757"/>
      <c r="JWZ15" s="757"/>
      <c r="JXA15" s="757"/>
      <c r="JXB15" s="757"/>
      <c r="JXC15" s="757"/>
      <c r="JXD15" s="757"/>
      <c r="JXE15" s="757"/>
      <c r="JXF15" s="757"/>
      <c r="JXG15" s="757"/>
      <c r="JXH15" s="757"/>
      <c r="JXI15" s="757"/>
      <c r="JXJ15" s="757"/>
      <c r="JXK15" s="757"/>
      <c r="JXL15" s="757"/>
      <c r="JXM15" s="757"/>
      <c r="JXN15" s="757"/>
      <c r="JXO15" s="757"/>
      <c r="JXP15" s="757"/>
      <c r="JXQ15" s="757"/>
      <c r="JXR15" s="757"/>
      <c r="JXS15" s="757"/>
      <c r="JXT15" s="757"/>
      <c r="JXU15" s="757"/>
      <c r="JXV15" s="757"/>
      <c r="JXW15" s="757"/>
      <c r="JXX15" s="757"/>
      <c r="JXY15" s="757"/>
      <c r="JXZ15" s="757"/>
      <c r="JYA15" s="757"/>
      <c r="JYB15" s="757"/>
      <c r="JYC15" s="757"/>
      <c r="JYD15" s="757"/>
      <c r="JYE15" s="757"/>
      <c r="JYF15" s="757"/>
      <c r="JYG15" s="757"/>
      <c r="JYH15" s="757"/>
      <c r="JYI15" s="757"/>
      <c r="JYJ15" s="757"/>
      <c r="JYK15" s="757"/>
      <c r="JYL15" s="757"/>
      <c r="JYM15" s="757"/>
      <c r="JYN15" s="757"/>
      <c r="JYO15" s="757"/>
      <c r="JYP15" s="757"/>
      <c r="JYQ15" s="757"/>
      <c r="JYR15" s="757"/>
      <c r="JYS15" s="757"/>
      <c r="JYT15" s="757"/>
      <c r="JYU15" s="757"/>
      <c r="JYV15" s="757"/>
      <c r="JYW15" s="757"/>
      <c r="JYX15" s="757"/>
      <c r="JYY15" s="757"/>
      <c r="JYZ15" s="757"/>
      <c r="JZA15" s="757"/>
      <c r="JZB15" s="757"/>
      <c r="JZC15" s="757"/>
      <c r="JZD15" s="757"/>
      <c r="JZE15" s="757"/>
      <c r="JZF15" s="757"/>
      <c r="JZG15" s="757"/>
      <c r="JZH15" s="757"/>
      <c r="JZI15" s="757"/>
      <c r="JZJ15" s="757"/>
      <c r="JZK15" s="757"/>
      <c r="JZL15" s="757"/>
      <c r="JZM15" s="757"/>
      <c r="JZN15" s="757"/>
      <c r="JZO15" s="757"/>
      <c r="JZP15" s="757"/>
      <c r="JZQ15" s="757"/>
      <c r="JZR15" s="757"/>
      <c r="JZS15" s="757"/>
      <c r="JZT15" s="757"/>
      <c r="JZU15" s="757"/>
      <c r="JZV15" s="757"/>
      <c r="JZW15" s="757"/>
      <c r="JZX15" s="757"/>
      <c r="JZY15" s="757"/>
      <c r="JZZ15" s="757"/>
      <c r="KAA15" s="757"/>
      <c r="KAB15" s="757"/>
      <c r="KAC15" s="757"/>
      <c r="KAD15" s="757"/>
      <c r="KAE15" s="757"/>
      <c r="KAF15" s="757"/>
      <c r="KAG15" s="757"/>
      <c r="KAH15" s="757"/>
      <c r="KAI15" s="757"/>
      <c r="KAJ15" s="757"/>
      <c r="KAK15" s="757"/>
      <c r="KAL15" s="757"/>
      <c r="KAM15" s="757"/>
      <c r="KAN15" s="757"/>
      <c r="KAO15" s="757"/>
      <c r="KAP15" s="757"/>
      <c r="KAQ15" s="757"/>
      <c r="KAR15" s="757"/>
      <c r="KAS15" s="757"/>
      <c r="KAT15" s="757"/>
      <c r="KAU15" s="757"/>
      <c r="KAV15" s="757"/>
      <c r="KAW15" s="757"/>
      <c r="KAX15" s="757"/>
      <c r="KAY15" s="757"/>
      <c r="KAZ15" s="757"/>
      <c r="KBA15" s="757"/>
      <c r="KBB15" s="757"/>
      <c r="KBC15" s="757"/>
      <c r="KBD15" s="757"/>
      <c r="KBE15" s="757"/>
      <c r="KBF15" s="757"/>
      <c r="KBG15" s="757"/>
      <c r="KBH15" s="757"/>
      <c r="KBI15" s="757"/>
      <c r="KBJ15" s="757"/>
      <c r="KBK15" s="757"/>
      <c r="KBL15" s="757"/>
      <c r="KBM15" s="757"/>
      <c r="KBN15" s="757"/>
      <c r="KBO15" s="757"/>
      <c r="KBP15" s="757"/>
      <c r="KBQ15" s="757"/>
      <c r="KBR15" s="757"/>
      <c r="KBS15" s="757"/>
      <c r="KBT15" s="757"/>
      <c r="KBU15" s="757"/>
      <c r="KBV15" s="757"/>
      <c r="KBW15" s="757"/>
      <c r="KBX15" s="757"/>
      <c r="KBY15" s="757"/>
      <c r="KBZ15" s="757"/>
      <c r="KCA15" s="757"/>
      <c r="KCB15" s="757"/>
      <c r="KCC15" s="757"/>
      <c r="KCD15" s="757"/>
      <c r="KCE15" s="757"/>
      <c r="KCF15" s="757"/>
      <c r="KCG15" s="757"/>
      <c r="KCH15" s="757"/>
      <c r="KCI15" s="757"/>
      <c r="KCJ15" s="757"/>
      <c r="KCK15" s="757"/>
      <c r="KCL15" s="757"/>
      <c r="KCM15" s="757"/>
      <c r="KCN15" s="757"/>
      <c r="KCO15" s="757"/>
      <c r="KCP15" s="757"/>
      <c r="KCQ15" s="757"/>
      <c r="KCR15" s="757"/>
      <c r="KCS15" s="757"/>
      <c r="KCT15" s="757"/>
      <c r="KCU15" s="757"/>
      <c r="KCV15" s="757"/>
      <c r="KCW15" s="757"/>
      <c r="KCX15" s="757"/>
      <c r="KCY15" s="757"/>
      <c r="KCZ15" s="757"/>
      <c r="KDA15" s="757"/>
      <c r="KDB15" s="757"/>
      <c r="KDC15" s="757"/>
      <c r="KDD15" s="757"/>
      <c r="KDE15" s="757"/>
      <c r="KDF15" s="757"/>
      <c r="KDG15" s="757"/>
      <c r="KDH15" s="757"/>
      <c r="KDI15" s="757"/>
      <c r="KDJ15" s="757"/>
      <c r="KDK15" s="757"/>
      <c r="KDL15" s="757"/>
      <c r="KDM15" s="757"/>
      <c r="KDN15" s="757"/>
      <c r="KDO15" s="757"/>
      <c r="KDP15" s="757"/>
      <c r="KDQ15" s="757"/>
      <c r="KDR15" s="757"/>
      <c r="KDS15" s="757"/>
      <c r="KDT15" s="757"/>
      <c r="KDU15" s="757"/>
      <c r="KDV15" s="757"/>
      <c r="KDW15" s="757"/>
      <c r="KDX15" s="757"/>
      <c r="KDY15" s="757"/>
      <c r="KDZ15" s="757"/>
      <c r="KEA15" s="757"/>
      <c r="KEB15" s="757"/>
      <c r="KEC15" s="757"/>
      <c r="KED15" s="757"/>
      <c r="KEE15" s="757"/>
      <c r="KEF15" s="757"/>
      <c r="KEG15" s="757"/>
      <c r="KEH15" s="757"/>
      <c r="KEI15" s="757"/>
      <c r="KEJ15" s="757"/>
      <c r="KEK15" s="757"/>
      <c r="KEL15" s="757"/>
      <c r="KEM15" s="757"/>
      <c r="KEN15" s="757"/>
      <c r="KEO15" s="757"/>
      <c r="KEP15" s="757"/>
      <c r="KEQ15" s="757"/>
      <c r="KER15" s="757"/>
      <c r="KES15" s="757"/>
      <c r="KET15" s="757"/>
      <c r="KEU15" s="757"/>
      <c r="KEV15" s="757"/>
      <c r="KEW15" s="757"/>
      <c r="KEX15" s="757"/>
      <c r="KEY15" s="757"/>
      <c r="KEZ15" s="757"/>
      <c r="KFA15" s="757"/>
      <c r="KFB15" s="757"/>
      <c r="KFC15" s="757"/>
      <c r="KFD15" s="757"/>
      <c r="KFE15" s="757"/>
      <c r="KFF15" s="757"/>
      <c r="KFG15" s="757"/>
      <c r="KFH15" s="757"/>
      <c r="KFI15" s="757"/>
      <c r="KFJ15" s="757"/>
      <c r="KFK15" s="757"/>
      <c r="KFL15" s="757"/>
      <c r="KFM15" s="757"/>
      <c r="KFN15" s="757"/>
      <c r="KFO15" s="757"/>
      <c r="KFP15" s="757"/>
      <c r="KFQ15" s="757"/>
      <c r="KFR15" s="757"/>
      <c r="KFS15" s="757"/>
      <c r="KFT15" s="757"/>
      <c r="KFU15" s="757"/>
      <c r="KFV15" s="757"/>
      <c r="KFW15" s="757"/>
      <c r="KFX15" s="757"/>
      <c r="KFY15" s="757"/>
      <c r="KFZ15" s="757"/>
      <c r="KGA15" s="757"/>
      <c r="KGB15" s="757"/>
      <c r="KGC15" s="757"/>
      <c r="KGD15" s="757"/>
      <c r="KGE15" s="757"/>
      <c r="KGF15" s="757"/>
      <c r="KGG15" s="757"/>
      <c r="KGH15" s="757"/>
      <c r="KGI15" s="757"/>
      <c r="KGJ15" s="757"/>
      <c r="KGK15" s="757"/>
      <c r="KGL15" s="757"/>
      <c r="KGM15" s="757"/>
      <c r="KGN15" s="757"/>
      <c r="KGO15" s="757"/>
      <c r="KGP15" s="757"/>
      <c r="KGQ15" s="757"/>
      <c r="KGR15" s="757"/>
      <c r="KGS15" s="757"/>
      <c r="KGT15" s="757"/>
      <c r="KGU15" s="757"/>
      <c r="KGV15" s="757"/>
      <c r="KGW15" s="757"/>
      <c r="KGX15" s="757"/>
      <c r="KGY15" s="757"/>
      <c r="KGZ15" s="757"/>
      <c r="KHA15" s="757"/>
      <c r="KHB15" s="757"/>
      <c r="KHC15" s="757"/>
      <c r="KHD15" s="757"/>
      <c r="KHE15" s="757"/>
      <c r="KHF15" s="757"/>
      <c r="KHG15" s="757"/>
      <c r="KHH15" s="757"/>
      <c r="KHI15" s="757"/>
      <c r="KHJ15" s="757"/>
      <c r="KHK15" s="757"/>
      <c r="KHL15" s="757"/>
      <c r="KHM15" s="757"/>
      <c r="KHN15" s="757"/>
      <c r="KHO15" s="757"/>
      <c r="KHP15" s="757"/>
      <c r="KHQ15" s="757"/>
      <c r="KHR15" s="757"/>
      <c r="KHS15" s="757"/>
      <c r="KHT15" s="757"/>
      <c r="KHU15" s="757"/>
      <c r="KHV15" s="757"/>
      <c r="KHW15" s="757"/>
      <c r="KHX15" s="757"/>
      <c r="KHY15" s="757"/>
      <c r="KHZ15" s="757"/>
      <c r="KIA15" s="757"/>
      <c r="KIB15" s="757"/>
      <c r="KIC15" s="757"/>
      <c r="KID15" s="757"/>
      <c r="KIE15" s="757"/>
      <c r="KIF15" s="757"/>
      <c r="KIG15" s="757"/>
      <c r="KIH15" s="757"/>
      <c r="KII15" s="757"/>
      <c r="KIJ15" s="757"/>
      <c r="KIK15" s="757"/>
      <c r="KIL15" s="757"/>
      <c r="KIM15" s="757"/>
      <c r="KIN15" s="757"/>
      <c r="KIO15" s="757"/>
      <c r="KIP15" s="757"/>
      <c r="KIQ15" s="757"/>
      <c r="KIR15" s="757"/>
      <c r="KIS15" s="757"/>
      <c r="KIT15" s="757"/>
      <c r="KIU15" s="757"/>
      <c r="KIV15" s="757"/>
      <c r="KIW15" s="757"/>
      <c r="KIX15" s="757"/>
      <c r="KIY15" s="757"/>
      <c r="KIZ15" s="757"/>
      <c r="KJA15" s="757"/>
      <c r="KJB15" s="757"/>
      <c r="KJC15" s="757"/>
      <c r="KJD15" s="757"/>
      <c r="KJE15" s="757"/>
      <c r="KJF15" s="757"/>
      <c r="KJG15" s="757"/>
      <c r="KJH15" s="757"/>
      <c r="KJI15" s="757"/>
      <c r="KJJ15" s="757"/>
      <c r="KJK15" s="757"/>
      <c r="KJL15" s="757"/>
      <c r="KJM15" s="757"/>
      <c r="KJN15" s="757"/>
      <c r="KJO15" s="757"/>
      <c r="KJP15" s="757"/>
      <c r="KJQ15" s="757"/>
      <c r="KJR15" s="757"/>
      <c r="KJS15" s="757"/>
      <c r="KJT15" s="757"/>
      <c r="KJU15" s="757"/>
      <c r="KJV15" s="757"/>
      <c r="KJW15" s="757"/>
      <c r="KJX15" s="757"/>
      <c r="KJY15" s="757"/>
      <c r="KJZ15" s="757"/>
      <c r="KKA15" s="757"/>
      <c r="KKB15" s="757"/>
      <c r="KKC15" s="757"/>
      <c r="KKD15" s="757"/>
      <c r="KKE15" s="757"/>
      <c r="KKF15" s="757"/>
      <c r="KKG15" s="757"/>
      <c r="KKH15" s="757"/>
      <c r="KKI15" s="757"/>
      <c r="KKJ15" s="757"/>
      <c r="KKK15" s="757"/>
      <c r="KKL15" s="757"/>
      <c r="KKM15" s="757"/>
      <c r="KKN15" s="757"/>
      <c r="KKO15" s="757"/>
      <c r="KKP15" s="757"/>
      <c r="KKQ15" s="757"/>
      <c r="KKR15" s="757"/>
      <c r="KKS15" s="757"/>
      <c r="KKT15" s="757"/>
      <c r="KKU15" s="757"/>
      <c r="KKV15" s="757"/>
      <c r="KKW15" s="757"/>
      <c r="KKX15" s="757"/>
      <c r="KKY15" s="757"/>
      <c r="KKZ15" s="757"/>
      <c r="KLA15" s="757"/>
      <c r="KLB15" s="757"/>
      <c r="KLC15" s="757"/>
      <c r="KLD15" s="757"/>
      <c r="KLE15" s="757"/>
      <c r="KLF15" s="757"/>
      <c r="KLG15" s="757"/>
      <c r="KLH15" s="757"/>
      <c r="KLI15" s="757"/>
      <c r="KLJ15" s="757"/>
      <c r="KLK15" s="757"/>
      <c r="KLL15" s="757"/>
      <c r="KLM15" s="757"/>
      <c r="KLN15" s="757"/>
      <c r="KLO15" s="757"/>
      <c r="KLP15" s="757"/>
      <c r="KLQ15" s="757"/>
      <c r="KLR15" s="757"/>
      <c r="KLS15" s="757"/>
      <c r="KLT15" s="757"/>
      <c r="KLU15" s="757"/>
      <c r="KLV15" s="757"/>
      <c r="KLW15" s="757"/>
      <c r="KLX15" s="757"/>
      <c r="KLY15" s="757"/>
      <c r="KLZ15" s="757"/>
      <c r="KMA15" s="757"/>
      <c r="KMB15" s="757"/>
      <c r="KMC15" s="757"/>
      <c r="KMD15" s="757"/>
      <c r="KME15" s="757"/>
      <c r="KMF15" s="757"/>
      <c r="KMG15" s="757"/>
      <c r="KMH15" s="757"/>
      <c r="KMI15" s="757"/>
      <c r="KMJ15" s="757"/>
      <c r="KMK15" s="757"/>
      <c r="KML15" s="757"/>
      <c r="KMM15" s="757"/>
      <c r="KMN15" s="757"/>
      <c r="KMO15" s="757"/>
      <c r="KMP15" s="757"/>
      <c r="KMQ15" s="757"/>
      <c r="KMR15" s="757"/>
      <c r="KMS15" s="757"/>
      <c r="KMT15" s="757"/>
      <c r="KMU15" s="757"/>
      <c r="KMV15" s="757"/>
      <c r="KMW15" s="757"/>
      <c r="KMX15" s="757"/>
      <c r="KMY15" s="757"/>
      <c r="KMZ15" s="757"/>
      <c r="KNA15" s="757"/>
      <c r="KNB15" s="757"/>
      <c r="KNC15" s="757"/>
      <c r="KND15" s="757"/>
      <c r="KNE15" s="757"/>
      <c r="KNF15" s="757"/>
      <c r="KNG15" s="757"/>
      <c r="KNH15" s="757"/>
      <c r="KNI15" s="757"/>
      <c r="KNJ15" s="757"/>
      <c r="KNK15" s="757"/>
      <c r="KNL15" s="757"/>
      <c r="KNM15" s="757"/>
      <c r="KNN15" s="757"/>
      <c r="KNO15" s="757"/>
      <c r="KNP15" s="757"/>
      <c r="KNQ15" s="757"/>
      <c r="KNR15" s="757"/>
      <c r="KNS15" s="757"/>
      <c r="KNT15" s="757"/>
      <c r="KNU15" s="757"/>
      <c r="KNV15" s="757"/>
      <c r="KNW15" s="757"/>
      <c r="KNX15" s="757"/>
      <c r="KNY15" s="757"/>
      <c r="KNZ15" s="757"/>
      <c r="KOA15" s="757"/>
      <c r="KOB15" s="757"/>
      <c r="KOC15" s="757"/>
      <c r="KOD15" s="757"/>
      <c r="KOE15" s="757"/>
      <c r="KOF15" s="757"/>
      <c r="KOG15" s="757"/>
      <c r="KOH15" s="757"/>
      <c r="KOI15" s="757"/>
      <c r="KOJ15" s="757"/>
      <c r="KOK15" s="757"/>
      <c r="KOL15" s="757"/>
      <c r="KOM15" s="757"/>
      <c r="KON15" s="757"/>
      <c r="KOO15" s="757"/>
      <c r="KOP15" s="757"/>
      <c r="KOQ15" s="757"/>
      <c r="KOR15" s="757"/>
      <c r="KOS15" s="757"/>
      <c r="KOT15" s="757"/>
      <c r="KOU15" s="757"/>
      <c r="KOV15" s="757"/>
      <c r="KOW15" s="757"/>
      <c r="KOX15" s="757"/>
      <c r="KOY15" s="757"/>
      <c r="KOZ15" s="757"/>
      <c r="KPA15" s="757"/>
      <c r="KPB15" s="757"/>
      <c r="KPC15" s="757"/>
      <c r="KPD15" s="757"/>
      <c r="KPE15" s="757"/>
      <c r="KPF15" s="757"/>
      <c r="KPG15" s="757"/>
      <c r="KPH15" s="757"/>
      <c r="KPI15" s="757"/>
      <c r="KPJ15" s="757"/>
      <c r="KPK15" s="757"/>
      <c r="KPL15" s="757"/>
      <c r="KPM15" s="757"/>
      <c r="KPN15" s="757"/>
      <c r="KPO15" s="757"/>
      <c r="KPP15" s="757"/>
      <c r="KPQ15" s="757"/>
      <c r="KPR15" s="757"/>
      <c r="KPS15" s="757"/>
      <c r="KPT15" s="757"/>
      <c r="KPU15" s="757"/>
      <c r="KPV15" s="757"/>
      <c r="KPW15" s="757"/>
      <c r="KPX15" s="757"/>
      <c r="KPY15" s="757"/>
      <c r="KPZ15" s="757"/>
      <c r="KQA15" s="757"/>
      <c r="KQB15" s="757"/>
      <c r="KQC15" s="757"/>
      <c r="KQD15" s="757"/>
      <c r="KQE15" s="757"/>
      <c r="KQF15" s="757"/>
      <c r="KQG15" s="757"/>
      <c r="KQH15" s="757"/>
      <c r="KQI15" s="757"/>
      <c r="KQJ15" s="757"/>
      <c r="KQK15" s="757"/>
      <c r="KQL15" s="757"/>
      <c r="KQM15" s="757"/>
      <c r="KQN15" s="757"/>
      <c r="KQO15" s="757"/>
      <c r="KQP15" s="757"/>
      <c r="KQQ15" s="757"/>
      <c r="KQR15" s="757"/>
      <c r="KQS15" s="757"/>
      <c r="KQT15" s="757"/>
      <c r="KQU15" s="757"/>
      <c r="KQV15" s="757"/>
      <c r="KQW15" s="757"/>
      <c r="KQX15" s="757"/>
      <c r="KQY15" s="757"/>
      <c r="KQZ15" s="757"/>
      <c r="KRA15" s="757"/>
      <c r="KRB15" s="757"/>
      <c r="KRC15" s="757"/>
      <c r="KRD15" s="757"/>
      <c r="KRE15" s="757"/>
      <c r="KRF15" s="757"/>
      <c r="KRG15" s="757"/>
      <c r="KRH15" s="757"/>
      <c r="KRI15" s="757"/>
      <c r="KRJ15" s="757"/>
      <c r="KRK15" s="757"/>
      <c r="KRL15" s="757"/>
      <c r="KRM15" s="757"/>
      <c r="KRN15" s="757"/>
      <c r="KRO15" s="757"/>
      <c r="KRP15" s="757"/>
      <c r="KRQ15" s="757"/>
      <c r="KRR15" s="757"/>
      <c r="KRS15" s="757"/>
      <c r="KRT15" s="757"/>
      <c r="KRU15" s="757"/>
      <c r="KRV15" s="757"/>
      <c r="KRW15" s="757"/>
      <c r="KRX15" s="757"/>
      <c r="KRY15" s="757"/>
      <c r="KRZ15" s="757"/>
      <c r="KSA15" s="757"/>
      <c r="KSB15" s="757"/>
      <c r="KSC15" s="757"/>
      <c r="KSD15" s="757"/>
      <c r="KSE15" s="757"/>
      <c r="KSF15" s="757"/>
      <c r="KSG15" s="757"/>
      <c r="KSH15" s="757"/>
      <c r="KSI15" s="757"/>
      <c r="KSJ15" s="757"/>
      <c r="KSK15" s="757"/>
      <c r="KSL15" s="757"/>
      <c r="KSM15" s="757"/>
      <c r="KSN15" s="757"/>
      <c r="KSO15" s="757"/>
      <c r="KSP15" s="757"/>
      <c r="KSQ15" s="757"/>
      <c r="KSR15" s="757"/>
      <c r="KSS15" s="757"/>
      <c r="KST15" s="757"/>
      <c r="KSU15" s="757"/>
      <c r="KSV15" s="757"/>
      <c r="KSW15" s="757"/>
      <c r="KSX15" s="757"/>
      <c r="KSY15" s="757"/>
      <c r="KSZ15" s="757"/>
      <c r="KTA15" s="757"/>
      <c r="KTB15" s="757"/>
      <c r="KTC15" s="757"/>
      <c r="KTD15" s="757"/>
      <c r="KTE15" s="757"/>
      <c r="KTF15" s="757"/>
      <c r="KTG15" s="757"/>
      <c r="KTH15" s="757"/>
      <c r="KTI15" s="757"/>
      <c r="KTJ15" s="757"/>
      <c r="KTK15" s="757"/>
      <c r="KTL15" s="757"/>
      <c r="KTM15" s="757"/>
      <c r="KTN15" s="757"/>
      <c r="KTO15" s="757"/>
      <c r="KTP15" s="757"/>
      <c r="KTQ15" s="757"/>
      <c r="KTR15" s="757"/>
      <c r="KTS15" s="757"/>
      <c r="KTT15" s="757"/>
      <c r="KTU15" s="757"/>
      <c r="KTV15" s="757"/>
      <c r="KTW15" s="757"/>
      <c r="KTX15" s="757"/>
      <c r="KTY15" s="757"/>
      <c r="KTZ15" s="757"/>
      <c r="KUA15" s="757"/>
      <c r="KUB15" s="757"/>
      <c r="KUC15" s="757"/>
      <c r="KUD15" s="757"/>
      <c r="KUE15" s="757"/>
      <c r="KUF15" s="757"/>
      <c r="KUG15" s="757"/>
      <c r="KUH15" s="757"/>
      <c r="KUI15" s="757"/>
      <c r="KUJ15" s="757"/>
      <c r="KUK15" s="757"/>
      <c r="KUL15" s="757"/>
      <c r="KUM15" s="757"/>
      <c r="KUN15" s="757"/>
      <c r="KUO15" s="757"/>
      <c r="KUP15" s="757"/>
      <c r="KUQ15" s="757"/>
      <c r="KUR15" s="757"/>
      <c r="KUS15" s="757"/>
      <c r="KUT15" s="757"/>
      <c r="KUU15" s="757"/>
      <c r="KUV15" s="757"/>
      <c r="KUW15" s="757"/>
      <c r="KUX15" s="757"/>
      <c r="KUY15" s="757"/>
      <c r="KUZ15" s="757"/>
      <c r="KVA15" s="757"/>
      <c r="KVB15" s="757"/>
      <c r="KVC15" s="757"/>
      <c r="KVD15" s="757"/>
      <c r="KVE15" s="757"/>
      <c r="KVF15" s="757"/>
      <c r="KVG15" s="757"/>
      <c r="KVH15" s="757"/>
      <c r="KVI15" s="757"/>
      <c r="KVJ15" s="757"/>
      <c r="KVK15" s="757"/>
      <c r="KVL15" s="757"/>
      <c r="KVM15" s="757"/>
      <c r="KVN15" s="757"/>
      <c r="KVO15" s="757"/>
      <c r="KVP15" s="757"/>
      <c r="KVQ15" s="757"/>
      <c r="KVR15" s="757"/>
      <c r="KVS15" s="757"/>
      <c r="KVT15" s="757"/>
      <c r="KVU15" s="757"/>
      <c r="KVV15" s="757"/>
      <c r="KVW15" s="757"/>
      <c r="KVX15" s="757"/>
      <c r="KVY15" s="757"/>
      <c r="KVZ15" s="757"/>
      <c r="KWA15" s="757"/>
      <c r="KWB15" s="757"/>
      <c r="KWC15" s="757"/>
      <c r="KWD15" s="757"/>
      <c r="KWE15" s="757"/>
      <c r="KWF15" s="757"/>
      <c r="KWG15" s="757"/>
      <c r="KWH15" s="757"/>
      <c r="KWI15" s="757"/>
      <c r="KWJ15" s="757"/>
      <c r="KWK15" s="757"/>
      <c r="KWL15" s="757"/>
      <c r="KWM15" s="757"/>
      <c r="KWN15" s="757"/>
      <c r="KWO15" s="757"/>
      <c r="KWP15" s="757"/>
      <c r="KWQ15" s="757"/>
      <c r="KWR15" s="757"/>
      <c r="KWS15" s="757"/>
      <c r="KWT15" s="757"/>
      <c r="KWU15" s="757"/>
      <c r="KWV15" s="757"/>
      <c r="KWW15" s="757"/>
      <c r="KWX15" s="757"/>
      <c r="KWY15" s="757"/>
      <c r="KWZ15" s="757"/>
      <c r="KXA15" s="757"/>
      <c r="KXB15" s="757"/>
      <c r="KXC15" s="757"/>
      <c r="KXD15" s="757"/>
      <c r="KXE15" s="757"/>
      <c r="KXF15" s="757"/>
      <c r="KXG15" s="757"/>
      <c r="KXH15" s="757"/>
      <c r="KXI15" s="757"/>
      <c r="KXJ15" s="757"/>
      <c r="KXK15" s="757"/>
      <c r="KXL15" s="757"/>
      <c r="KXM15" s="757"/>
      <c r="KXN15" s="757"/>
      <c r="KXO15" s="757"/>
      <c r="KXP15" s="757"/>
      <c r="KXQ15" s="757"/>
      <c r="KXR15" s="757"/>
      <c r="KXS15" s="757"/>
      <c r="KXT15" s="757"/>
      <c r="KXU15" s="757"/>
      <c r="KXV15" s="757"/>
      <c r="KXW15" s="757"/>
      <c r="KXX15" s="757"/>
      <c r="KXY15" s="757"/>
      <c r="KXZ15" s="757"/>
      <c r="KYA15" s="757"/>
      <c r="KYB15" s="757"/>
      <c r="KYC15" s="757"/>
      <c r="KYD15" s="757"/>
      <c r="KYE15" s="757"/>
      <c r="KYF15" s="757"/>
      <c r="KYG15" s="757"/>
      <c r="KYH15" s="757"/>
      <c r="KYI15" s="757"/>
      <c r="KYJ15" s="757"/>
      <c r="KYK15" s="757"/>
      <c r="KYL15" s="757"/>
      <c r="KYM15" s="757"/>
      <c r="KYN15" s="757"/>
      <c r="KYO15" s="757"/>
      <c r="KYP15" s="757"/>
      <c r="KYQ15" s="757"/>
      <c r="KYR15" s="757"/>
      <c r="KYS15" s="757"/>
      <c r="KYT15" s="757"/>
      <c r="KYU15" s="757"/>
      <c r="KYV15" s="757"/>
      <c r="KYW15" s="757"/>
      <c r="KYX15" s="757"/>
      <c r="KYY15" s="757"/>
      <c r="KYZ15" s="757"/>
      <c r="KZA15" s="757"/>
      <c r="KZB15" s="757"/>
      <c r="KZC15" s="757"/>
      <c r="KZD15" s="757"/>
      <c r="KZE15" s="757"/>
      <c r="KZF15" s="757"/>
      <c r="KZG15" s="757"/>
      <c r="KZH15" s="757"/>
      <c r="KZI15" s="757"/>
      <c r="KZJ15" s="757"/>
      <c r="KZK15" s="757"/>
      <c r="KZL15" s="757"/>
      <c r="KZM15" s="757"/>
      <c r="KZN15" s="757"/>
      <c r="KZO15" s="757"/>
      <c r="KZP15" s="757"/>
      <c r="KZQ15" s="757"/>
      <c r="KZR15" s="757"/>
      <c r="KZS15" s="757"/>
      <c r="KZT15" s="757"/>
      <c r="KZU15" s="757"/>
      <c r="KZV15" s="757"/>
      <c r="KZW15" s="757"/>
      <c r="KZX15" s="757"/>
      <c r="KZY15" s="757"/>
      <c r="KZZ15" s="757"/>
      <c r="LAA15" s="757"/>
      <c r="LAB15" s="757"/>
      <c r="LAC15" s="757"/>
      <c r="LAD15" s="757"/>
      <c r="LAE15" s="757"/>
      <c r="LAF15" s="757"/>
      <c r="LAG15" s="757"/>
      <c r="LAH15" s="757"/>
      <c r="LAI15" s="757"/>
      <c r="LAJ15" s="757"/>
      <c r="LAK15" s="757"/>
      <c r="LAL15" s="757"/>
      <c r="LAM15" s="757"/>
      <c r="LAN15" s="757"/>
      <c r="LAO15" s="757"/>
      <c r="LAP15" s="757"/>
      <c r="LAQ15" s="757"/>
      <c r="LAR15" s="757"/>
      <c r="LAS15" s="757"/>
      <c r="LAT15" s="757"/>
      <c r="LAU15" s="757"/>
      <c r="LAV15" s="757"/>
      <c r="LAW15" s="757"/>
      <c r="LAX15" s="757"/>
      <c r="LAY15" s="757"/>
      <c r="LAZ15" s="757"/>
      <c r="LBA15" s="757"/>
      <c r="LBB15" s="757"/>
      <c r="LBC15" s="757"/>
      <c r="LBD15" s="757"/>
      <c r="LBE15" s="757"/>
      <c r="LBF15" s="757"/>
      <c r="LBG15" s="757"/>
      <c r="LBH15" s="757"/>
      <c r="LBI15" s="757"/>
      <c r="LBJ15" s="757"/>
      <c r="LBK15" s="757"/>
      <c r="LBL15" s="757"/>
      <c r="LBM15" s="757"/>
      <c r="LBN15" s="757"/>
      <c r="LBO15" s="757"/>
      <c r="LBP15" s="757"/>
      <c r="LBQ15" s="757"/>
      <c r="LBR15" s="757"/>
      <c r="LBS15" s="757"/>
      <c r="LBT15" s="757"/>
      <c r="LBU15" s="757"/>
      <c r="LBV15" s="757"/>
      <c r="LBW15" s="757"/>
      <c r="LBX15" s="757"/>
      <c r="LBY15" s="757"/>
      <c r="LBZ15" s="757"/>
      <c r="LCA15" s="757"/>
      <c r="LCB15" s="757"/>
      <c r="LCC15" s="757"/>
      <c r="LCD15" s="757"/>
      <c r="LCE15" s="757"/>
      <c r="LCF15" s="757"/>
      <c r="LCG15" s="757"/>
      <c r="LCH15" s="757"/>
      <c r="LCI15" s="757"/>
      <c r="LCJ15" s="757"/>
      <c r="LCK15" s="757"/>
      <c r="LCL15" s="757"/>
      <c r="LCM15" s="757"/>
      <c r="LCN15" s="757"/>
      <c r="LCO15" s="757"/>
      <c r="LCP15" s="757"/>
      <c r="LCQ15" s="757"/>
      <c r="LCR15" s="757"/>
      <c r="LCS15" s="757"/>
      <c r="LCT15" s="757"/>
      <c r="LCU15" s="757"/>
      <c r="LCV15" s="757"/>
      <c r="LCW15" s="757"/>
      <c r="LCX15" s="757"/>
      <c r="LCY15" s="757"/>
      <c r="LCZ15" s="757"/>
      <c r="LDA15" s="757"/>
      <c r="LDB15" s="757"/>
      <c r="LDC15" s="757"/>
      <c r="LDD15" s="757"/>
      <c r="LDE15" s="757"/>
      <c r="LDF15" s="757"/>
      <c r="LDG15" s="757"/>
      <c r="LDH15" s="757"/>
      <c r="LDI15" s="757"/>
      <c r="LDJ15" s="757"/>
      <c r="LDK15" s="757"/>
      <c r="LDL15" s="757"/>
      <c r="LDM15" s="757"/>
      <c r="LDN15" s="757"/>
      <c r="LDO15" s="757"/>
      <c r="LDP15" s="757"/>
      <c r="LDQ15" s="757"/>
      <c r="LDR15" s="757"/>
      <c r="LDS15" s="757"/>
      <c r="LDT15" s="757"/>
      <c r="LDU15" s="757"/>
      <c r="LDV15" s="757"/>
      <c r="LDW15" s="757"/>
      <c r="LDX15" s="757"/>
      <c r="LDY15" s="757"/>
      <c r="LDZ15" s="757"/>
      <c r="LEA15" s="757"/>
      <c r="LEB15" s="757"/>
      <c r="LEC15" s="757"/>
      <c r="LED15" s="757"/>
      <c r="LEE15" s="757"/>
      <c r="LEF15" s="757"/>
      <c r="LEG15" s="757"/>
      <c r="LEH15" s="757"/>
      <c r="LEI15" s="757"/>
      <c r="LEJ15" s="757"/>
      <c r="LEK15" s="757"/>
      <c r="LEL15" s="757"/>
      <c r="LEM15" s="757"/>
      <c r="LEN15" s="757"/>
      <c r="LEO15" s="757"/>
      <c r="LEP15" s="757"/>
      <c r="LEQ15" s="757"/>
      <c r="LER15" s="757"/>
      <c r="LES15" s="757"/>
      <c r="LET15" s="757"/>
      <c r="LEU15" s="757"/>
      <c r="LEV15" s="757"/>
      <c r="LEW15" s="757"/>
      <c r="LEX15" s="757"/>
      <c r="LEY15" s="757"/>
      <c r="LEZ15" s="757"/>
      <c r="LFA15" s="757"/>
      <c r="LFB15" s="757"/>
      <c r="LFC15" s="757"/>
      <c r="LFD15" s="757"/>
      <c r="LFE15" s="757"/>
      <c r="LFF15" s="757"/>
      <c r="LFG15" s="757"/>
      <c r="LFH15" s="757"/>
      <c r="LFI15" s="757"/>
      <c r="LFJ15" s="757"/>
      <c r="LFK15" s="757"/>
      <c r="LFL15" s="757"/>
      <c r="LFM15" s="757"/>
      <c r="LFN15" s="757"/>
      <c r="LFO15" s="757"/>
      <c r="LFP15" s="757"/>
      <c r="LFQ15" s="757"/>
      <c r="LFR15" s="757"/>
      <c r="LFS15" s="757"/>
      <c r="LFT15" s="757"/>
      <c r="LFU15" s="757"/>
      <c r="LFV15" s="757"/>
      <c r="LFW15" s="757"/>
      <c r="LFX15" s="757"/>
      <c r="LFY15" s="757"/>
      <c r="LFZ15" s="757"/>
      <c r="LGA15" s="757"/>
      <c r="LGB15" s="757"/>
      <c r="LGC15" s="757"/>
      <c r="LGD15" s="757"/>
      <c r="LGE15" s="757"/>
      <c r="LGF15" s="757"/>
      <c r="LGG15" s="757"/>
      <c r="LGH15" s="757"/>
      <c r="LGI15" s="757"/>
      <c r="LGJ15" s="757"/>
      <c r="LGK15" s="757"/>
      <c r="LGL15" s="757"/>
      <c r="LGM15" s="757"/>
      <c r="LGN15" s="757"/>
      <c r="LGO15" s="757"/>
      <c r="LGP15" s="757"/>
      <c r="LGQ15" s="757"/>
      <c r="LGR15" s="757"/>
      <c r="LGS15" s="757"/>
      <c r="LGT15" s="757"/>
      <c r="LGU15" s="757"/>
      <c r="LGV15" s="757"/>
      <c r="LGW15" s="757"/>
      <c r="LGX15" s="757"/>
      <c r="LGY15" s="757"/>
      <c r="LGZ15" s="757"/>
      <c r="LHA15" s="757"/>
      <c r="LHB15" s="757"/>
      <c r="LHC15" s="757"/>
      <c r="LHD15" s="757"/>
      <c r="LHE15" s="757"/>
      <c r="LHF15" s="757"/>
      <c r="LHG15" s="757"/>
      <c r="LHH15" s="757"/>
      <c r="LHI15" s="757"/>
      <c r="LHJ15" s="757"/>
      <c r="LHK15" s="757"/>
      <c r="LHL15" s="757"/>
      <c r="LHM15" s="757"/>
      <c r="LHN15" s="757"/>
      <c r="LHO15" s="757"/>
      <c r="LHP15" s="757"/>
      <c r="LHQ15" s="757"/>
      <c r="LHR15" s="757"/>
      <c r="LHS15" s="757"/>
      <c r="LHT15" s="757"/>
      <c r="LHU15" s="757"/>
      <c r="LHV15" s="757"/>
      <c r="LHW15" s="757"/>
      <c r="LHX15" s="757"/>
      <c r="LHY15" s="757"/>
      <c r="LHZ15" s="757"/>
      <c r="LIA15" s="757"/>
      <c r="LIB15" s="757"/>
      <c r="LIC15" s="757"/>
      <c r="LID15" s="757"/>
      <c r="LIE15" s="757"/>
      <c r="LIF15" s="757"/>
      <c r="LIG15" s="757"/>
      <c r="LIH15" s="757"/>
      <c r="LII15" s="757"/>
      <c r="LIJ15" s="757"/>
      <c r="LIK15" s="757"/>
      <c r="LIL15" s="757"/>
      <c r="LIM15" s="757"/>
      <c r="LIN15" s="757"/>
      <c r="LIO15" s="757"/>
      <c r="LIP15" s="757"/>
      <c r="LIQ15" s="757"/>
      <c r="LIR15" s="757"/>
      <c r="LIS15" s="757"/>
      <c r="LIT15" s="757"/>
      <c r="LIU15" s="757"/>
      <c r="LIV15" s="757"/>
      <c r="LIW15" s="757"/>
      <c r="LIX15" s="757"/>
      <c r="LIY15" s="757"/>
      <c r="LIZ15" s="757"/>
      <c r="LJA15" s="757"/>
      <c r="LJB15" s="757"/>
      <c r="LJC15" s="757"/>
      <c r="LJD15" s="757"/>
      <c r="LJE15" s="757"/>
      <c r="LJF15" s="757"/>
      <c r="LJG15" s="757"/>
      <c r="LJH15" s="757"/>
      <c r="LJI15" s="757"/>
      <c r="LJJ15" s="757"/>
      <c r="LJK15" s="757"/>
      <c r="LJL15" s="757"/>
      <c r="LJM15" s="757"/>
      <c r="LJN15" s="757"/>
      <c r="LJO15" s="757"/>
      <c r="LJP15" s="757"/>
      <c r="LJQ15" s="757"/>
      <c r="LJR15" s="757"/>
      <c r="LJS15" s="757"/>
      <c r="LJT15" s="757"/>
      <c r="LJU15" s="757"/>
      <c r="LJV15" s="757"/>
      <c r="LJW15" s="757"/>
      <c r="LJX15" s="757"/>
      <c r="LJY15" s="757"/>
      <c r="LJZ15" s="757"/>
      <c r="LKA15" s="757"/>
      <c r="LKB15" s="757"/>
      <c r="LKC15" s="757"/>
      <c r="LKD15" s="757"/>
      <c r="LKE15" s="757"/>
      <c r="LKF15" s="757"/>
      <c r="LKG15" s="757"/>
      <c r="LKH15" s="757"/>
      <c r="LKI15" s="757"/>
      <c r="LKJ15" s="757"/>
      <c r="LKK15" s="757"/>
      <c r="LKL15" s="757"/>
      <c r="LKM15" s="757"/>
      <c r="LKN15" s="757"/>
      <c r="LKO15" s="757"/>
      <c r="LKP15" s="757"/>
      <c r="LKQ15" s="757"/>
      <c r="LKR15" s="757"/>
      <c r="LKS15" s="757"/>
      <c r="LKT15" s="757"/>
      <c r="LKU15" s="757"/>
      <c r="LKV15" s="757"/>
      <c r="LKW15" s="757"/>
      <c r="LKX15" s="757"/>
      <c r="LKY15" s="757"/>
      <c r="LKZ15" s="757"/>
      <c r="LLA15" s="757"/>
      <c r="LLB15" s="757"/>
      <c r="LLC15" s="757"/>
      <c r="LLD15" s="757"/>
      <c r="LLE15" s="757"/>
      <c r="LLF15" s="757"/>
      <c r="LLG15" s="757"/>
      <c r="LLH15" s="757"/>
      <c r="LLI15" s="757"/>
      <c r="LLJ15" s="757"/>
      <c r="LLK15" s="757"/>
      <c r="LLL15" s="757"/>
      <c r="LLM15" s="757"/>
      <c r="LLN15" s="757"/>
      <c r="LLO15" s="757"/>
      <c r="LLP15" s="757"/>
      <c r="LLQ15" s="757"/>
      <c r="LLR15" s="757"/>
      <c r="LLS15" s="757"/>
      <c r="LLT15" s="757"/>
      <c r="LLU15" s="757"/>
      <c r="LLV15" s="757"/>
      <c r="LLW15" s="757"/>
      <c r="LLX15" s="757"/>
      <c r="LLY15" s="757"/>
      <c r="LLZ15" s="757"/>
      <c r="LMA15" s="757"/>
      <c r="LMB15" s="757"/>
      <c r="LMC15" s="757"/>
      <c r="LMD15" s="757"/>
      <c r="LME15" s="757"/>
      <c r="LMF15" s="757"/>
      <c r="LMG15" s="757"/>
      <c r="LMH15" s="757"/>
      <c r="LMI15" s="757"/>
      <c r="LMJ15" s="757"/>
      <c r="LMK15" s="757"/>
      <c r="LML15" s="757"/>
      <c r="LMM15" s="757"/>
      <c r="LMN15" s="757"/>
      <c r="LMO15" s="757"/>
      <c r="LMP15" s="757"/>
      <c r="LMQ15" s="757"/>
      <c r="LMR15" s="757"/>
      <c r="LMS15" s="757"/>
      <c r="LMT15" s="757"/>
      <c r="LMU15" s="757"/>
      <c r="LMV15" s="757"/>
      <c r="LMW15" s="757"/>
      <c r="LMX15" s="757"/>
      <c r="LMY15" s="757"/>
      <c r="LMZ15" s="757"/>
      <c r="LNA15" s="757"/>
      <c r="LNB15" s="757"/>
      <c r="LNC15" s="757"/>
      <c r="LND15" s="757"/>
      <c r="LNE15" s="757"/>
      <c r="LNF15" s="757"/>
      <c r="LNG15" s="757"/>
      <c r="LNH15" s="757"/>
      <c r="LNI15" s="757"/>
      <c r="LNJ15" s="757"/>
      <c r="LNK15" s="757"/>
      <c r="LNL15" s="757"/>
      <c r="LNM15" s="757"/>
      <c r="LNN15" s="757"/>
      <c r="LNO15" s="757"/>
      <c r="LNP15" s="757"/>
      <c r="LNQ15" s="757"/>
      <c r="LNR15" s="757"/>
      <c r="LNS15" s="757"/>
      <c r="LNT15" s="757"/>
      <c r="LNU15" s="757"/>
      <c r="LNV15" s="757"/>
      <c r="LNW15" s="757"/>
      <c r="LNX15" s="757"/>
      <c r="LNY15" s="757"/>
      <c r="LNZ15" s="757"/>
      <c r="LOA15" s="757"/>
      <c r="LOB15" s="757"/>
      <c r="LOC15" s="757"/>
      <c r="LOD15" s="757"/>
      <c r="LOE15" s="757"/>
      <c r="LOF15" s="757"/>
      <c r="LOG15" s="757"/>
      <c r="LOH15" s="757"/>
      <c r="LOI15" s="757"/>
      <c r="LOJ15" s="757"/>
      <c r="LOK15" s="757"/>
      <c r="LOL15" s="757"/>
      <c r="LOM15" s="757"/>
      <c r="LON15" s="757"/>
      <c r="LOO15" s="757"/>
      <c r="LOP15" s="757"/>
      <c r="LOQ15" s="757"/>
      <c r="LOR15" s="757"/>
      <c r="LOS15" s="757"/>
      <c r="LOT15" s="757"/>
      <c r="LOU15" s="757"/>
      <c r="LOV15" s="757"/>
      <c r="LOW15" s="757"/>
      <c r="LOX15" s="757"/>
      <c r="LOY15" s="757"/>
      <c r="LOZ15" s="757"/>
      <c r="LPA15" s="757"/>
      <c r="LPB15" s="757"/>
      <c r="LPC15" s="757"/>
      <c r="LPD15" s="757"/>
      <c r="LPE15" s="757"/>
      <c r="LPF15" s="757"/>
      <c r="LPG15" s="757"/>
      <c r="LPH15" s="757"/>
      <c r="LPI15" s="757"/>
      <c r="LPJ15" s="757"/>
      <c r="LPK15" s="757"/>
      <c r="LPL15" s="757"/>
      <c r="LPM15" s="757"/>
      <c r="LPN15" s="757"/>
      <c r="LPO15" s="757"/>
      <c r="LPP15" s="757"/>
      <c r="LPQ15" s="757"/>
      <c r="LPR15" s="757"/>
      <c r="LPS15" s="757"/>
      <c r="LPT15" s="757"/>
      <c r="LPU15" s="757"/>
      <c r="LPV15" s="757"/>
      <c r="LPW15" s="757"/>
      <c r="LPX15" s="757"/>
      <c r="LPY15" s="757"/>
      <c r="LPZ15" s="757"/>
      <c r="LQA15" s="757"/>
      <c r="LQB15" s="757"/>
      <c r="LQC15" s="757"/>
      <c r="LQD15" s="757"/>
      <c r="LQE15" s="757"/>
      <c r="LQF15" s="757"/>
      <c r="LQG15" s="757"/>
      <c r="LQH15" s="757"/>
      <c r="LQI15" s="757"/>
      <c r="LQJ15" s="757"/>
      <c r="LQK15" s="757"/>
      <c r="LQL15" s="757"/>
      <c r="LQM15" s="757"/>
      <c r="LQN15" s="757"/>
      <c r="LQO15" s="757"/>
      <c r="LQP15" s="757"/>
      <c r="LQQ15" s="757"/>
      <c r="LQR15" s="757"/>
      <c r="LQS15" s="757"/>
      <c r="LQT15" s="757"/>
      <c r="LQU15" s="757"/>
      <c r="LQV15" s="757"/>
      <c r="LQW15" s="757"/>
      <c r="LQX15" s="757"/>
      <c r="LQY15" s="757"/>
      <c r="LQZ15" s="757"/>
      <c r="LRA15" s="757"/>
      <c r="LRB15" s="757"/>
      <c r="LRC15" s="757"/>
      <c r="LRD15" s="757"/>
      <c r="LRE15" s="757"/>
      <c r="LRF15" s="757"/>
      <c r="LRG15" s="757"/>
      <c r="LRH15" s="757"/>
      <c r="LRI15" s="757"/>
      <c r="LRJ15" s="757"/>
      <c r="LRK15" s="757"/>
      <c r="LRL15" s="757"/>
      <c r="LRM15" s="757"/>
      <c r="LRN15" s="757"/>
      <c r="LRO15" s="757"/>
      <c r="LRP15" s="757"/>
      <c r="LRQ15" s="757"/>
      <c r="LRR15" s="757"/>
      <c r="LRS15" s="757"/>
      <c r="LRT15" s="757"/>
      <c r="LRU15" s="757"/>
      <c r="LRV15" s="757"/>
      <c r="LRW15" s="757"/>
      <c r="LRX15" s="757"/>
      <c r="LRY15" s="757"/>
      <c r="LRZ15" s="757"/>
      <c r="LSA15" s="757"/>
      <c r="LSB15" s="757"/>
      <c r="LSC15" s="757"/>
      <c r="LSD15" s="757"/>
      <c r="LSE15" s="757"/>
      <c r="LSF15" s="757"/>
      <c r="LSG15" s="757"/>
      <c r="LSH15" s="757"/>
      <c r="LSI15" s="757"/>
      <c r="LSJ15" s="757"/>
      <c r="LSK15" s="757"/>
      <c r="LSL15" s="757"/>
      <c r="LSM15" s="757"/>
      <c r="LSN15" s="757"/>
      <c r="LSO15" s="757"/>
      <c r="LSP15" s="757"/>
      <c r="LSQ15" s="757"/>
      <c r="LSR15" s="757"/>
      <c r="LSS15" s="757"/>
      <c r="LST15" s="757"/>
      <c r="LSU15" s="757"/>
      <c r="LSV15" s="757"/>
      <c r="LSW15" s="757"/>
      <c r="LSX15" s="757"/>
      <c r="LSY15" s="757"/>
      <c r="LSZ15" s="757"/>
      <c r="LTA15" s="757"/>
      <c r="LTB15" s="757"/>
      <c r="LTC15" s="757"/>
      <c r="LTD15" s="757"/>
      <c r="LTE15" s="757"/>
      <c r="LTF15" s="757"/>
      <c r="LTG15" s="757"/>
      <c r="LTH15" s="757"/>
      <c r="LTI15" s="757"/>
      <c r="LTJ15" s="757"/>
      <c r="LTK15" s="757"/>
      <c r="LTL15" s="757"/>
      <c r="LTM15" s="757"/>
      <c r="LTN15" s="757"/>
      <c r="LTO15" s="757"/>
      <c r="LTP15" s="757"/>
      <c r="LTQ15" s="757"/>
      <c r="LTR15" s="757"/>
      <c r="LTS15" s="757"/>
      <c r="LTT15" s="757"/>
      <c r="LTU15" s="757"/>
      <c r="LTV15" s="757"/>
      <c r="LTW15" s="757"/>
      <c r="LTX15" s="757"/>
      <c r="LTY15" s="757"/>
      <c r="LTZ15" s="757"/>
      <c r="LUA15" s="757"/>
      <c r="LUB15" s="757"/>
      <c r="LUC15" s="757"/>
      <c r="LUD15" s="757"/>
      <c r="LUE15" s="757"/>
      <c r="LUF15" s="757"/>
      <c r="LUG15" s="757"/>
      <c r="LUH15" s="757"/>
      <c r="LUI15" s="757"/>
      <c r="LUJ15" s="757"/>
      <c r="LUK15" s="757"/>
      <c r="LUL15" s="757"/>
      <c r="LUM15" s="757"/>
      <c r="LUN15" s="757"/>
      <c r="LUO15" s="757"/>
      <c r="LUP15" s="757"/>
      <c r="LUQ15" s="757"/>
      <c r="LUR15" s="757"/>
      <c r="LUS15" s="757"/>
      <c r="LUT15" s="757"/>
      <c r="LUU15" s="757"/>
      <c r="LUV15" s="757"/>
      <c r="LUW15" s="757"/>
      <c r="LUX15" s="757"/>
      <c r="LUY15" s="757"/>
      <c r="LUZ15" s="757"/>
      <c r="LVA15" s="757"/>
      <c r="LVB15" s="757"/>
      <c r="LVC15" s="757"/>
      <c r="LVD15" s="757"/>
      <c r="LVE15" s="757"/>
      <c r="LVF15" s="757"/>
      <c r="LVG15" s="757"/>
      <c r="LVH15" s="757"/>
      <c r="LVI15" s="757"/>
      <c r="LVJ15" s="757"/>
      <c r="LVK15" s="757"/>
      <c r="LVL15" s="757"/>
      <c r="LVM15" s="757"/>
      <c r="LVN15" s="757"/>
      <c r="LVO15" s="757"/>
      <c r="LVP15" s="757"/>
      <c r="LVQ15" s="757"/>
      <c r="LVR15" s="757"/>
      <c r="LVS15" s="757"/>
      <c r="LVT15" s="757"/>
      <c r="LVU15" s="757"/>
      <c r="LVV15" s="757"/>
      <c r="LVW15" s="757"/>
      <c r="LVX15" s="757"/>
      <c r="LVY15" s="757"/>
      <c r="LVZ15" s="757"/>
      <c r="LWA15" s="757"/>
      <c r="LWB15" s="757"/>
      <c r="LWC15" s="757"/>
      <c r="LWD15" s="757"/>
      <c r="LWE15" s="757"/>
      <c r="LWF15" s="757"/>
      <c r="LWG15" s="757"/>
      <c r="LWH15" s="757"/>
      <c r="LWI15" s="757"/>
      <c r="LWJ15" s="757"/>
      <c r="LWK15" s="757"/>
      <c r="LWL15" s="757"/>
      <c r="LWM15" s="757"/>
      <c r="LWN15" s="757"/>
      <c r="LWO15" s="757"/>
      <c r="LWP15" s="757"/>
      <c r="LWQ15" s="757"/>
      <c r="LWR15" s="757"/>
      <c r="LWS15" s="757"/>
      <c r="LWT15" s="757"/>
      <c r="LWU15" s="757"/>
      <c r="LWV15" s="757"/>
      <c r="LWW15" s="757"/>
      <c r="LWX15" s="757"/>
      <c r="LWY15" s="757"/>
      <c r="LWZ15" s="757"/>
      <c r="LXA15" s="757"/>
      <c r="LXB15" s="757"/>
      <c r="LXC15" s="757"/>
      <c r="LXD15" s="757"/>
      <c r="LXE15" s="757"/>
      <c r="LXF15" s="757"/>
      <c r="LXG15" s="757"/>
      <c r="LXH15" s="757"/>
      <c r="LXI15" s="757"/>
      <c r="LXJ15" s="757"/>
      <c r="LXK15" s="757"/>
      <c r="LXL15" s="757"/>
      <c r="LXM15" s="757"/>
      <c r="LXN15" s="757"/>
      <c r="LXO15" s="757"/>
      <c r="LXP15" s="757"/>
      <c r="LXQ15" s="757"/>
      <c r="LXR15" s="757"/>
      <c r="LXS15" s="757"/>
      <c r="LXT15" s="757"/>
      <c r="LXU15" s="757"/>
      <c r="LXV15" s="757"/>
      <c r="LXW15" s="757"/>
      <c r="LXX15" s="757"/>
      <c r="LXY15" s="757"/>
      <c r="LXZ15" s="757"/>
      <c r="LYA15" s="757"/>
      <c r="LYB15" s="757"/>
      <c r="LYC15" s="757"/>
      <c r="LYD15" s="757"/>
      <c r="LYE15" s="757"/>
      <c r="LYF15" s="757"/>
      <c r="LYG15" s="757"/>
      <c r="LYH15" s="757"/>
      <c r="LYI15" s="757"/>
      <c r="LYJ15" s="757"/>
      <c r="LYK15" s="757"/>
      <c r="LYL15" s="757"/>
      <c r="LYM15" s="757"/>
      <c r="LYN15" s="757"/>
      <c r="LYO15" s="757"/>
      <c r="LYP15" s="757"/>
      <c r="LYQ15" s="757"/>
      <c r="LYR15" s="757"/>
      <c r="LYS15" s="757"/>
      <c r="LYT15" s="757"/>
      <c r="LYU15" s="757"/>
      <c r="LYV15" s="757"/>
      <c r="LYW15" s="757"/>
      <c r="LYX15" s="757"/>
      <c r="LYY15" s="757"/>
      <c r="LYZ15" s="757"/>
      <c r="LZA15" s="757"/>
      <c r="LZB15" s="757"/>
      <c r="LZC15" s="757"/>
      <c r="LZD15" s="757"/>
      <c r="LZE15" s="757"/>
      <c r="LZF15" s="757"/>
      <c r="LZG15" s="757"/>
      <c r="LZH15" s="757"/>
      <c r="LZI15" s="757"/>
      <c r="LZJ15" s="757"/>
      <c r="LZK15" s="757"/>
      <c r="LZL15" s="757"/>
      <c r="LZM15" s="757"/>
      <c r="LZN15" s="757"/>
      <c r="LZO15" s="757"/>
      <c r="LZP15" s="757"/>
      <c r="LZQ15" s="757"/>
      <c r="LZR15" s="757"/>
      <c r="LZS15" s="757"/>
      <c r="LZT15" s="757"/>
      <c r="LZU15" s="757"/>
      <c r="LZV15" s="757"/>
      <c r="LZW15" s="757"/>
      <c r="LZX15" s="757"/>
      <c r="LZY15" s="757"/>
      <c r="LZZ15" s="757"/>
      <c r="MAA15" s="757"/>
      <c r="MAB15" s="757"/>
      <c r="MAC15" s="757"/>
      <c r="MAD15" s="757"/>
      <c r="MAE15" s="757"/>
      <c r="MAF15" s="757"/>
      <c r="MAG15" s="757"/>
      <c r="MAH15" s="757"/>
      <c r="MAI15" s="757"/>
      <c r="MAJ15" s="757"/>
      <c r="MAK15" s="757"/>
      <c r="MAL15" s="757"/>
      <c r="MAM15" s="757"/>
      <c r="MAN15" s="757"/>
      <c r="MAO15" s="757"/>
      <c r="MAP15" s="757"/>
      <c r="MAQ15" s="757"/>
      <c r="MAR15" s="757"/>
      <c r="MAS15" s="757"/>
      <c r="MAT15" s="757"/>
      <c r="MAU15" s="757"/>
      <c r="MAV15" s="757"/>
      <c r="MAW15" s="757"/>
      <c r="MAX15" s="757"/>
      <c r="MAY15" s="757"/>
      <c r="MAZ15" s="757"/>
      <c r="MBA15" s="757"/>
      <c r="MBB15" s="757"/>
      <c r="MBC15" s="757"/>
      <c r="MBD15" s="757"/>
      <c r="MBE15" s="757"/>
      <c r="MBF15" s="757"/>
      <c r="MBG15" s="757"/>
      <c r="MBH15" s="757"/>
      <c r="MBI15" s="757"/>
      <c r="MBJ15" s="757"/>
      <c r="MBK15" s="757"/>
      <c r="MBL15" s="757"/>
      <c r="MBM15" s="757"/>
      <c r="MBN15" s="757"/>
      <c r="MBO15" s="757"/>
      <c r="MBP15" s="757"/>
      <c r="MBQ15" s="757"/>
      <c r="MBR15" s="757"/>
      <c r="MBS15" s="757"/>
      <c r="MBT15" s="757"/>
      <c r="MBU15" s="757"/>
      <c r="MBV15" s="757"/>
      <c r="MBW15" s="757"/>
      <c r="MBX15" s="757"/>
      <c r="MBY15" s="757"/>
      <c r="MBZ15" s="757"/>
      <c r="MCA15" s="757"/>
      <c r="MCB15" s="757"/>
      <c r="MCC15" s="757"/>
      <c r="MCD15" s="757"/>
      <c r="MCE15" s="757"/>
      <c r="MCF15" s="757"/>
      <c r="MCG15" s="757"/>
      <c r="MCH15" s="757"/>
      <c r="MCI15" s="757"/>
      <c r="MCJ15" s="757"/>
      <c r="MCK15" s="757"/>
      <c r="MCL15" s="757"/>
      <c r="MCM15" s="757"/>
      <c r="MCN15" s="757"/>
      <c r="MCO15" s="757"/>
      <c r="MCP15" s="757"/>
      <c r="MCQ15" s="757"/>
      <c r="MCR15" s="757"/>
      <c r="MCS15" s="757"/>
      <c r="MCT15" s="757"/>
      <c r="MCU15" s="757"/>
      <c r="MCV15" s="757"/>
      <c r="MCW15" s="757"/>
      <c r="MCX15" s="757"/>
      <c r="MCY15" s="757"/>
      <c r="MCZ15" s="757"/>
      <c r="MDA15" s="757"/>
      <c r="MDB15" s="757"/>
      <c r="MDC15" s="757"/>
      <c r="MDD15" s="757"/>
      <c r="MDE15" s="757"/>
      <c r="MDF15" s="757"/>
      <c r="MDG15" s="757"/>
      <c r="MDH15" s="757"/>
      <c r="MDI15" s="757"/>
      <c r="MDJ15" s="757"/>
      <c r="MDK15" s="757"/>
      <c r="MDL15" s="757"/>
      <c r="MDM15" s="757"/>
      <c r="MDN15" s="757"/>
      <c r="MDO15" s="757"/>
      <c r="MDP15" s="757"/>
      <c r="MDQ15" s="757"/>
      <c r="MDR15" s="757"/>
      <c r="MDS15" s="757"/>
      <c r="MDT15" s="757"/>
      <c r="MDU15" s="757"/>
      <c r="MDV15" s="757"/>
      <c r="MDW15" s="757"/>
      <c r="MDX15" s="757"/>
      <c r="MDY15" s="757"/>
      <c r="MDZ15" s="757"/>
      <c r="MEA15" s="757"/>
      <c r="MEB15" s="757"/>
      <c r="MEC15" s="757"/>
      <c r="MED15" s="757"/>
      <c r="MEE15" s="757"/>
      <c r="MEF15" s="757"/>
      <c r="MEG15" s="757"/>
      <c r="MEH15" s="757"/>
      <c r="MEI15" s="757"/>
      <c r="MEJ15" s="757"/>
      <c r="MEK15" s="757"/>
      <c r="MEL15" s="757"/>
      <c r="MEM15" s="757"/>
      <c r="MEN15" s="757"/>
      <c r="MEO15" s="757"/>
      <c r="MEP15" s="757"/>
      <c r="MEQ15" s="757"/>
      <c r="MER15" s="757"/>
      <c r="MES15" s="757"/>
      <c r="MET15" s="757"/>
      <c r="MEU15" s="757"/>
      <c r="MEV15" s="757"/>
      <c r="MEW15" s="757"/>
      <c r="MEX15" s="757"/>
      <c r="MEY15" s="757"/>
      <c r="MEZ15" s="757"/>
      <c r="MFA15" s="757"/>
      <c r="MFB15" s="757"/>
      <c r="MFC15" s="757"/>
      <c r="MFD15" s="757"/>
      <c r="MFE15" s="757"/>
      <c r="MFF15" s="757"/>
      <c r="MFG15" s="757"/>
      <c r="MFH15" s="757"/>
      <c r="MFI15" s="757"/>
      <c r="MFJ15" s="757"/>
      <c r="MFK15" s="757"/>
      <c r="MFL15" s="757"/>
      <c r="MFM15" s="757"/>
      <c r="MFN15" s="757"/>
      <c r="MFO15" s="757"/>
      <c r="MFP15" s="757"/>
      <c r="MFQ15" s="757"/>
      <c r="MFR15" s="757"/>
      <c r="MFS15" s="757"/>
      <c r="MFT15" s="757"/>
      <c r="MFU15" s="757"/>
      <c r="MFV15" s="757"/>
      <c r="MFW15" s="757"/>
      <c r="MFX15" s="757"/>
      <c r="MFY15" s="757"/>
      <c r="MFZ15" s="757"/>
      <c r="MGA15" s="757"/>
      <c r="MGB15" s="757"/>
      <c r="MGC15" s="757"/>
      <c r="MGD15" s="757"/>
      <c r="MGE15" s="757"/>
      <c r="MGF15" s="757"/>
      <c r="MGG15" s="757"/>
      <c r="MGH15" s="757"/>
      <c r="MGI15" s="757"/>
      <c r="MGJ15" s="757"/>
      <c r="MGK15" s="757"/>
      <c r="MGL15" s="757"/>
      <c r="MGM15" s="757"/>
      <c r="MGN15" s="757"/>
      <c r="MGO15" s="757"/>
      <c r="MGP15" s="757"/>
      <c r="MGQ15" s="757"/>
      <c r="MGR15" s="757"/>
      <c r="MGS15" s="757"/>
      <c r="MGT15" s="757"/>
      <c r="MGU15" s="757"/>
      <c r="MGV15" s="757"/>
      <c r="MGW15" s="757"/>
      <c r="MGX15" s="757"/>
      <c r="MGY15" s="757"/>
      <c r="MGZ15" s="757"/>
      <c r="MHA15" s="757"/>
      <c r="MHB15" s="757"/>
      <c r="MHC15" s="757"/>
      <c r="MHD15" s="757"/>
      <c r="MHE15" s="757"/>
      <c r="MHF15" s="757"/>
      <c r="MHG15" s="757"/>
      <c r="MHH15" s="757"/>
      <c r="MHI15" s="757"/>
      <c r="MHJ15" s="757"/>
      <c r="MHK15" s="757"/>
      <c r="MHL15" s="757"/>
      <c r="MHM15" s="757"/>
      <c r="MHN15" s="757"/>
      <c r="MHO15" s="757"/>
      <c r="MHP15" s="757"/>
      <c r="MHQ15" s="757"/>
      <c r="MHR15" s="757"/>
      <c r="MHS15" s="757"/>
      <c r="MHT15" s="757"/>
      <c r="MHU15" s="757"/>
      <c r="MHV15" s="757"/>
      <c r="MHW15" s="757"/>
      <c r="MHX15" s="757"/>
      <c r="MHY15" s="757"/>
      <c r="MHZ15" s="757"/>
      <c r="MIA15" s="757"/>
      <c r="MIB15" s="757"/>
      <c r="MIC15" s="757"/>
      <c r="MID15" s="757"/>
      <c r="MIE15" s="757"/>
      <c r="MIF15" s="757"/>
      <c r="MIG15" s="757"/>
      <c r="MIH15" s="757"/>
      <c r="MII15" s="757"/>
      <c r="MIJ15" s="757"/>
      <c r="MIK15" s="757"/>
      <c r="MIL15" s="757"/>
      <c r="MIM15" s="757"/>
      <c r="MIN15" s="757"/>
      <c r="MIO15" s="757"/>
      <c r="MIP15" s="757"/>
      <c r="MIQ15" s="757"/>
      <c r="MIR15" s="757"/>
      <c r="MIS15" s="757"/>
      <c r="MIT15" s="757"/>
      <c r="MIU15" s="757"/>
      <c r="MIV15" s="757"/>
      <c r="MIW15" s="757"/>
      <c r="MIX15" s="757"/>
      <c r="MIY15" s="757"/>
      <c r="MIZ15" s="757"/>
      <c r="MJA15" s="757"/>
      <c r="MJB15" s="757"/>
      <c r="MJC15" s="757"/>
      <c r="MJD15" s="757"/>
      <c r="MJE15" s="757"/>
      <c r="MJF15" s="757"/>
      <c r="MJG15" s="757"/>
      <c r="MJH15" s="757"/>
      <c r="MJI15" s="757"/>
      <c r="MJJ15" s="757"/>
      <c r="MJK15" s="757"/>
      <c r="MJL15" s="757"/>
      <c r="MJM15" s="757"/>
      <c r="MJN15" s="757"/>
      <c r="MJO15" s="757"/>
      <c r="MJP15" s="757"/>
      <c r="MJQ15" s="757"/>
      <c r="MJR15" s="757"/>
      <c r="MJS15" s="757"/>
      <c r="MJT15" s="757"/>
      <c r="MJU15" s="757"/>
      <c r="MJV15" s="757"/>
      <c r="MJW15" s="757"/>
      <c r="MJX15" s="757"/>
      <c r="MJY15" s="757"/>
      <c r="MJZ15" s="757"/>
      <c r="MKA15" s="757"/>
      <c r="MKB15" s="757"/>
      <c r="MKC15" s="757"/>
      <c r="MKD15" s="757"/>
      <c r="MKE15" s="757"/>
      <c r="MKF15" s="757"/>
      <c r="MKG15" s="757"/>
      <c r="MKH15" s="757"/>
      <c r="MKI15" s="757"/>
      <c r="MKJ15" s="757"/>
      <c r="MKK15" s="757"/>
      <c r="MKL15" s="757"/>
      <c r="MKM15" s="757"/>
      <c r="MKN15" s="757"/>
      <c r="MKO15" s="757"/>
      <c r="MKP15" s="757"/>
      <c r="MKQ15" s="757"/>
      <c r="MKR15" s="757"/>
      <c r="MKS15" s="757"/>
      <c r="MKT15" s="757"/>
      <c r="MKU15" s="757"/>
      <c r="MKV15" s="757"/>
      <c r="MKW15" s="757"/>
      <c r="MKX15" s="757"/>
      <c r="MKY15" s="757"/>
      <c r="MKZ15" s="757"/>
      <c r="MLA15" s="757"/>
      <c r="MLB15" s="757"/>
      <c r="MLC15" s="757"/>
      <c r="MLD15" s="757"/>
      <c r="MLE15" s="757"/>
      <c r="MLF15" s="757"/>
      <c r="MLG15" s="757"/>
      <c r="MLH15" s="757"/>
      <c r="MLI15" s="757"/>
      <c r="MLJ15" s="757"/>
      <c r="MLK15" s="757"/>
      <c r="MLL15" s="757"/>
      <c r="MLM15" s="757"/>
      <c r="MLN15" s="757"/>
      <c r="MLO15" s="757"/>
      <c r="MLP15" s="757"/>
      <c r="MLQ15" s="757"/>
      <c r="MLR15" s="757"/>
      <c r="MLS15" s="757"/>
      <c r="MLT15" s="757"/>
      <c r="MLU15" s="757"/>
      <c r="MLV15" s="757"/>
      <c r="MLW15" s="757"/>
      <c r="MLX15" s="757"/>
      <c r="MLY15" s="757"/>
      <c r="MLZ15" s="757"/>
      <c r="MMA15" s="757"/>
      <c r="MMB15" s="757"/>
      <c r="MMC15" s="757"/>
      <c r="MMD15" s="757"/>
      <c r="MME15" s="757"/>
      <c r="MMF15" s="757"/>
      <c r="MMG15" s="757"/>
      <c r="MMH15" s="757"/>
      <c r="MMI15" s="757"/>
      <c r="MMJ15" s="757"/>
      <c r="MMK15" s="757"/>
      <c r="MML15" s="757"/>
      <c r="MMM15" s="757"/>
      <c r="MMN15" s="757"/>
      <c r="MMO15" s="757"/>
      <c r="MMP15" s="757"/>
      <c r="MMQ15" s="757"/>
      <c r="MMR15" s="757"/>
      <c r="MMS15" s="757"/>
      <c r="MMT15" s="757"/>
      <c r="MMU15" s="757"/>
      <c r="MMV15" s="757"/>
      <c r="MMW15" s="757"/>
      <c r="MMX15" s="757"/>
      <c r="MMY15" s="757"/>
      <c r="MMZ15" s="757"/>
      <c r="MNA15" s="757"/>
      <c r="MNB15" s="757"/>
      <c r="MNC15" s="757"/>
      <c r="MND15" s="757"/>
      <c r="MNE15" s="757"/>
      <c r="MNF15" s="757"/>
      <c r="MNG15" s="757"/>
      <c r="MNH15" s="757"/>
      <c r="MNI15" s="757"/>
      <c r="MNJ15" s="757"/>
      <c r="MNK15" s="757"/>
      <c r="MNL15" s="757"/>
      <c r="MNM15" s="757"/>
      <c r="MNN15" s="757"/>
      <c r="MNO15" s="757"/>
      <c r="MNP15" s="757"/>
      <c r="MNQ15" s="757"/>
      <c r="MNR15" s="757"/>
      <c r="MNS15" s="757"/>
      <c r="MNT15" s="757"/>
      <c r="MNU15" s="757"/>
      <c r="MNV15" s="757"/>
      <c r="MNW15" s="757"/>
      <c r="MNX15" s="757"/>
      <c r="MNY15" s="757"/>
      <c r="MNZ15" s="757"/>
      <c r="MOA15" s="757"/>
      <c r="MOB15" s="757"/>
      <c r="MOC15" s="757"/>
      <c r="MOD15" s="757"/>
      <c r="MOE15" s="757"/>
      <c r="MOF15" s="757"/>
      <c r="MOG15" s="757"/>
      <c r="MOH15" s="757"/>
      <c r="MOI15" s="757"/>
      <c r="MOJ15" s="757"/>
      <c r="MOK15" s="757"/>
      <c r="MOL15" s="757"/>
      <c r="MOM15" s="757"/>
      <c r="MON15" s="757"/>
      <c r="MOO15" s="757"/>
      <c r="MOP15" s="757"/>
      <c r="MOQ15" s="757"/>
      <c r="MOR15" s="757"/>
      <c r="MOS15" s="757"/>
      <c r="MOT15" s="757"/>
      <c r="MOU15" s="757"/>
      <c r="MOV15" s="757"/>
      <c r="MOW15" s="757"/>
      <c r="MOX15" s="757"/>
      <c r="MOY15" s="757"/>
      <c r="MOZ15" s="757"/>
      <c r="MPA15" s="757"/>
      <c r="MPB15" s="757"/>
      <c r="MPC15" s="757"/>
      <c r="MPD15" s="757"/>
      <c r="MPE15" s="757"/>
      <c r="MPF15" s="757"/>
      <c r="MPG15" s="757"/>
      <c r="MPH15" s="757"/>
      <c r="MPI15" s="757"/>
      <c r="MPJ15" s="757"/>
      <c r="MPK15" s="757"/>
      <c r="MPL15" s="757"/>
      <c r="MPM15" s="757"/>
      <c r="MPN15" s="757"/>
      <c r="MPO15" s="757"/>
      <c r="MPP15" s="757"/>
      <c r="MPQ15" s="757"/>
      <c r="MPR15" s="757"/>
      <c r="MPS15" s="757"/>
      <c r="MPT15" s="757"/>
      <c r="MPU15" s="757"/>
      <c r="MPV15" s="757"/>
      <c r="MPW15" s="757"/>
      <c r="MPX15" s="757"/>
      <c r="MPY15" s="757"/>
      <c r="MPZ15" s="757"/>
      <c r="MQA15" s="757"/>
      <c r="MQB15" s="757"/>
      <c r="MQC15" s="757"/>
      <c r="MQD15" s="757"/>
      <c r="MQE15" s="757"/>
      <c r="MQF15" s="757"/>
      <c r="MQG15" s="757"/>
      <c r="MQH15" s="757"/>
      <c r="MQI15" s="757"/>
      <c r="MQJ15" s="757"/>
      <c r="MQK15" s="757"/>
      <c r="MQL15" s="757"/>
      <c r="MQM15" s="757"/>
      <c r="MQN15" s="757"/>
      <c r="MQO15" s="757"/>
      <c r="MQP15" s="757"/>
      <c r="MQQ15" s="757"/>
      <c r="MQR15" s="757"/>
      <c r="MQS15" s="757"/>
      <c r="MQT15" s="757"/>
      <c r="MQU15" s="757"/>
      <c r="MQV15" s="757"/>
      <c r="MQW15" s="757"/>
      <c r="MQX15" s="757"/>
      <c r="MQY15" s="757"/>
      <c r="MQZ15" s="757"/>
      <c r="MRA15" s="757"/>
      <c r="MRB15" s="757"/>
      <c r="MRC15" s="757"/>
      <c r="MRD15" s="757"/>
      <c r="MRE15" s="757"/>
      <c r="MRF15" s="757"/>
      <c r="MRG15" s="757"/>
      <c r="MRH15" s="757"/>
      <c r="MRI15" s="757"/>
      <c r="MRJ15" s="757"/>
      <c r="MRK15" s="757"/>
      <c r="MRL15" s="757"/>
      <c r="MRM15" s="757"/>
      <c r="MRN15" s="757"/>
      <c r="MRO15" s="757"/>
      <c r="MRP15" s="757"/>
      <c r="MRQ15" s="757"/>
      <c r="MRR15" s="757"/>
      <c r="MRS15" s="757"/>
      <c r="MRT15" s="757"/>
      <c r="MRU15" s="757"/>
      <c r="MRV15" s="757"/>
      <c r="MRW15" s="757"/>
      <c r="MRX15" s="757"/>
      <c r="MRY15" s="757"/>
      <c r="MRZ15" s="757"/>
      <c r="MSA15" s="757"/>
      <c r="MSB15" s="757"/>
      <c r="MSC15" s="757"/>
      <c r="MSD15" s="757"/>
      <c r="MSE15" s="757"/>
      <c r="MSF15" s="757"/>
      <c r="MSG15" s="757"/>
      <c r="MSH15" s="757"/>
      <c r="MSI15" s="757"/>
      <c r="MSJ15" s="757"/>
      <c r="MSK15" s="757"/>
      <c r="MSL15" s="757"/>
      <c r="MSM15" s="757"/>
      <c r="MSN15" s="757"/>
      <c r="MSO15" s="757"/>
      <c r="MSP15" s="757"/>
      <c r="MSQ15" s="757"/>
      <c r="MSR15" s="757"/>
      <c r="MSS15" s="757"/>
      <c r="MST15" s="757"/>
      <c r="MSU15" s="757"/>
      <c r="MSV15" s="757"/>
      <c r="MSW15" s="757"/>
      <c r="MSX15" s="757"/>
      <c r="MSY15" s="757"/>
      <c r="MSZ15" s="757"/>
      <c r="MTA15" s="757"/>
      <c r="MTB15" s="757"/>
      <c r="MTC15" s="757"/>
      <c r="MTD15" s="757"/>
      <c r="MTE15" s="757"/>
      <c r="MTF15" s="757"/>
      <c r="MTG15" s="757"/>
      <c r="MTH15" s="757"/>
      <c r="MTI15" s="757"/>
      <c r="MTJ15" s="757"/>
      <c r="MTK15" s="757"/>
      <c r="MTL15" s="757"/>
      <c r="MTM15" s="757"/>
      <c r="MTN15" s="757"/>
      <c r="MTO15" s="757"/>
      <c r="MTP15" s="757"/>
      <c r="MTQ15" s="757"/>
      <c r="MTR15" s="757"/>
      <c r="MTS15" s="757"/>
      <c r="MTT15" s="757"/>
      <c r="MTU15" s="757"/>
      <c r="MTV15" s="757"/>
      <c r="MTW15" s="757"/>
      <c r="MTX15" s="757"/>
      <c r="MTY15" s="757"/>
      <c r="MTZ15" s="757"/>
      <c r="MUA15" s="757"/>
      <c r="MUB15" s="757"/>
      <c r="MUC15" s="757"/>
      <c r="MUD15" s="757"/>
      <c r="MUE15" s="757"/>
      <c r="MUF15" s="757"/>
      <c r="MUG15" s="757"/>
      <c r="MUH15" s="757"/>
      <c r="MUI15" s="757"/>
      <c r="MUJ15" s="757"/>
      <c r="MUK15" s="757"/>
      <c r="MUL15" s="757"/>
      <c r="MUM15" s="757"/>
      <c r="MUN15" s="757"/>
      <c r="MUO15" s="757"/>
      <c r="MUP15" s="757"/>
      <c r="MUQ15" s="757"/>
      <c r="MUR15" s="757"/>
      <c r="MUS15" s="757"/>
      <c r="MUT15" s="757"/>
      <c r="MUU15" s="757"/>
      <c r="MUV15" s="757"/>
      <c r="MUW15" s="757"/>
      <c r="MUX15" s="757"/>
      <c r="MUY15" s="757"/>
      <c r="MUZ15" s="757"/>
      <c r="MVA15" s="757"/>
      <c r="MVB15" s="757"/>
      <c r="MVC15" s="757"/>
      <c r="MVD15" s="757"/>
      <c r="MVE15" s="757"/>
      <c r="MVF15" s="757"/>
      <c r="MVG15" s="757"/>
      <c r="MVH15" s="757"/>
      <c r="MVI15" s="757"/>
      <c r="MVJ15" s="757"/>
      <c r="MVK15" s="757"/>
      <c r="MVL15" s="757"/>
      <c r="MVM15" s="757"/>
      <c r="MVN15" s="757"/>
      <c r="MVO15" s="757"/>
      <c r="MVP15" s="757"/>
      <c r="MVQ15" s="757"/>
      <c r="MVR15" s="757"/>
      <c r="MVS15" s="757"/>
      <c r="MVT15" s="757"/>
      <c r="MVU15" s="757"/>
      <c r="MVV15" s="757"/>
      <c r="MVW15" s="757"/>
      <c r="MVX15" s="757"/>
      <c r="MVY15" s="757"/>
      <c r="MVZ15" s="757"/>
      <c r="MWA15" s="757"/>
      <c r="MWB15" s="757"/>
      <c r="MWC15" s="757"/>
      <c r="MWD15" s="757"/>
      <c r="MWE15" s="757"/>
      <c r="MWF15" s="757"/>
      <c r="MWG15" s="757"/>
      <c r="MWH15" s="757"/>
      <c r="MWI15" s="757"/>
      <c r="MWJ15" s="757"/>
      <c r="MWK15" s="757"/>
      <c r="MWL15" s="757"/>
      <c r="MWM15" s="757"/>
      <c r="MWN15" s="757"/>
      <c r="MWO15" s="757"/>
      <c r="MWP15" s="757"/>
      <c r="MWQ15" s="757"/>
      <c r="MWR15" s="757"/>
      <c r="MWS15" s="757"/>
      <c r="MWT15" s="757"/>
      <c r="MWU15" s="757"/>
      <c r="MWV15" s="757"/>
      <c r="MWW15" s="757"/>
      <c r="MWX15" s="757"/>
      <c r="MWY15" s="757"/>
      <c r="MWZ15" s="757"/>
      <c r="MXA15" s="757"/>
      <c r="MXB15" s="757"/>
      <c r="MXC15" s="757"/>
      <c r="MXD15" s="757"/>
      <c r="MXE15" s="757"/>
      <c r="MXF15" s="757"/>
      <c r="MXG15" s="757"/>
      <c r="MXH15" s="757"/>
      <c r="MXI15" s="757"/>
      <c r="MXJ15" s="757"/>
      <c r="MXK15" s="757"/>
      <c r="MXL15" s="757"/>
      <c r="MXM15" s="757"/>
      <c r="MXN15" s="757"/>
      <c r="MXO15" s="757"/>
      <c r="MXP15" s="757"/>
      <c r="MXQ15" s="757"/>
      <c r="MXR15" s="757"/>
      <c r="MXS15" s="757"/>
      <c r="MXT15" s="757"/>
      <c r="MXU15" s="757"/>
      <c r="MXV15" s="757"/>
      <c r="MXW15" s="757"/>
      <c r="MXX15" s="757"/>
      <c r="MXY15" s="757"/>
      <c r="MXZ15" s="757"/>
      <c r="MYA15" s="757"/>
      <c r="MYB15" s="757"/>
      <c r="MYC15" s="757"/>
      <c r="MYD15" s="757"/>
      <c r="MYE15" s="757"/>
      <c r="MYF15" s="757"/>
      <c r="MYG15" s="757"/>
      <c r="MYH15" s="757"/>
      <c r="MYI15" s="757"/>
      <c r="MYJ15" s="757"/>
      <c r="MYK15" s="757"/>
      <c r="MYL15" s="757"/>
      <c r="MYM15" s="757"/>
      <c r="MYN15" s="757"/>
      <c r="MYO15" s="757"/>
      <c r="MYP15" s="757"/>
      <c r="MYQ15" s="757"/>
      <c r="MYR15" s="757"/>
      <c r="MYS15" s="757"/>
      <c r="MYT15" s="757"/>
      <c r="MYU15" s="757"/>
      <c r="MYV15" s="757"/>
      <c r="MYW15" s="757"/>
      <c r="MYX15" s="757"/>
      <c r="MYY15" s="757"/>
      <c r="MYZ15" s="757"/>
      <c r="MZA15" s="757"/>
      <c r="MZB15" s="757"/>
      <c r="MZC15" s="757"/>
      <c r="MZD15" s="757"/>
      <c r="MZE15" s="757"/>
      <c r="MZF15" s="757"/>
      <c r="MZG15" s="757"/>
      <c r="MZH15" s="757"/>
      <c r="MZI15" s="757"/>
      <c r="MZJ15" s="757"/>
      <c r="MZK15" s="757"/>
      <c r="MZL15" s="757"/>
      <c r="MZM15" s="757"/>
      <c r="MZN15" s="757"/>
      <c r="MZO15" s="757"/>
      <c r="MZP15" s="757"/>
      <c r="MZQ15" s="757"/>
      <c r="MZR15" s="757"/>
      <c r="MZS15" s="757"/>
      <c r="MZT15" s="757"/>
      <c r="MZU15" s="757"/>
      <c r="MZV15" s="757"/>
      <c r="MZW15" s="757"/>
      <c r="MZX15" s="757"/>
      <c r="MZY15" s="757"/>
      <c r="MZZ15" s="757"/>
      <c r="NAA15" s="757"/>
      <c r="NAB15" s="757"/>
      <c r="NAC15" s="757"/>
      <c r="NAD15" s="757"/>
      <c r="NAE15" s="757"/>
      <c r="NAF15" s="757"/>
      <c r="NAG15" s="757"/>
      <c r="NAH15" s="757"/>
      <c r="NAI15" s="757"/>
      <c r="NAJ15" s="757"/>
      <c r="NAK15" s="757"/>
      <c r="NAL15" s="757"/>
      <c r="NAM15" s="757"/>
      <c r="NAN15" s="757"/>
      <c r="NAO15" s="757"/>
      <c r="NAP15" s="757"/>
      <c r="NAQ15" s="757"/>
      <c r="NAR15" s="757"/>
      <c r="NAS15" s="757"/>
      <c r="NAT15" s="757"/>
      <c r="NAU15" s="757"/>
      <c r="NAV15" s="757"/>
      <c r="NAW15" s="757"/>
      <c r="NAX15" s="757"/>
      <c r="NAY15" s="757"/>
      <c r="NAZ15" s="757"/>
      <c r="NBA15" s="757"/>
      <c r="NBB15" s="757"/>
      <c r="NBC15" s="757"/>
      <c r="NBD15" s="757"/>
      <c r="NBE15" s="757"/>
      <c r="NBF15" s="757"/>
      <c r="NBG15" s="757"/>
      <c r="NBH15" s="757"/>
      <c r="NBI15" s="757"/>
      <c r="NBJ15" s="757"/>
      <c r="NBK15" s="757"/>
      <c r="NBL15" s="757"/>
      <c r="NBM15" s="757"/>
      <c r="NBN15" s="757"/>
      <c r="NBO15" s="757"/>
      <c r="NBP15" s="757"/>
      <c r="NBQ15" s="757"/>
      <c r="NBR15" s="757"/>
      <c r="NBS15" s="757"/>
      <c r="NBT15" s="757"/>
      <c r="NBU15" s="757"/>
      <c r="NBV15" s="757"/>
      <c r="NBW15" s="757"/>
      <c r="NBX15" s="757"/>
      <c r="NBY15" s="757"/>
      <c r="NBZ15" s="757"/>
      <c r="NCA15" s="757"/>
      <c r="NCB15" s="757"/>
      <c r="NCC15" s="757"/>
      <c r="NCD15" s="757"/>
      <c r="NCE15" s="757"/>
      <c r="NCF15" s="757"/>
      <c r="NCG15" s="757"/>
      <c r="NCH15" s="757"/>
      <c r="NCI15" s="757"/>
      <c r="NCJ15" s="757"/>
      <c r="NCK15" s="757"/>
      <c r="NCL15" s="757"/>
      <c r="NCM15" s="757"/>
      <c r="NCN15" s="757"/>
      <c r="NCO15" s="757"/>
      <c r="NCP15" s="757"/>
      <c r="NCQ15" s="757"/>
      <c r="NCR15" s="757"/>
      <c r="NCS15" s="757"/>
      <c r="NCT15" s="757"/>
      <c r="NCU15" s="757"/>
      <c r="NCV15" s="757"/>
      <c r="NCW15" s="757"/>
      <c r="NCX15" s="757"/>
      <c r="NCY15" s="757"/>
      <c r="NCZ15" s="757"/>
      <c r="NDA15" s="757"/>
      <c r="NDB15" s="757"/>
      <c r="NDC15" s="757"/>
      <c r="NDD15" s="757"/>
      <c r="NDE15" s="757"/>
      <c r="NDF15" s="757"/>
      <c r="NDG15" s="757"/>
      <c r="NDH15" s="757"/>
      <c r="NDI15" s="757"/>
      <c r="NDJ15" s="757"/>
      <c r="NDK15" s="757"/>
      <c r="NDL15" s="757"/>
      <c r="NDM15" s="757"/>
      <c r="NDN15" s="757"/>
      <c r="NDO15" s="757"/>
      <c r="NDP15" s="757"/>
      <c r="NDQ15" s="757"/>
      <c r="NDR15" s="757"/>
      <c r="NDS15" s="757"/>
      <c r="NDT15" s="757"/>
      <c r="NDU15" s="757"/>
      <c r="NDV15" s="757"/>
      <c r="NDW15" s="757"/>
      <c r="NDX15" s="757"/>
      <c r="NDY15" s="757"/>
      <c r="NDZ15" s="757"/>
      <c r="NEA15" s="757"/>
      <c r="NEB15" s="757"/>
      <c r="NEC15" s="757"/>
      <c r="NED15" s="757"/>
      <c r="NEE15" s="757"/>
      <c r="NEF15" s="757"/>
      <c r="NEG15" s="757"/>
      <c r="NEH15" s="757"/>
      <c r="NEI15" s="757"/>
      <c r="NEJ15" s="757"/>
      <c r="NEK15" s="757"/>
      <c r="NEL15" s="757"/>
      <c r="NEM15" s="757"/>
      <c r="NEN15" s="757"/>
      <c r="NEO15" s="757"/>
      <c r="NEP15" s="757"/>
      <c r="NEQ15" s="757"/>
      <c r="NER15" s="757"/>
      <c r="NES15" s="757"/>
      <c r="NET15" s="757"/>
      <c r="NEU15" s="757"/>
      <c r="NEV15" s="757"/>
      <c r="NEW15" s="757"/>
      <c r="NEX15" s="757"/>
      <c r="NEY15" s="757"/>
      <c r="NEZ15" s="757"/>
      <c r="NFA15" s="757"/>
      <c r="NFB15" s="757"/>
      <c r="NFC15" s="757"/>
      <c r="NFD15" s="757"/>
      <c r="NFE15" s="757"/>
      <c r="NFF15" s="757"/>
      <c r="NFG15" s="757"/>
      <c r="NFH15" s="757"/>
      <c r="NFI15" s="757"/>
      <c r="NFJ15" s="757"/>
      <c r="NFK15" s="757"/>
      <c r="NFL15" s="757"/>
      <c r="NFM15" s="757"/>
      <c r="NFN15" s="757"/>
      <c r="NFO15" s="757"/>
      <c r="NFP15" s="757"/>
      <c r="NFQ15" s="757"/>
      <c r="NFR15" s="757"/>
      <c r="NFS15" s="757"/>
      <c r="NFT15" s="757"/>
      <c r="NFU15" s="757"/>
      <c r="NFV15" s="757"/>
      <c r="NFW15" s="757"/>
      <c r="NFX15" s="757"/>
      <c r="NFY15" s="757"/>
      <c r="NFZ15" s="757"/>
      <c r="NGA15" s="757"/>
      <c r="NGB15" s="757"/>
      <c r="NGC15" s="757"/>
      <c r="NGD15" s="757"/>
      <c r="NGE15" s="757"/>
      <c r="NGF15" s="757"/>
      <c r="NGG15" s="757"/>
      <c r="NGH15" s="757"/>
      <c r="NGI15" s="757"/>
      <c r="NGJ15" s="757"/>
      <c r="NGK15" s="757"/>
      <c r="NGL15" s="757"/>
      <c r="NGM15" s="757"/>
      <c r="NGN15" s="757"/>
      <c r="NGO15" s="757"/>
      <c r="NGP15" s="757"/>
      <c r="NGQ15" s="757"/>
      <c r="NGR15" s="757"/>
      <c r="NGS15" s="757"/>
      <c r="NGT15" s="757"/>
      <c r="NGU15" s="757"/>
      <c r="NGV15" s="757"/>
      <c r="NGW15" s="757"/>
      <c r="NGX15" s="757"/>
      <c r="NGY15" s="757"/>
      <c r="NGZ15" s="757"/>
      <c r="NHA15" s="757"/>
      <c r="NHB15" s="757"/>
      <c r="NHC15" s="757"/>
      <c r="NHD15" s="757"/>
      <c r="NHE15" s="757"/>
      <c r="NHF15" s="757"/>
      <c r="NHG15" s="757"/>
      <c r="NHH15" s="757"/>
      <c r="NHI15" s="757"/>
      <c r="NHJ15" s="757"/>
      <c r="NHK15" s="757"/>
      <c r="NHL15" s="757"/>
      <c r="NHM15" s="757"/>
      <c r="NHN15" s="757"/>
      <c r="NHO15" s="757"/>
      <c r="NHP15" s="757"/>
      <c r="NHQ15" s="757"/>
      <c r="NHR15" s="757"/>
      <c r="NHS15" s="757"/>
      <c r="NHT15" s="757"/>
      <c r="NHU15" s="757"/>
      <c r="NHV15" s="757"/>
      <c r="NHW15" s="757"/>
      <c r="NHX15" s="757"/>
      <c r="NHY15" s="757"/>
      <c r="NHZ15" s="757"/>
      <c r="NIA15" s="757"/>
      <c r="NIB15" s="757"/>
      <c r="NIC15" s="757"/>
      <c r="NID15" s="757"/>
      <c r="NIE15" s="757"/>
      <c r="NIF15" s="757"/>
      <c r="NIG15" s="757"/>
      <c r="NIH15" s="757"/>
      <c r="NII15" s="757"/>
      <c r="NIJ15" s="757"/>
      <c r="NIK15" s="757"/>
      <c r="NIL15" s="757"/>
      <c r="NIM15" s="757"/>
      <c r="NIN15" s="757"/>
      <c r="NIO15" s="757"/>
      <c r="NIP15" s="757"/>
      <c r="NIQ15" s="757"/>
      <c r="NIR15" s="757"/>
      <c r="NIS15" s="757"/>
      <c r="NIT15" s="757"/>
      <c r="NIU15" s="757"/>
      <c r="NIV15" s="757"/>
      <c r="NIW15" s="757"/>
      <c r="NIX15" s="757"/>
      <c r="NIY15" s="757"/>
      <c r="NIZ15" s="757"/>
      <c r="NJA15" s="757"/>
      <c r="NJB15" s="757"/>
      <c r="NJC15" s="757"/>
      <c r="NJD15" s="757"/>
      <c r="NJE15" s="757"/>
      <c r="NJF15" s="757"/>
      <c r="NJG15" s="757"/>
      <c r="NJH15" s="757"/>
      <c r="NJI15" s="757"/>
      <c r="NJJ15" s="757"/>
      <c r="NJK15" s="757"/>
      <c r="NJL15" s="757"/>
      <c r="NJM15" s="757"/>
      <c r="NJN15" s="757"/>
      <c r="NJO15" s="757"/>
      <c r="NJP15" s="757"/>
      <c r="NJQ15" s="757"/>
      <c r="NJR15" s="757"/>
      <c r="NJS15" s="757"/>
      <c r="NJT15" s="757"/>
      <c r="NJU15" s="757"/>
      <c r="NJV15" s="757"/>
      <c r="NJW15" s="757"/>
      <c r="NJX15" s="757"/>
      <c r="NJY15" s="757"/>
      <c r="NJZ15" s="757"/>
      <c r="NKA15" s="757"/>
      <c r="NKB15" s="757"/>
      <c r="NKC15" s="757"/>
      <c r="NKD15" s="757"/>
      <c r="NKE15" s="757"/>
      <c r="NKF15" s="757"/>
      <c r="NKG15" s="757"/>
      <c r="NKH15" s="757"/>
      <c r="NKI15" s="757"/>
      <c r="NKJ15" s="757"/>
      <c r="NKK15" s="757"/>
      <c r="NKL15" s="757"/>
      <c r="NKM15" s="757"/>
      <c r="NKN15" s="757"/>
      <c r="NKO15" s="757"/>
      <c r="NKP15" s="757"/>
      <c r="NKQ15" s="757"/>
      <c r="NKR15" s="757"/>
      <c r="NKS15" s="757"/>
      <c r="NKT15" s="757"/>
      <c r="NKU15" s="757"/>
      <c r="NKV15" s="757"/>
      <c r="NKW15" s="757"/>
      <c r="NKX15" s="757"/>
      <c r="NKY15" s="757"/>
      <c r="NKZ15" s="757"/>
      <c r="NLA15" s="757"/>
      <c r="NLB15" s="757"/>
      <c r="NLC15" s="757"/>
      <c r="NLD15" s="757"/>
      <c r="NLE15" s="757"/>
      <c r="NLF15" s="757"/>
      <c r="NLG15" s="757"/>
      <c r="NLH15" s="757"/>
      <c r="NLI15" s="757"/>
      <c r="NLJ15" s="757"/>
      <c r="NLK15" s="757"/>
      <c r="NLL15" s="757"/>
      <c r="NLM15" s="757"/>
      <c r="NLN15" s="757"/>
      <c r="NLO15" s="757"/>
      <c r="NLP15" s="757"/>
      <c r="NLQ15" s="757"/>
      <c r="NLR15" s="757"/>
      <c r="NLS15" s="757"/>
      <c r="NLT15" s="757"/>
      <c r="NLU15" s="757"/>
      <c r="NLV15" s="757"/>
      <c r="NLW15" s="757"/>
      <c r="NLX15" s="757"/>
      <c r="NLY15" s="757"/>
      <c r="NLZ15" s="757"/>
      <c r="NMA15" s="757"/>
      <c r="NMB15" s="757"/>
      <c r="NMC15" s="757"/>
      <c r="NMD15" s="757"/>
      <c r="NME15" s="757"/>
      <c r="NMF15" s="757"/>
      <c r="NMG15" s="757"/>
      <c r="NMH15" s="757"/>
      <c r="NMI15" s="757"/>
      <c r="NMJ15" s="757"/>
      <c r="NMK15" s="757"/>
      <c r="NML15" s="757"/>
      <c r="NMM15" s="757"/>
      <c r="NMN15" s="757"/>
      <c r="NMO15" s="757"/>
      <c r="NMP15" s="757"/>
      <c r="NMQ15" s="757"/>
      <c r="NMR15" s="757"/>
      <c r="NMS15" s="757"/>
      <c r="NMT15" s="757"/>
      <c r="NMU15" s="757"/>
      <c r="NMV15" s="757"/>
      <c r="NMW15" s="757"/>
      <c r="NMX15" s="757"/>
      <c r="NMY15" s="757"/>
      <c r="NMZ15" s="757"/>
      <c r="NNA15" s="757"/>
      <c r="NNB15" s="757"/>
      <c r="NNC15" s="757"/>
      <c r="NND15" s="757"/>
      <c r="NNE15" s="757"/>
      <c r="NNF15" s="757"/>
      <c r="NNG15" s="757"/>
      <c r="NNH15" s="757"/>
      <c r="NNI15" s="757"/>
      <c r="NNJ15" s="757"/>
      <c r="NNK15" s="757"/>
      <c r="NNL15" s="757"/>
      <c r="NNM15" s="757"/>
      <c r="NNN15" s="757"/>
      <c r="NNO15" s="757"/>
      <c r="NNP15" s="757"/>
      <c r="NNQ15" s="757"/>
      <c r="NNR15" s="757"/>
      <c r="NNS15" s="757"/>
      <c r="NNT15" s="757"/>
      <c r="NNU15" s="757"/>
      <c r="NNV15" s="757"/>
      <c r="NNW15" s="757"/>
      <c r="NNX15" s="757"/>
      <c r="NNY15" s="757"/>
      <c r="NNZ15" s="757"/>
      <c r="NOA15" s="757"/>
      <c r="NOB15" s="757"/>
      <c r="NOC15" s="757"/>
      <c r="NOD15" s="757"/>
      <c r="NOE15" s="757"/>
      <c r="NOF15" s="757"/>
      <c r="NOG15" s="757"/>
      <c r="NOH15" s="757"/>
      <c r="NOI15" s="757"/>
      <c r="NOJ15" s="757"/>
      <c r="NOK15" s="757"/>
      <c r="NOL15" s="757"/>
      <c r="NOM15" s="757"/>
      <c r="NON15" s="757"/>
      <c r="NOO15" s="757"/>
      <c r="NOP15" s="757"/>
      <c r="NOQ15" s="757"/>
      <c r="NOR15" s="757"/>
      <c r="NOS15" s="757"/>
      <c r="NOT15" s="757"/>
      <c r="NOU15" s="757"/>
      <c r="NOV15" s="757"/>
      <c r="NOW15" s="757"/>
      <c r="NOX15" s="757"/>
      <c r="NOY15" s="757"/>
      <c r="NOZ15" s="757"/>
      <c r="NPA15" s="757"/>
      <c r="NPB15" s="757"/>
      <c r="NPC15" s="757"/>
      <c r="NPD15" s="757"/>
      <c r="NPE15" s="757"/>
      <c r="NPF15" s="757"/>
      <c r="NPG15" s="757"/>
      <c r="NPH15" s="757"/>
      <c r="NPI15" s="757"/>
      <c r="NPJ15" s="757"/>
      <c r="NPK15" s="757"/>
      <c r="NPL15" s="757"/>
      <c r="NPM15" s="757"/>
      <c r="NPN15" s="757"/>
      <c r="NPO15" s="757"/>
      <c r="NPP15" s="757"/>
      <c r="NPQ15" s="757"/>
      <c r="NPR15" s="757"/>
      <c r="NPS15" s="757"/>
      <c r="NPT15" s="757"/>
      <c r="NPU15" s="757"/>
      <c r="NPV15" s="757"/>
      <c r="NPW15" s="757"/>
      <c r="NPX15" s="757"/>
      <c r="NPY15" s="757"/>
      <c r="NPZ15" s="757"/>
      <c r="NQA15" s="757"/>
      <c r="NQB15" s="757"/>
      <c r="NQC15" s="757"/>
      <c r="NQD15" s="757"/>
      <c r="NQE15" s="757"/>
      <c r="NQF15" s="757"/>
      <c r="NQG15" s="757"/>
      <c r="NQH15" s="757"/>
      <c r="NQI15" s="757"/>
      <c r="NQJ15" s="757"/>
      <c r="NQK15" s="757"/>
      <c r="NQL15" s="757"/>
      <c r="NQM15" s="757"/>
      <c r="NQN15" s="757"/>
      <c r="NQO15" s="757"/>
      <c r="NQP15" s="757"/>
      <c r="NQQ15" s="757"/>
      <c r="NQR15" s="757"/>
      <c r="NQS15" s="757"/>
      <c r="NQT15" s="757"/>
      <c r="NQU15" s="757"/>
      <c r="NQV15" s="757"/>
      <c r="NQW15" s="757"/>
      <c r="NQX15" s="757"/>
      <c r="NQY15" s="757"/>
      <c r="NQZ15" s="757"/>
      <c r="NRA15" s="757"/>
      <c r="NRB15" s="757"/>
      <c r="NRC15" s="757"/>
      <c r="NRD15" s="757"/>
      <c r="NRE15" s="757"/>
      <c r="NRF15" s="757"/>
      <c r="NRG15" s="757"/>
      <c r="NRH15" s="757"/>
      <c r="NRI15" s="757"/>
      <c r="NRJ15" s="757"/>
      <c r="NRK15" s="757"/>
      <c r="NRL15" s="757"/>
      <c r="NRM15" s="757"/>
      <c r="NRN15" s="757"/>
      <c r="NRO15" s="757"/>
      <c r="NRP15" s="757"/>
      <c r="NRQ15" s="757"/>
      <c r="NRR15" s="757"/>
      <c r="NRS15" s="757"/>
      <c r="NRT15" s="757"/>
      <c r="NRU15" s="757"/>
      <c r="NRV15" s="757"/>
      <c r="NRW15" s="757"/>
      <c r="NRX15" s="757"/>
      <c r="NRY15" s="757"/>
      <c r="NRZ15" s="757"/>
      <c r="NSA15" s="757"/>
      <c r="NSB15" s="757"/>
      <c r="NSC15" s="757"/>
      <c r="NSD15" s="757"/>
      <c r="NSE15" s="757"/>
      <c r="NSF15" s="757"/>
      <c r="NSG15" s="757"/>
      <c r="NSH15" s="757"/>
      <c r="NSI15" s="757"/>
      <c r="NSJ15" s="757"/>
      <c r="NSK15" s="757"/>
      <c r="NSL15" s="757"/>
      <c r="NSM15" s="757"/>
      <c r="NSN15" s="757"/>
      <c r="NSO15" s="757"/>
      <c r="NSP15" s="757"/>
      <c r="NSQ15" s="757"/>
      <c r="NSR15" s="757"/>
      <c r="NSS15" s="757"/>
      <c r="NST15" s="757"/>
      <c r="NSU15" s="757"/>
      <c r="NSV15" s="757"/>
      <c r="NSW15" s="757"/>
      <c r="NSX15" s="757"/>
      <c r="NSY15" s="757"/>
      <c r="NSZ15" s="757"/>
      <c r="NTA15" s="757"/>
      <c r="NTB15" s="757"/>
      <c r="NTC15" s="757"/>
      <c r="NTD15" s="757"/>
      <c r="NTE15" s="757"/>
      <c r="NTF15" s="757"/>
      <c r="NTG15" s="757"/>
      <c r="NTH15" s="757"/>
      <c r="NTI15" s="757"/>
      <c r="NTJ15" s="757"/>
      <c r="NTK15" s="757"/>
      <c r="NTL15" s="757"/>
      <c r="NTM15" s="757"/>
      <c r="NTN15" s="757"/>
      <c r="NTO15" s="757"/>
      <c r="NTP15" s="757"/>
      <c r="NTQ15" s="757"/>
      <c r="NTR15" s="757"/>
      <c r="NTS15" s="757"/>
      <c r="NTT15" s="757"/>
      <c r="NTU15" s="757"/>
      <c r="NTV15" s="757"/>
      <c r="NTW15" s="757"/>
      <c r="NTX15" s="757"/>
      <c r="NTY15" s="757"/>
      <c r="NTZ15" s="757"/>
      <c r="NUA15" s="757"/>
      <c r="NUB15" s="757"/>
      <c r="NUC15" s="757"/>
      <c r="NUD15" s="757"/>
      <c r="NUE15" s="757"/>
      <c r="NUF15" s="757"/>
      <c r="NUG15" s="757"/>
      <c r="NUH15" s="757"/>
      <c r="NUI15" s="757"/>
      <c r="NUJ15" s="757"/>
      <c r="NUK15" s="757"/>
      <c r="NUL15" s="757"/>
      <c r="NUM15" s="757"/>
      <c r="NUN15" s="757"/>
      <c r="NUO15" s="757"/>
      <c r="NUP15" s="757"/>
      <c r="NUQ15" s="757"/>
      <c r="NUR15" s="757"/>
      <c r="NUS15" s="757"/>
      <c r="NUT15" s="757"/>
      <c r="NUU15" s="757"/>
      <c r="NUV15" s="757"/>
      <c r="NUW15" s="757"/>
      <c r="NUX15" s="757"/>
      <c r="NUY15" s="757"/>
      <c r="NUZ15" s="757"/>
      <c r="NVA15" s="757"/>
      <c r="NVB15" s="757"/>
      <c r="NVC15" s="757"/>
      <c r="NVD15" s="757"/>
      <c r="NVE15" s="757"/>
      <c r="NVF15" s="757"/>
      <c r="NVG15" s="757"/>
      <c r="NVH15" s="757"/>
      <c r="NVI15" s="757"/>
      <c r="NVJ15" s="757"/>
      <c r="NVK15" s="757"/>
      <c r="NVL15" s="757"/>
      <c r="NVM15" s="757"/>
      <c r="NVN15" s="757"/>
      <c r="NVO15" s="757"/>
      <c r="NVP15" s="757"/>
      <c r="NVQ15" s="757"/>
      <c r="NVR15" s="757"/>
      <c r="NVS15" s="757"/>
      <c r="NVT15" s="757"/>
      <c r="NVU15" s="757"/>
      <c r="NVV15" s="757"/>
      <c r="NVW15" s="757"/>
      <c r="NVX15" s="757"/>
      <c r="NVY15" s="757"/>
      <c r="NVZ15" s="757"/>
      <c r="NWA15" s="757"/>
      <c r="NWB15" s="757"/>
      <c r="NWC15" s="757"/>
      <c r="NWD15" s="757"/>
      <c r="NWE15" s="757"/>
      <c r="NWF15" s="757"/>
      <c r="NWG15" s="757"/>
      <c r="NWH15" s="757"/>
      <c r="NWI15" s="757"/>
      <c r="NWJ15" s="757"/>
      <c r="NWK15" s="757"/>
      <c r="NWL15" s="757"/>
      <c r="NWM15" s="757"/>
      <c r="NWN15" s="757"/>
      <c r="NWO15" s="757"/>
      <c r="NWP15" s="757"/>
      <c r="NWQ15" s="757"/>
      <c r="NWR15" s="757"/>
      <c r="NWS15" s="757"/>
      <c r="NWT15" s="757"/>
      <c r="NWU15" s="757"/>
      <c r="NWV15" s="757"/>
      <c r="NWW15" s="757"/>
      <c r="NWX15" s="757"/>
      <c r="NWY15" s="757"/>
      <c r="NWZ15" s="757"/>
      <c r="NXA15" s="757"/>
      <c r="NXB15" s="757"/>
      <c r="NXC15" s="757"/>
      <c r="NXD15" s="757"/>
      <c r="NXE15" s="757"/>
      <c r="NXF15" s="757"/>
      <c r="NXG15" s="757"/>
      <c r="NXH15" s="757"/>
      <c r="NXI15" s="757"/>
      <c r="NXJ15" s="757"/>
      <c r="NXK15" s="757"/>
      <c r="NXL15" s="757"/>
      <c r="NXM15" s="757"/>
      <c r="NXN15" s="757"/>
      <c r="NXO15" s="757"/>
      <c r="NXP15" s="757"/>
      <c r="NXQ15" s="757"/>
      <c r="NXR15" s="757"/>
      <c r="NXS15" s="757"/>
      <c r="NXT15" s="757"/>
      <c r="NXU15" s="757"/>
      <c r="NXV15" s="757"/>
      <c r="NXW15" s="757"/>
      <c r="NXX15" s="757"/>
      <c r="NXY15" s="757"/>
      <c r="NXZ15" s="757"/>
      <c r="NYA15" s="757"/>
      <c r="NYB15" s="757"/>
      <c r="NYC15" s="757"/>
      <c r="NYD15" s="757"/>
      <c r="NYE15" s="757"/>
      <c r="NYF15" s="757"/>
      <c r="NYG15" s="757"/>
      <c r="NYH15" s="757"/>
      <c r="NYI15" s="757"/>
      <c r="NYJ15" s="757"/>
      <c r="NYK15" s="757"/>
      <c r="NYL15" s="757"/>
      <c r="NYM15" s="757"/>
      <c r="NYN15" s="757"/>
      <c r="NYO15" s="757"/>
      <c r="NYP15" s="757"/>
      <c r="NYQ15" s="757"/>
      <c r="NYR15" s="757"/>
      <c r="NYS15" s="757"/>
      <c r="NYT15" s="757"/>
      <c r="NYU15" s="757"/>
      <c r="NYV15" s="757"/>
      <c r="NYW15" s="757"/>
      <c r="NYX15" s="757"/>
      <c r="NYY15" s="757"/>
      <c r="NYZ15" s="757"/>
      <c r="NZA15" s="757"/>
      <c r="NZB15" s="757"/>
      <c r="NZC15" s="757"/>
      <c r="NZD15" s="757"/>
      <c r="NZE15" s="757"/>
      <c r="NZF15" s="757"/>
      <c r="NZG15" s="757"/>
      <c r="NZH15" s="757"/>
      <c r="NZI15" s="757"/>
      <c r="NZJ15" s="757"/>
      <c r="NZK15" s="757"/>
      <c r="NZL15" s="757"/>
      <c r="NZM15" s="757"/>
      <c r="NZN15" s="757"/>
      <c r="NZO15" s="757"/>
      <c r="NZP15" s="757"/>
      <c r="NZQ15" s="757"/>
      <c r="NZR15" s="757"/>
      <c r="NZS15" s="757"/>
      <c r="NZT15" s="757"/>
      <c r="NZU15" s="757"/>
      <c r="NZV15" s="757"/>
      <c r="NZW15" s="757"/>
      <c r="NZX15" s="757"/>
      <c r="NZY15" s="757"/>
      <c r="NZZ15" s="757"/>
      <c r="OAA15" s="757"/>
      <c r="OAB15" s="757"/>
      <c r="OAC15" s="757"/>
      <c r="OAD15" s="757"/>
      <c r="OAE15" s="757"/>
      <c r="OAF15" s="757"/>
      <c r="OAG15" s="757"/>
      <c r="OAH15" s="757"/>
      <c r="OAI15" s="757"/>
      <c r="OAJ15" s="757"/>
      <c r="OAK15" s="757"/>
      <c r="OAL15" s="757"/>
      <c r="OAM15" s="757"/>
      <c r="OAN15" s="757"/>
      <c r="OAO15" s="757"/>
      <c r="OAP15" s="757"/>
      <c r="OAQ15" s="757"/>
      <c r="OAR15" s="757"/>
      <c r="OAS15" s="757"/>
      <c r="OAT15" s="757"/>
      <c r="OAU15" s="757"/>
      <c r="OAV15" s="757"/>
      <c r="OAW15" s="757"/>
      <c r="OAX15" s="757"/>
      <c r="OAY15" s="757"/>
      <c r="OAZ15" s="757"/>
      <c r="OBA15" s="757"/>
      <c r="OBB15" s="757"/>
      <c r="OBC15" s="757"/>
      <c r="OBD15" s="757"/>
      <c r="OBE15" s="757"/>
      <c r="OBF15" s="757"/>
      <c r="OBG15" s="757"/>
      <c r="OBH15" s="757"/>
      <c r="OBI15" s="757"/>
      <c r="OBJ15" s="757"/>
      <c r="OBK15" s="757"/>
      <c r="OBL15" s="757"/>
      <c r="OBM15" s="757"/>
      <c r="OBN15" s="757"/>
      <c r="OBO15" s="757"/>
      <c r="OBP15" s="757"/>
      <c r="OBQ15" s="757"/>
      <c r="OBR15" s="757"/>
      <c r="OBS15" s="757"/>
      <c r="OBT15" s="757"/>
      <c r="OBU15" s="757"/>
      <c r="OBV15" s="757"/>
      <c r="OBW15" s="757"/>
      <c r="OBX15" s="757"/>
      <c r="OBY15" s="757"/>
      <c r="OBZ15" s="757"/>
      <c r="OCA15" s="757"/>
      <c r="OCB15" s="757"/>
      <c r="OCC15" s="757"/>
      <c r="OCD15" s="757"/>
      <c r="OCE15" s="757"/>
      <c r="OCF15" s="757"/>
      <c r="OCG15" s="757"/>
      <c r="OCH15" s="757"/>
      <c r="OCI15" s="757"/>
      <c r="OCJ15" s="757"/>
      <c r="OCK15" s="757"/>
      <c r="OCL15" s="757"/>
      <c r="OCM15" s="757"/>
      <c r="OCN15" s="757"/>
      <c r="OCO15" s="757"/>
      <c r="OCP15" s="757"/>
      <c r="OCQ15" s="757"/>
      <c r="OCR15" s="757"/>
      <c r="OCS15" s="757"/>
      <c r="OCT15" s="757"/>
      <c r="OCU15" s="757"/>
      <c r="OCV15" s="757"/>
      <c r="OCW15" s="757"/>
      <c r="OCX15" s="757"/>
      <c r="OCY15" s="757"/>
      <c r="OCZ15" s="757"/>
      <c r="ODA15" s="757"/>
      <c r="ODB15" s="757"/>
      <c r="ODC15" s="757"/>
      <c r="ODD15" s="757"/>
      <c r="ODE15" s="757"/>
      <c r="ODF15" s="757"/>
      <c r="ODG15" s="757"/>
      <c r="ODH15" s="757"/>
      <c r="ODI15" s="757"/>
      <c r="ODJ15" s="757"/>
      <c r="ODK15" s="757"/>
      <c r="ODL15" s="757"/>
      <c r="ODM15" s="757"/>
      <c r="ODN15" s="757"/>
      <c r="ODO15" s="757"/>
      <c r="ODP15" s="757"/>
      <c r="ODQ15" s="757"/>
      <c r="ODR15" s="757"/>
      <c r="ODS15" s="757"/>
      <c r="ODT15" s="757"/>
      <c r="ODU15" s="757"/>
      <c r="ODV15" s="757"/>
      <c r="ODW15" s="757"/>
      <c r="ODX15" s="757"/>
      <c r="ODY15" s="757"/>
      <c r="ODZ15" s="757"/>
      <c r="OEA15" s="757"/>
      <c r="OEB15" s="757"/>
      <c r="OEC15" s="757"/>
      <c r="OED15" s="757"/>
      <c r="OEE15" s="757"/>
      <c r="OEF15" s="757"/>
      <c r="OEG15" s="757"/>
      <c r="OEH15" s="757"/>
      <c r="OEI15" s="757"/>
      <c r="OEJ15" s="757"/>
      <c r="OEK15" s="757"/>
      <c r="OEL15" s="757"/>
      <c r="OEM15" s="757"/>
      <c r="OEN15" s="757"/>
      <c r="OEO15" s="757"/>
      <c r="OEP15" s="757"/>
      <c r="OEQ15" s="757"/>
      <c r="OER15" s="757"/>
      <c r="OES15" s="757"/>
      <c r="OET15" s="757"/>
      <c r="OEU15" s="757"/>
      <c r="OEV15" s="757"/>
      <c r="OEW15" s="757"/>
      <c r="OEX15" s="757"/>
      <c r="OEY15" s="757"/>
      <c r="OEZ15" s="757"/>
      <c r="OFA15" s="757"/>
      <c r="OFB15" s="757"/>
      <c r="OFC15" s="757"/>
      <c r="OFD15" s="757"/>
      <c r="OFE15" s="757"/>
      <c r="OFF15" s="757"/>
      <c r="OFG15" s="757"/>
      <c r="OFH15" s="757"/>
      <c r="OFI15" s="757"/>
      <c r="OFJ15" s="757"/>
      <c r="OFK15" s="757"/>
      <c r="OFL15" s="757"/>
      <c r="OFM15" s="757"/>
      <c r="OFN15" s="757"/>
      <c r="OFO15" s="757"/>
      <c r="OFP15" s="757"/>
      <c r="OFQ15" s="757"/>
      <c r="OFR15" s="757"/>
      <c r="OFS15" s="757"/>
      <c r="OFT15" s="757"/>
      <c r="OFU15" s="757"/>
      <c r="OFV15" s="757"/>
      <c r="OFW15" s="757"/>
      <c r="OFX15" s="757"/>
      <c r="OFY15" s="757"/>
      <c r="OFZ15" s="757"/>
      <c r="OGA15" s="757"/>
      <c r="OGB15" s="757"/>
      <c r="OGC15" s="757"/>
      <c r="OGD15" s="757"/>
      <c r="OGE15" s="757"/>
      <c r="OGF15" s="757"/>
      <c r="OGG15" s="757"/>
      <c r="OGH15" s="757"/>
      <c r="OGI15" s="757"/>
      <c r="OGJ15" s="757"/>
      <c r="OGK15" s="757"/>
      <c r="OGL15" s="757"/>
      <c r="OGM15" s="757"/>
      <c r="OGN15" s="757"/>
      <c r="OGO15" s="757"/>
      <c r="OGP15" s="757"/>
      <c r="OGQ15" s="757"/>
      <c r="OGR15" s="757"/>
      <c r="OGS15" s="757"/>
      <c r="OGT15" s="757"/>
      <c r="OGU15" s="757"/>
      <c r="OGV15" s="757"/>
      <c r="OGW15" s="757"/>
      <c r="OGX15" s="757"/>
      <c r="OGY15" s="757"/>
      <c r="OGZ15" s="757"/>
      <c r="OHA15" s="757"/>
      <c r="OHB15" s="757"/>
      <c r="OHC15" s="757"/>
      <c r="OHD15" s="757"/>
      <c r="OHE15" s="757"/>
      <c r="OHF15" s="757"/>
      <c r="OHG15" s="757"/>
      <c r="OHH15" s="757"/>
      <c r="OHI15" s="757"/>
      <c r="OHJ15" s="757"/>
      <c r="OHK15" s="757"/>
      <c r="OHL15" s="757"/>
      <c r="OHM15" s="757"/>
      <c r="OHN15" s="757"/>
      <c r="OHO15" s="757"/>
      <c r="OHP15" s="757"/>
      <c r="OHQ15" s="757"/>
      <c r="OHR15" s="757"/>
      <c r="OHS15" s="757"/>
      <c r="OHT15" s="757"/>
      <c r="OHU15" s="757"/>
      <c r="OHV15" s="757"/>
      <c r="OHW15" s="757"/>
      <c r="OHX15" s="757"/>
      <c r="OHY15" s="757"/>
      <c r="OHZ15" s="757"/>
      <c r="OIA15" s="757"/>
      <c r="OIB15" s="757"/>
      <c r="OIC15" s="757"/>
      <c r="OID15" s="757"/>
      <c r="OIE15" s="757"/>
      <c r="OIF15" s="757"/>
      <c r="OIG15" s="757"/>
      <c r="OIH15" s="757"/>
      <c r="OII15" s="757"/>
      <c r="OIJ15" s="757"/>
      <c r="OIK15" s="757"/>
      <c r="OIL15" s="757"/>
      <c r="OIM15" s="757"/>
      <c r="OIN15" s="757"/>
      <c r="OIO15" s="757"/>
      <c r="OIP15" s="757"/>
      <c r="OIQ15" s="757"/>
      <c r="OIR15" s="757"/>
      <c r="OIS15" s="757"/>
      <c r="OIT15" s="757"/>
      <c r="OIU15" s="757"/>
      <c r="OIV15" s="757"/>
      <c r="OIW15" s="757"/>
      <c r="OIX15" s="757"/>
      <c r="OIY15" s="757"/>
      <c r="OIZ15" s="757"/>
      <c r="OJA15" s="757"/>
      <c r="OJB15" s="757"/>
      <c r="OJC15" s="757"/>
      <c r="OJD15" s="757"/>
      <c r="OJE15" s="757"/>
      <c r="OJF15" s="757"/>
      <c r="OJG15" s="757"/>
      <c r="OJH15" s="757"/>
      <c r="OJI15" s="757"/>
      <c r="OJJ15" s="757"/>
      <c r="OJK15" s="757"/>
      <c r="OJL15" s="757"/>
      <c r="OJM15" s="757"/>
      <c r="OJN15" s="757"/>
      <c r="OJO15" s="757"/>
      <c r="OJP15" s="757"/>
      <c r="OJQ15" s="757"/>
      <c r="OJR15" s="757"/>
      <c r="OJS15" s="757"/>
      <c r="OJT15" s="757"/>
      <c r="OJU15" s="757"/>
      <c r="OJV15" s="757"/>
      <c r="OJW15" s="757"/>
      <c r="OJX15" s="757"/>
      <c r="OJY15" s="757"/>
      <c r="OJZ15" s="757"/>
      <c r="OKA15" s="757"/>
      <c r="OKB15" s="757"/>
      <c r="OKC15" s="757"/>
      <c r="OKD15" s="757"/>
      <c r="OKE15" s="757"/>
      <c r="OKF15" s="757"/>
      <c r="OKG15" s="757"/>
      <c r="OKH15" s="757"/>
      <c r="OKI15" s="757"/>
      <c r="OKJ15" s="757"/>
      <c r="OKK15" s="757"/>
      <c r="OKL15" s="757"/>
      <c r="OKM15" s="757"/>
      <c r="OKN15" s="757"/>
      <c r="OKO15" s="757"/>
      <c r="OKP15" s="757"/>
      <c r="OKQ15" s="757"/>
      <c r="OKR15" s="757"/>
      <c r="OKS15" s="757"/>
      <c r="OKT15" s="757"/>
      <c r="OKU15" s="757"/>
      <c r="OKV15" s="757"/>
      <c r="OKW15" s="757"/>
      <c r="OKX15" s="757"/>
      <c r="OKY15" s="757"/>
      <c r="OKZ15" s="757"/>
      <c r="OLA15" s="757"/>
      <c r="OLB15" s="757"/>
      <c r="OLC15" s="757"/>
      <c r="OLD15" s="757"/>
      <c r="OLE15" s="757"/>
      <c r="OLF15" s="757"/>
      <c r="OLG15" s="757"/>
      <c r="OLH15" s="757"/>
      <c r="OLI15" s="757"/>
      <c r="OLJ15" s="757"/>
      <c r="OLK15" s="757"/>
      <c r="OLL15" s="757"/>
      <c r="OLM15" s="757"/>
      <c r="OLN15" s="757"/>
      <c r="OLO15" s="757"/>
      <c r="OLP15" s="757"/>
      <c r="OLQ15" s="757"/>
      <c r="OLR15" s="757"/>
      <c r="OLS15" s="757"/>
      <c r="OLT15" s="757"/>
      <c r="OLU15" s="757"/>
      <c r="OLV15" s="757"/>
      <c r="OLW15" s="757"/>
      <c r="OLX15" s="757"/>
      <c r="OLY15" s="757"/>
      <c r="OLZ15" s="757"/>
      <c r="OMA15" s="757"/>
      <c r="OMB15" s="757"/>
      <c r="OMC15" s="757"/>
      <c r="OMD15" s="757"/>
      <c r="OME15" s="757"/>
      <c r="OMF15" s="757"/>
      <c r="OMG15" s="757"/>
      <c r="OMH15" s="757"/>
      <c r="OMI15" s="757"/>
      <c r="OMJ15" s="757"/>
      <c r="OMK15" s="757"/>
      <c r="OML15" s="757"/>
      <c r="OMM15" s="757"/>
      <c r="OMN15" s="757"/>
      <c r="OMO15" s="757"/>
      <c r="OMP15" s="757"/>
      <c r="OMQ15" s="757"/>
      <c r="OMR15" s="757"/>
      <c r="OMS15" s="757"/>
      <c r="OMT15" s="757"/>
      <c r="OMU15" s="757"/>
      <c r="OMV15" s="757"/>
      <c r="OMW15" s="757"/>
      <c r="OMX15" s="757"/>
      <c r="OMY15" s="757"/>
      <c r="OMZ15" s="757"/>
      <c r="ONA15" s="757"/>
      <c r="ONB15" s="757"/>
      <c r="ONC15" s="757"/>
      <c r="OND15" s="757"/>
      <c r="ONE15" s="757"/>
      <c r="ONF15" s="757"/>
      <c r="ONG15" s="757"/>
      <c r="ONH15" s="757"/>
      <c r="ONI15" s="757"/>
      <c r="ONJ15" s="757"/>
      <c r="ONK15" s="757"/>
      <c r="ONL15" s="757"/>
      <c r="ONM15" s="757"/>
      <c r="ONN15" s="757"/>
      <c r="ONO15" s="757"/>
      <c r="ONP15" s="757"/>
      <c r="ONQ15" s="757"/>
      <c r="ONR15" s="757"/>
      <c r="ONS15" s="757"/>
      <c r="ONT15" s="757"/>
      <c r="ONU15" s="757"/>
      <c r="ONV15" s="757"/>
      <c r="ONW15" s="757"/>
      <c r="ONX15" s="757"/>
      <c r="ONY15" s="757"/>
      <c r="ONZ15" s="757"/>
      <c r="OOA15" s="757"/>
      <c r="OOB15" s="757"/>
      <c r="OOC15" s="757"/>
      <c r="OOD15" s="757"/>
      <c r="OOE15" s="757"/>
      <c r="OOF15" s="757"/>
      <c r="OOG15" s="757"/>
      <c r="OOH15" s="757"/>
      <c r="OOI15" s="757"/>
      <c r="OOJ15" s="757"/>
      <c r="OOK15" s="757"/>
      <c r="OOL15" s="757"/>
      <c r="OOM15" s="757"/>
      <c r="OON15" s="757"/>
      <c r="OOO15" s="757"/>
      <c r="OOP15" s="757"/>
      <c r="OOQ15" s="757"/>
      <c r="OOR15" s="757"/>
      <c r="OOS15" s="757"/>
      <c r="OOT15" s="757"/>
      <c r="OOU15" s="757"/>
      <c r="OOV15" s="757"/>
      <c r="OOW15" s="757"/>
      <c r="OOX15" s="757"/>
      <c r="OOY15" s="757"/>
      <c r="OOZ15" s="757"/>
      <c r="OPA15" s="757"/>
      <c r="OPB15" s="757"/>
      <c r="OPC15" s="757"/>
      <c r="OPD15" s="757"/>
      <c r="OPE15" s="757"/>
      <c r="OPF15" s="757"/>
      <c r="OPG15" s="757"/>
      <c r="OPH15" s="757"/>
      <c r="OPI15" s="757"/>
      <c r="OPJ15" s="757"/>
      <c r="OPK15" s="757"/>
      <c r="OPL15" s="757"/>
      <c r="OPM15" s="757"/>
      <c r="OPN15" s="757"/>
      <c r="OPO15" s="757"/>
      <c r="OPP15" s="757"/>
      <c r="OPQ15" s="757"/>
      <c r="OPR15" s="757"/>
      <c r="OPS15" s="757"/>
      <c r="OPT15" s="757"/>
      <c r="OPU15" s="757"/>
      <c r="OPV15" s="757"/>
      <c r="OPW15" s="757"/>
      <c r="OPX15" s="757"/>
      <c r="OPY15" s="757"/>
      <c r="OPZ15" s="757"/>
      <c r="OQA15" s="757"/>
      <c r="OQB15" s="757"/>
      <c r="OQC15" s="757"/>
      <c r="OQD15" s="757"/>
      <c r="OQE15" s="757"/>
      <c r="OQF15" s="757"/>
      <c r="OQG15" s="757"/>
      <c r="OQH15" s="757"/>
      <c r="OQI15" s="757"/>
      <c r="OQJ15" s="757"/>
      <c r="OQK15" s="757"/>
      <c r="OQL15" s="757"/>
      <c r="OQM15" s="757"/>
      <c r="OQN15" s="757"/>
      <c r="OQO15" s="757"/>
      <c r="OQP15" s="757"/>
      <c r="OQQ15" s="757"/>
      <c r="OQR15" s="757"/>
      <c r="OQS15" s="757"/>
      <c r="OQT15" s="757"/>
      <c r="OQU15" s="757"/>
      <c r="OQV15" s="757"/>
      <c r="OQW15" s="757"/>
      <c r="OQX15" s="757"/>
      <c r="OQY15" s="757"/>
      <c r="OQZ15" s="757"/>
      <c r="ORA15" s="757"/>
      <c r="ORB15" s="757"/>
      <c r="ORC15" s="757"/>
      <c r="ORD15" s="757"/>
      <c r="ORE15" s="757"/>
      <c r="ORF15" s="757"/>
      <c r="ORG15" s="757"/>
      <c r="ORH15" s="757"/>
      <c r="ORI15" s="757"/>
      <c r="ORJ15" s="757"/>
      <c r="ORK15" s="757"/>
      <c r="ORL15" s="757"/>
      <c r="ORM15" s="757"/>
      <c r="ORN15" s="757"/>
      <c r="ORO15" s="757"/>
      <c r="ORP15" s="757"/>
      <c r="ORQ15" s="757"/>
      <c r="ORR15" s="757"/>
      <c r="ORS15" s="757"/>
      <c r="ORT15" s="757"/>
      <c r="ORU15" s="757"/>
      <c r="ORV15" s="757"/>
      <c r="ORW15" s="757"/>
      <c r="ORX15" s="757"/>
      <c r="ORY15" s="757"/>
      <c r="ORZ15" s="757"/>
      <c r="OSA15" s="757"/>
      <c r="OSB15" s="757"/>
      <c r="OSC15" s="757"/>
      <c r="OSD15" s="757"/>
      <c r="OSE15" s="757"/>
      <c r="OSF15" s="757"/>
      <c r="OSG15" s="757"/>
      <c r="OSH15" s="757"/>
      <c r="OSI15" s="757"/>
      <c r="OSJ15" s="757"/>
      <c r="OSK15" s="757"/>
      <c r="OSL15" s="757"/>
      <c r="OSM15" s="757"/>
      <c r="OSN15" s="757"/>
      <c r="OSO15" s="757"/>
      <c r="OSP15" s="757"/>
      <c r="OSQ15" s="757"/>
      <c r="OSR15" s="757"/>
      <c r="OSS15" s="757"/>
      <c r="OST15" s="757"/>
      <c r="OSU15" s="757"/>
      <c r="OSV15" s="757"/>
      <c r="OSW15" s="757"/>
      <c r="OSX15" s="757"/>
      <c r="OSY15" s="757"/>
      <c r="OSZ15" s="757"/>
      <c r="OTA15" s="757"/>
      <c r="OTB15" s="757"/>
      <c r="OTC15" s="757"/>
      <c r="OTD15" s="757"/>
      <c r="OTE15" s="757"/>
      <c r="OTF15" s="757"/>
      <c r="OTG15" s="757"/>
      <c r="OTH15" s="757"/>
      <c r="OTI15" s="757"/>
      <c r="OTJ15" s="757"/>
      <c r="OTK15" s="757"/>
      <c r="OTL15" s="757"/>
      <c r="OTM15" s="757"/>
      <c r="OTN15" s="757"/>
      <c r="OTO15" s="757"/>
      <c r="OTP15" s="757"/>
      <c r="OTQ15" s="757"/>
      <c r="OTR15" s="757"/>
      <c r="OTS15" s="757"/>
      <c r="OTT15" s="757"/>
      <c r="OTU15" s="757"/>
      <c r="OTV15" s="757"/>
      <c r="OTW15" s="757"/>
      <c r="OTX15" s="757"/>
      <c r="OTY15" s="757"/>
      <c r="OTZ15" s="757"/>
      <c r="OUA15" s="757"/>
      <c r="OUB15" s="757"/>
      <c r="OUC15" s="757"/>
      <c r="OUD15" s="757"/>
      <c r="OUE15" s="757"/>
      <c r="OUF15" s="757"/>
      <c r="OUG15" s="757"/>
      <c r="OUH15" s="757"/>
      <c r="OUI15" s="757"/>
      <c r="OUJ15" s="757"/>
      <c r="OUK15" s="757"/>
      <c r="OUL15" s="757"/>
      <c r="OUM15" s="757"/>
      <c r="OUN15" s="757"/>
      <c r="OUO15" s="757"/>
      <c r="OUP15" s="757"/>
      <c r="OUQ15" s="757"/>
      <c r="OUR15" s="757"/>
      <c r="OUS15" s="757"/>
      <c r="OUT15" s="757"/>
      <c r="OUU15" s="757"/>
      <c r="OUV15" s="757"/>
      <c r="OUW15" s="757"/>
      <c r="OUX15" s="757"/>
      <c r="OUY15" s="757"/>
      <c r="OUZ15" s="757"/>
      <c r="OVA15" s="757"/>
      <c r="OVB15" s="757"/>
      <c r="OVC15" s="757"/>
      <c r="OVD15" s="757"/>
      <c r="OVE15" s="757"/>
      <c r="OVF15" s="757"/>
      <c r="OVG15" s="757"/>
      <c r="OVH15" s="757"/>
      <c r="OVI15" s="757"/>
      <c r="OVJ15" s="757"/>
      <c r="OVK15" s="757"/>
      <c r="OVL15" s="757"/>
      <c r="OVM15" s="757"/>
      <c r="OVN15" s="757"/>
      <c r="OVO15" s="757"/>
      <c r="OVP15" s="757"/>
      <c r="OVQ15" s="757"/>
      <c r="OVR15" s="757"/>
      <c r="OVS15" s="757"/>
      <c r="OVT15" s="757"/>
      <c r="OVU15" s="757"/>
      <c r="OVV15" s="757"/>
      <c r="OVW15" s="757"/>
      <c r="OVX15" s="757"/>
      <c r="OVY15" s="757"/>
      <c r="OVZ15" s="757"/>
      <c r="OWA15" s="757"/>
      <c r="OWB15" s="757"/>
      <c r="OWC15" s="757"/>
      <c r="OWD15" s="757"/>
      <c r="OWE15" s="757"/>
      <c r="OWF15" s="757"/>
      <c r="OWG15" s="757"/>
      <c r="OWH15" s="757"/>
      <c r="OWI15" s="757"/>
      <c r="OWJ15" s="757"/>
      <c r="OWK15" s="757"/>
      <c r="OWL15" s="757"/>
      <c r="OWM15" s="757"/>
      <c r="OWN15" s="757"/>
      <c r="OWO15" s="757"/>
      <c r="OWP15" s="757"/>
      <c r="OWQ15" s="757"/>
      <c r="OWR15" s="757"/>
      <c r="OWS15" s="757"/>
      <c r="OWT15" s="757"/>
      <c r="OWU15" s="757"/>
      <c r="OWV15" s="757"/>
      <c r="OWW15" s="757"/>
      <c r="OWX15" s="757"/>
      <c r="OWY15" s="757"/>
      <c r="OWZ15" s="757"/>
      <c r="OXA15" s="757"/>
      <c r="OXB15" s="757"/>
      <c r="OXC15" s="757"/>
      <c r="OXD15" s="757"/>
      <c r="OXE15" s="757"/>
      <c r="OXF15" s="757"/>
      <c r="OXG15" s="757"/>
      <c r="OXH15" s="757"/>
      <c r="OXI15" s="757"/>
      <c r="OXJ15" s="757"/>
      <c r="OXK15" s="757"/>
      <c r="OXL15" s="757"/>
      <c r="OXM15" s="757"/>
      <c r="OXN15" s="757"/>
      <c r="OXO15" s="757"/>
      <c r="OXP15" s="757"/>
      <c r="OXQ15" s="757"/>
      <c r="OXR15" s="757"/>
      <c r="OXS15" s="757"/>
      <c r="OXT15" s="757"/>
      <c r="OXU15" s="757"/>
      <c r="OXV15" s="757"/>
      <c r="OXW15" s="757"/>
      <c r="OXX15" s="757"/>
      <c r="OXY15" s="757"/>
      <c r="OXZ15" s="757"/>
      <c r="OYA15" s="757"/>
      <c r="OYB15" s="757"/>
      <c r="OYC15" s="757"/>
      <c r="OYD15" s="757"/>
      <c r="OYE15" s="757"/>
      <c r="OYF15" s="757"/>
      <c r="OYG15" s="757"/>
      <c r="OYH15" s="757"/>
      <c r="OYI15" s="757"/>
      <c r="OYJ15" s="757"/>
      <c r="OYK15" s="757"/>
      <c r="OYL15" s="757"/>
      <c r="OYM15" s="757"/>
      <c r="OYN15" s="757"/>
      <c r="OYO15" s="757"/>
      <c r="OYP15" s="757"/>
      <c r="OYQ15" s="757"/>
      <c r="OYR15" s="757"/>
      <c r="OYS15" s="757"/>
      <c r="OYT15" s="757"/>
      <c r="OYU15" s="757"/>
      <c r="OYV15" s="757"/>
      <c r="OYW15" s="757"/>
      <c r="OYX15" s="757"/>
      <c r="OYY15" s="757"/>
      <c r="OYZ15" s="757"/>
      <c r="OZA15" s="757"/>
      <c r="OZB15" s="757"/>
      <c r="OZC15" s="757"/>
      <c r="OZD15" s="757"/>
      <c r="OZE15" s="757"/>
      <c r="OZF15" s="757"/>
      <c r="OZG15" s="757"/>
      <c r="OZH15" s="757"/>
      <c r="OZI15" s="757"/>
      <c r="OZJ15" s="757"/>
      <c r="OZK15" s="757"/>
      <c r="OZL15" s="757"/>
      <c r="OZM15" s="757"/>
      <c r="OZN15" s="757"/>
      <c r="OZO15" s="757"/>
      <c r="OZP15" s="757"/>
      <c r="OZQ15" s="757"/>
      <c r="OZR15" s="757"/>
      <c r="OZS15" s="757"/>
      <c r="OZT15" s="757"/>
      <c r="OZU15" s="757"/>
      <c r="OZV15" s="757"/>
      <c r="OZW15" s="757"/>
      <c r="OZX15" s="757"/>
      <c r="OZY15" s="757"/>
      <c r="OZZ15" s="757"/>
      <c r="PAA15" s="757"/>
      <c r="PAB15" s="757"/>
      <c r="PAC15" s="757"/>
      <c r="PAD15" s="757"/>
      <c r="PAE15" s="757"/>
      <c r="PAF15" s="757"/>
      <c r="PAG15" s="757"/>
      <c r="PAH15" s="757"/>
      <c r="PAI15" s="757"/>
      <c r="PAJ15" s="757"/>
      <c r="PAK15" s="757"/>
      <c r="PAL15" s="757"/>
      <c r="PAM15" s="757"/>
      <c r="PAN15" s="757"/>
      <c r="PAO15" s="757"/>
      <c r="PAP15" s="757"/>
      <c r="PAQ15" s="757"/>
      <c r="PAR15" s="757"/>
      <c r="PAS15" s="757"/>
      <c r="PAT15" s="757"/>
      <c r="PAU15" s="757"/>
      <c r="PAV15" s="757"/>
      <c r="PAW15" s="757"/>
      <c r="PAX15" s="757"/>
      <c r="PAY15" s="757"/>
      <c r="PAZ15" s="757"/>
      <c r="PBA15" s="757"/>
      <c r="PBB15" s="757"/>
      <c r="PBC15" s="757"/>
      <c r="PBD15" s="757"/>
      <c r="PBE15" s="757"/>
      <c r="PBF15" s="757"/>
      <c r="PBG15" s="757"/>
      <c r="PBH15" s="757"/>
      <c r="PBI15" s="757"/>
      <c r="PBJ15" s="757"/>
      <c r="PBK15" s="757"/>
      <c r="PBL15" s="757"/>
      <c r="PBM15" s="757"/>
      <c r="PBN15" s="757"/>
      <c r="PBO15" s="757"/>
      <c r="PBP15" s="757"/>
      <c r="PBQ15" s="757"/>
      <c r="PBR15" s="757"/>
      <c r="PBS15" s="757"/>
      <c r="PBT15" s="757"/>
      <c r="PBU15" s="757"/>
      <c r="PBV15" s="757"/>
      <c r="PBW15" s="757"/>
      <c r="PBX15" s="757"/>
      <c r="PBY15" s="757"/>
      <c r="PBZ15" s="757"/>
      <c r="PCA15" s="757"/>
      <c r="PCB15" s="757"/>
      <c r="PCC15" s="757"/>
      <c r="PCD15" s="757"/>
      <c r="PCE15" s="757"/>
      <c r="PCF15" s="757"/>
      <c r="PCG15" s="757"/>
      <c r="PCH15" s="757"/>
      <c r="PCI15" s="757"/>
      <c r="PCJ15" s="757"/>
      <c r="PCK15" s="757"/>
      <c r="PCL15" s="757"/>
      <c r="PCM15" s="757"/>
      <c r="PCN15" s="757"/>
      <c r="PCO15" s="757"/>
      <c r="PCP15" s="757"/>
      <c r="PCQ15" s="757"/>
      <c r="PCR15" s="757"/>
      <c r="PCS15" s="757"/>
      <c r="PCT15" s="757"/>
      <c r="PCU15" s="757"/>
      <c r="PCV15" s="757"/>
      <c r="PCW15" s="757"/>
      <c r="PCX15" s="757"/>
      <c r="PCY15" s="757"/>
      <c r="PCZ15" s="757"/>
      <c r="PDA15" s="757"/>
      <c r="PDB15" s="757"/>
      <c r="PDC15" s="757"/>
      <c r="PDD15" s="757"/>
      <c r="PDE15" s="757"/>
      <c r="PDF15" s="757"/>
      <c r="PDG15" s="757"/>
      <c r="PDH15" s="757"/>
      <c r="PDI15" s="757"/>
      <c r="PDJ15" s="757"/>
      <c r="PDK15" s="757"/>
      <c r="PDL15" s="757"/>
      <c r="PDM15" s="757"/>
      <c r="PDN15" s="757"/>
      <c r="PDO15" s="757"/>
      <c r="PDP15" s="757"/>
      <c r="PDQ15" s="757"/>
      <c r="PDR15" s="757"/>
      <c r="PDS15" s="757"/>
      <c r="PDT15" s="757"/>
      <c r="PDU15" s="757"/>
      <c r="PDV15" s="757"/>
      <c r="PDW15" s="757"/>
      <c r="PDX15" s="757"/>
      <c r="PDY15" s="757"/>
      <c r="PDZ15" s="757"/>
      <c r="PEA15" s="757"/>
      <c r="PEB15" s="757"/>
      <c r="PEC15" s="757"/>
      <c r="PED15" s="757"/>
      <c r="PEE15" s="757"/>
      <c r="PEF15" s="757"/>
      <c r="PEG15" s="757"/>
      <c r="PEH15" s="757"/>
      <c r="PEI15" s="757"/>
      <c r="PEJ15" s="757"/>
      <c r="PEK15" s="757"/>
      <c r="PEL15" s="757"/>
      <c r="PEM15" s="757"/>
      <c r="PEN15" s="757"/>
      <c r="PEO15" s="757"/>
      <c r="PEP15" s="757"/>
      <c r="PEQ15" s="757"/>
      <c r="PER15" s="757"/>
      <c r="PES15" s="757"/>
      <c r="PET15" s="757"/>
      <c r="PEU15" s="757"/>
      <c r="PEV15" s="757"/>
      <c r="PEW15" s="757"/>
      <c r="PEX15" s="757"/>
      <c r="PEY15" s="757"/>
      <c r="PEZ15" s="757"/>
      <c r="PFA15" s="757"/>
      <c r="PFB15" s="757"/>
      <c r="PFC15" s="757"/>
      <c r="PFD15" s="757"/>
      <c r="PFE15" s="757"/>
      <c r="PFF15" s="757"/>
      <c r="PFG15" s="757"/>
      <c r="PFH15" s="757"/>
      <c r="PFI15" s="757"/>
      <c r="PFJ15" s="757"/>
      <c r="PFK15" s="757"/>
      <c r="PFL15" s="757"/>
      <c r="PFM15" s="757"/>
      <c r="PFN15" s="757"/>
      <c r="PFO15" s="757"/>
      <c r="PFP15" s="757"/>
      <c r="PFQ15" s="757"/>
      <c r="PFR15" s="757"/>
      <c r="PFS15" s="757"/>
      <c r="PFT15" s="757"/>
      <c r="PFU15" s="757"/>
      <c r="PFV15" s="757"/>
      <c r="PFW15" s="757"/>
      <c r="PFX15" s="757"/>
      <c r="PFY15" s="757"/>
      <c r="PFZ15" s="757"/>
      <c r="PGA15" s="757"/>
      <c r="PGB15" s="757"/>
      <c r="PGC15" s="757"/>
      <c r="PGD15" s="757"/>
      <c r="PGE15" s="757"/>
      <c r="PGF15" s="757"/>
      <c r="PGG15" s="757"/>
      <c r="PGH15" s="757"/>
      <c r="PGI15" s="757"/>
      <c r="PGJ15" s="757"/>
      <c r="PGK15" s="757"/>
      <c r="PGL15" s="757"/>
      <c r="PGM15" s="757"/>
      <c r="PGN15" s="757"/>
      <c r="PGO15" s="757"/>
      <c r="PGP15" s="757"/>
      <c r="PGQ15" s="757"/>
      <c r="PGR15" s="757"/>
      <c r="PGS15" s="757"/>
      <c r="PGT15" s="757"/>
      <c r="PGU15" s="757"/>
      <c r="PGV15" s="757"/>
      <c r="PGW15" s="757"/>
      <c r="PGX15" s="757"/>
      <c r="PGY15" s="757"/>
      <c r="PGZ15" s="757"/>
      <c r="PHA15" s="757"/>
      <c r="PHB15" s="757"/>
      <c r="PHC15" s="757"/>
      <c r="PHD15" s="757"/>
      <c r="PHE15" s="757"/>
      <c r="PHF15" s="757"/>
      <c r="PHG15" s="757"/>
      <c r="PHH15" s="757"/>
      <c r="PHI15" s="757"/>
      <c r="PHJ15" s="757"/>
      <c r="PHK15" s="757"/>
      <c r="PHL15" s="757"/>
      <c r="PHM15" s="757"/>
      <c r="PHN15" s="757"/>
      <c r="PHO15" s="757"/>
      <c r="PHP15" s="757"/>
      <c r="PHQ15" s="757"/>
      <c r="PHR15" s="757"/>
      <c r="PHS15" s="757"/>
      <c r="PHT15" s="757"/>
      <c r="PHU15" s="757"/>
      <c r="PHV15" s="757"/>
      <c r="PHW15" s="757"/>
      <c r="PHX15" s="757"/>
      <c r="PHY15" s="757"/>
      <c r="PHZ15" s="757"/>
      <c r="PIA15" s="757"/>
      <c r="PIB15" s="757"/>
      <c r="PIC15" s="757"/>
      <c r="PID15" s="757"/>
      <c r="PIE15" s="757"/>
      <c r="PIF15" s="757"/>
      <c r="PIG15" s="757"/>
      <c r="PIH15" s="757"/>
      <c r="PII15" s="757"/>
      <c r="PIJ15" s="757"/>
      <c r="PIK15" s="757"/>
      <c r="PIL15" s="757"/>
      <c r="PIM15" s="757"/>
      <c r="PIN15" s="757"/>
      <c r="PIO15" s="757"/>
      <c r="PIP15" s="757"/>
      <c r="PIQ15" s="757"/>
      <c r="PIR15" s="757"/>
      <c r="PIS15" s="757"/>
      <c r="PIT15" s="757"/>
      <c r="PIU15" s="757"/>
      <c r="PIV15" s="757"/>
      <c r="PIW15" s="757"/>
      <c r="PIX15" s="757"/>
      <c r="PIY15" s="757"/>
      <c r="PIZ15" s="757"/>
      <c r="PJA15" s="757"/>
      <c r="PJB15" s="757"/>
      <c r="PJC15" s="757"/>
      <c r="PJD15" s="757"/>
      <c r="PJE15" s="757"/>
      <c r="PJF15" s="757"/>
      <c r="PJG15" s="757"/>
      <c r="PJH15" s="757"/>
      <c r="PJI15" s="757"/>
      <c r="PJJ15" s="757"/>
      <c r="PJK15" s="757"/>
      <c r="PJL15" s="757"/>
      <c r="PJM15" s="757"/>
      <c r="PJN15" s="757"/>
      <c r="PJO15" s="757"/>
      <c r="PJP15" s="757"/>
      <c r="PJQ15" s="757"/>
      <c r="PJR15" s="757"/>
      <c r="PJS15" s="757"/>
      <c r="PJT15" s="757"/>
      <c r="PJU15" s="757"/>
      <c r="PJV15" s="757"/>
      <c r="PJW15" s="757"/>
      <c r="PJX15" s="757"/>
      <c r="PJY15" s="757"/>
      <c r="PJZ15" s="757"/>
      <c r="PKA15" s="757"/>
      <c r="PKB15" s="757"/>
      <c r="PKC15" s="757"/>
      <c r="PKD15" s="757"/>
      <c r="PKE15" s="757"/>
      <c r="PKF15" s="757"/>
      <c r="PKG15" s="757"/>
      <c r="PKH15" s="757"/>
      <c r="PKI15" s="757"/>
      <c r="PKJ15" s="757"/>
      <c r="PKK15" s="757"/>
      <c r="PKL15" s="757"/>
      <c r="PKM15" s="757"/>
      <c r="PKN15" s="757"/>
      <c r="PKO15" s="757"/>
      <c r="PKP15" s="757"/>
      <c r="PKQ15" s="757"/>
      <c r="PKR15" s="757"/>
      <c r="PKS15" s="757"/>
      <c r="PKT15" s="757"/>
      <c r="PKU15" s="757"/>
      <c r="PKV15" s="757"/>
      <c r="PKW15" s="757"/>
      <c r="PKX15" s="757"/>
      <c r="PKY15" s="757"/>
      <c r="PKZ15" s="757"/>
      <c r="PLA15" s="757"/>
      <c r="PLB15" s="757"/>
      <c r="PLC15" s="757"/>
      <c r="PLD15" s="757"/>
      <c r="PLE15" s="757"/>
      <c r="PLF15" s="757"/>
      <c r="PLG15" s="757"/>
      <c r="PLH15" s="757"/>
      <c r="PLI15" s="757"/>
      <c r="PLJ15" s="757"/>
      <c r="PLK15" s="757"/>
      <c r="PLL15" s="757"/>
      <c r="PLM15" s="757"/>
      <c r="PLN15" s="757"/>
      <c r="PLO15" s="757"/>
      <c r="PLP15" s="757"/>
      <c r="PLQ15" s="757"/>
      <c r="PLR15" s="757"/>
      <c r="PLS15" s="757"/>
      <c r="PLT15" s="757"/>
      <c r="PLU15" s="757"/>
      <c r="PLV15" s="757"/>
      <c r="PLW15" s="757"/>
      <c r="PLX15" s="757"/>
      <c r="PLY15" s="757"/>
      <c r="PLZ15" s="757"/>
      <c r="PMA15" s="757"/>
      <c r="PMB15" s="757"/>
      <c r="PMC15" s="757"/>
      <c r="PMD15" s="757"/>
      <c r="PME15" s="757"/>
      <c r="PMF15" s="757"/>
      <c r="PMG15" s="757"/>
      <c r="PMH15" s="757"/>
      <c r="PMI15" s="757"/>
      <c r="PMJ15" s="757"/>
      <c r="PMK15" s="757"/>
      <c r="PML15" s="757"/>
      <c r="PMM15" s="757"/>
      <c r="PMN15" s="757"/>
      <c r="PMO15" s="757"/>
      <c r="PMP15" s="757"/>
      <c r="PMQ15" s="757"/>
      <c r="PMR15" s="757"/>
      <c r="PMS15" s="757"/>
      <c r="PMT15" s="757"/>
      <c r="PMU15" s="757"/>
      <c r="PMV15" s="757"/>
      <c r="PMW15" s="757"/>
      <c r="PMX15" s="757"/>
      <c r="PMY15" s="757"/>
      <c r="PMZ15" s="757"/>
      <c r="PNA15" s="757"/>
      <c r="PNB15" s="757"/>
      <c r="PNC15" s="757"/>
      <c r="PND15" s="757"/>
      <c r="PNE15" s="757"/>
      <c r="PNF15" s="757"/>
      <c r="PNG15" s="757"/>
      <c r="PNH15" s="757"/>
      <c r="PNI15" s="757"/>
      <c r="PNJ15" s="757"/>
      <c r="PNK15" s="757"/>
      <c r="PNL15" s="757"/>
      <c r="PNM15" s="757"/>
      <c r="PNN15" s="757"/>
      <c r="PNO15" s="757"/>
      <c r="PNP15" s="757"/>
      <c r="PNQ15" s="757"/>
      <c r="PNR15" s="757"/>
      <c r="PNS15" s="757"/>
      <c r="PNT15" s="757"/>
      <c r="PNU15" s="757"/>
      <c r="PNV15" s="757"/>
      <c r="PNW15" s="757"/>
      <c r="PNX15" s="757"/>
      <c r="PNY15" s="757"/>
      <c r="PNZ15" s="757"/>
      <c r="POA15" s="757"/>
      <c r="POB15" s="757"/>
      <c r="POC15" s="757"/>
      <c r="POD15" s="757"/>
      <c r="POE15" s="757"/>
      <c r="POF15" s="757"/>
      <c r="POG15" s="757"/>
      <c r="POH15" s="757"/>
      <c r="POI15" s="757"/>
      <c r="POJ15" s="757"/>
      <c r="POK15" s="757"/>
      <c r="POL15" s="757"/>
      <c r="POM15" s="757"/>
      <c r="PON15" s="757"/>
      <c r="POO15" s="757"/>
      <c r="POP15" s="757"/>
      <c r="POQ15" s="757"/>
      <c r="POR15" s="757"/>
      <c r="POS15" s="757"/>
      <c r="POT15" s="757"/>
      <c r="POU15" s="757"/>
      <c r="POV15" s="757"/>
      <c r="POW15" s="757"/>
      <c r="POX15" s="757"/>
      <c r="POY15" s="757"/>
      <c r="POZ15" s="757"/>
      <c r="PPA15" s="757"/>
      <c r="PPB15" s="757"/>
      <c r="PPC15" s="757"/>
      <c r="PPD15" s="757"/>
      <c r="PPE15" s="757"/>
      <c r="PPF15" s="757"/>
      <c r="PPG15" s="757"/>
      <c r="PPH15" s="757"/>
      <c r="PPI15" s="757"/>
      <c r="PPJ15" s="757"/>
      <c r="PPK15" s="757"/>
      <c r="PPL15" s="757"/>
      <c r="PPM15" s="757"/>
      <c r="PPN15" s="757"/>
      <c r="PPO15" s="757"/>
      <c r="PPP15" s="757"/>
      <c r="PPQ15" s="757"/>
      <c r="PPR15" s="757"/>
      <c r="PPS15" s="757"/>
      <c r="PPT15" s="757"/>
      <c r="PPU15" s="757"/>
      <c r="PPV15" s="757"/>
      <c r="PPW15" s="757"/>
      <c r="PPX15" s="757"/>
      <c r="PPY15" s="757"/>
      <c r="PPZ15" s="757"/>
      <c r="PQA15" s="757"/>
      <c r="PQB15" s="757"/>
      <c r="PQC15" s="757"/>
      <c r="PQD15" s="757"/>
      <c r="PQE15" s="757"/>
      <c r="PQF15" s="757"/>
      <c r="PQG15" s="757"/>
      <c r="PQH15" s="757"/>
      <c r="PQI15" s="757"/>
      <c r="PQJ15" s="757"/>
      <c r="PQK15" s="757"/>
      <c r="PQL15" s="757"/>
      <c r="PQM15" s="757"/>
      <c r="PQN15" s="757"/>
      <c r="PQO15" s="757"/>
      <c r="PQP15" s="757"/>
      <c r="PQQ15" s="757"/>
      <c r="PQR15" s="757"/>
      <c r="PQS15" s="757"/>
      <c r="PQT15" s="757"/>
      <c r="PQU15" s="757"/>
      <c r="PQV15" s="757"/>
      <c r="PQW15" s="757"/>
      <c r="PQX15" s="757"/>
      <c r="PQY15" s="757"/>
      <c r="PQZ15" s="757"/>
      <c r="PRA15" s="757"/>
      <c r="PRB15" s="757"/>
      <c r="PRC15" s="757"/>
      <c r="PRD15" s="757"/>
      <c r="PRE15" s="757"/>
      <c r="PRF15" s="757"/>
      <c r="PRG15" s="757"/>
      <c r="PRH15" s="757"/>
      <c r="PRI15" s="757"/>
      <c r="PRJ15" s="757"/>
      <c r="PRK15" s="757"/>
      <c r="PRL15" s="757"/>
      <c r="PRM15" s="757"/>
      <c r="PRN15" s="757"/>
      <c r="PRO15" s="757"/>
      <c r="PRP15" s="757"/>
      <c r="PRQ15" s="757"/>
      <c r="PRR15" s="757"/>
      <c r="PRS15" s="757"/>
      <c r="PRT15" s="757"/>
      <c r="PRU15" s="757"/>
      <c r="PRV15" s="757"/>
      <c r="PRW15" s="757"/>
      <c r="PRX15" s="757"/>
      <c r="PRY15" s="757"/>
      <c r="PRZ15" s="757"/>
      <c r="PSA15" s="757"/>
      <c r="PSB15" s="757"/>
      <c r="PSC15" s="757"/>
      <c r="PSD15" s="757"/>
      <c r="PSE15" s="757"/>
      <c r="PSF15" s="757"/>
      <c r="PSG15" s="757"/>
      <c r="PSH15" s="757"/>
      <c r="PSI15" s="757"/>
      <c r="PSJ15" s="757"/>
      <c r="PSK15" s="757"/>
      <c r="PSL15" s="757"/>
      <c r="PSM15" s="757"/>
      <c r="PSN15" s="757"/>
      <c r="PSO15" s="757"/>
      <c r="PSP15" s="757"/>
      <c r="PSQ15" s="757"/>
      <c r="PSR15" s="757"/>
      <c r="PSS15" s="757"/>
      <c r="PST15" s="757"/>
      <c r="PSU15" s="757"/>
      <c r="PSV15" s="757"/>
      <c r="PSW15" s="757"/>
      <c r="PSX15" s="757"/>
      <c r="PSY15" s="757"/>
      <c r="PSZ15" s="757"/>
      <c r="PTA15" s="757"/>
      <c r="PTB15" s="757"/>
      <c r="PTC15" s="757"/>
      <c r="PTD15" s="757"/>
      <c r="PTE15" s="757"/>
      <c r="PTF15" s="757"/>
      <c r="PTG15" s="757"/>
      <c r="PTH15" s="757"/>
      <c r="PTI15" s="757"/>
      <c r="PTJ15" s="757"/>
      <c r="PTK15" s="757"/>
      <c r="PTL15" s="757"/>
      <c r="PTM15" s="757"/>
      <c r="PTN15" s="757"/>
      <c r="PTO15" s="757"/>
      <c r="PTP15" s="757"/>
      <c r="PTQ15" s="757"/>
      <c r="PTR15" s="757"/>
      <c r="PTS15" s="757"/>
      <c r="PTT15" s="757"/>
      <c r="PTU15" s="757"/>
      <c r="PTV15" s="757"/>
      <c r="PTW15" s="757"/>
      <c r="PTX15" s="757"/>
      <c r="PTY15" s="757"/>
      <c r="PTZ15" s="757"/>
      <c r="PUA15" s="757"/>
      <c r="PUB15" s="757"/>
      <c r="PUC15" s="757"/>
      <c r="PUD15" s="757"/>
      <c r="PUE15" s="757"/>
      <c r="PUF15" s="757"/>
      <c r="PUG15" s="757"/>
      <c r="PUH15" s="757"/>
      <c r="PUI15" s="757"/>
      <c r="PUJ15" s="757"/>
      <c r="PUK15" s="757"/>
      <c r="PUL15" s="757"/>
      <c r="PUM15" s="757"/>
      <c r="PUN15" s="757"/>
      <c r="PUO15" s="757"/>
      <c r="PUP15" s="757"/>
      <c r="PUQ15" s="757"/>
      <c r="PUR15" s="757"/>
      <c r="PUS15" s="757"/>
      <c r="PUT15" s="757"/>
      <c r="PUU15" s="757"/>
      <c r="PUV15" s="757"/>
      <c r="PUW15" s="757"/>
      <c r="PUX15" s="757"/>
      <c r="PUY15" s="757"/>
      <c r="PUZ15" s="757"/>
      <c r="PVA15" s="757"/>
      <c r="PVB15" s="757"/>
      <c r="PVC15" s="757"/>
      <c r="PVD15" s="757"/>
      <c r="PVE15" s="757"/>
      <c r="PVF15" s="757"/>
      <c r="PVG15" s="757"/>
      <c r="PVH15" s="757"/>
      <c r="PVI15" s="757"/>
      <c r="PVJ15" s="757"/>
      <c r="PVK15" s="757"/>
      <c r="PVL15" s="757"/>
      <c r="PVM15" s="757"/>
      <c r="PVN15" s="757"/>
      <c r="PVO15" s="757"/>
      <c r="PVP15" s="757"/>
      <c r="PVQ15" s="757"/>
      <c r="PVR15" s="757"/>
      <c r="PVS15" s="757"/>
      <c r="PVT15" s="757"/>
      <c r="PVU15" s="757"/>
      <c r="PVV15" s="757"/>
      <c r="PVW15" s="757"/>
      <c r="PVX15" s="757"/>
      <c r="PVY15" s="757"/>
      <c r="PVZ15" s="757"/>
      <c r="PWA15" s="757"/>
      <c r="PWB15" s="757"/>
      <c r="PWC15" s="757"/>
      <c r="PWD15" s="757"/>
      <c r="PWE15" s="757"/>
      <c r="PWF15" s="757"/>
      <c r="PWG15" s="757"/>
      <c r="PWH15" s="757"/>
      <c r="PWI15" s="757"/>
      <c r="PWJ15" s="757"/>
      <c r="PWK15" s="757"/>
      <c r="PWL15" s="757"/>
      <c r="PWM15" s="757"/>
      <c r="PWN15" s="757"/>
      <c r="PWO15" s="757"/>
      <c r="PWP15" s="757"/>
      <c r="PWQ15" s="757"/>
      <c r="PWR15" s="757"/>
      <c r="PWS15" s="757"/>
      <c r="PWT15" s="757"/>
      <c r="PWU15" s="757"/>
      <c r="PWV15" s="757"/>
      <c r="PWW15" s="757"/>
      <c r="PWX15" s="757"/>
      <c r="PWY15" s="757"/>
      <c r="PWZ15" s="757"/>
      <c r="PXA15" s="757"/>
      <c r="PXB15" s="757"/>
      <c r="PXC15" s="757"/>
      <c r="PXD15" s="757"/>
      <c r="PXE15" s="757"/>
      <c r="PXF15" s="757"/>
      <c r="PXG15" s="757"/>
      <c r="PXH15" s="757"/>
      <c r="PXI15" s="757"/>
      <c r="PXJ15" s="757"/>
      <c r="PXK15" s="757"/>
      <c r="PXL15" s="757"/>
      <c r="PXM15" s="757"/>
      <c r="PXN15" s="757"/>
      <c r="PXO15" s="757"/>
      <c r="PXP15" s="757"/>
      <c r="PXQ15" s="757"/>
      <c r="PXR15" s="757"/>
      <c r="PXS15" s="757"/>
      <c r="PXT15" s="757"/>
      <c r="PXU15" s="757"/>
      <c r="PXV15" s="757"/>
      <c r="PXW15" s="757"/>
      <c r="PXX15" s="757"/>
      <c r="PXY15" s="757"/>
      <c r="PXZ15" s="757"/>
      <c r="PYA15" s="757"/>
      <c r="PYB15" s="757"/>
      <c r="PYC15" s="757"/>
      <c r="PYD15" s="757"/>
      <c r="PYE15" s="757"/>
      <c r="PYF15" s="757"/>
      <c r="PYG15" s="757"/>
      <c r="PYH15" s="757"/>
      <c r="PYI15" s="757"/>
      <c r="PYJ15" s="757"/>
      <c r="PYK15" s="757"/>
      <c r="PYL15" s="757"/>
      <c r="PYM15" s="757"/>
      <c r="PYN15" s="757"/>
      <c r="PYO15" s="757"/>
      <c r="PYP15" s="757"/>
      <c r="PYQ15" s="757"/>
      <c r="PYR15" s="757"/>
      <c r="PYS15" s="757"/>
      <c r="PYT15" s="757"/>
      <c r="PYU15" s="757"/>
      <c r="PYV15" s="757"/>
      <c r="PYW15" s="757"/>
      <c r="PYX15" s="757"/>
      <c r="PYY15" s="757"/>
      <c r="PYZ15" s="757"/>
      <c r="PZA15" s="757"/>
      <c r="PZB15" s="757"/>
      <c r="PZC15" s="757"/>
      <c r="PZD15" s="757"/>
      <c r="PZE15" s="757"/>
      <c r="PZF15" s="757"/>
      <c r="PZG15" s="757"/>
      <c r="PZH15" s="757"/>
      <c r="PZI15" s="757"/>
      <c r="PZJ15" s="757"/>
      <c r="PZK15" s="757"/>
      <c r="PZL15" s="757"/>
      <c r="PZM15" s="757"/>
      <c r="PZN15" s="757"/>
      <c r="PZO15" s="757"/>
      <c r="PZP15" s="757"/>
      <c r="PZQ15" s="757"/>
      <c r="PZR15" s="757"/>
      <c r="PZS15" s="757"/>
      <c r="PZT15" s="757"/>
      <c r="PZU15" s="757"/>
      <c r="PZV15" s="757"/>
      <c r="PZW15" s="757"/>
      <c r="PZX15" s="757"/>
      <c r="PZY15" s="757"/>
      <c r="PZZ15" s="757"/>
      <c r="QAA15" s="757"/>
      <c r="QAB15" s="757"/>
      <c r="QAC15" s="757"/>
      <c r="QAD15" s="757"/>
      <c r="QAE15" s="757"/>
      <c r="QAF15" s="757"/>
      <c r="QAG15" s="757"/>
      <c r="QAH15" s="757"/>
      <c r="QAI15" s="757"/>
      <c r="QAJ15" s="757"/>
      <c r="QAK15" s="757"/>
      <c r="QAL15" s="757"/>
      <c r="QAM15" s="757"/>
      <c r="QAN15" s="757"/>
      <c r="QAO15" s="757"/>
      <c r="QAP15" s="757"/>
      <c r="QAQ15" s="757"/>
      <c r="QAR15" s="757"/>
      <c r="QAS15" s="757"/>
      <c r="QAT15" s="757"/>
      <c r="QAU15" s="757"/>
      <c r="QAV15" s="757"/>
      <c r="QAW15" s="757"/>
      <c r="QAX15" s="757"/>
      <c r="QAY15" s="757"/>
      <c r="QAZ15" s="757"/>
      <c r="QBA15" s="757"/>
      <c r="QBB15" s="757"/>
      <c r="QBC15" s="757"/>
      <c r="QBD15" s="757"/>
      <c r="QBE15" s="757"/>
      <c r="QBF15" s="757"/>
      <c r="QBG15" s="757"/>
      <c r="QBH15" s="757"/>
      <c r="QBI15" s="757"/>
      <c r="QBJ15" s="757"/>
      <c r="QBK15" s="757"/>
      <c r="QBL15" s="757"/>
      <c r="QBM15" s="757"/>
      <c r="QBN15" s="757"/>
      <c r="QBO15" s="757"/>
      <c r="QBP15" s="757"/>
      <c r="QBQ15" s="757"/>
      <c r="QBR15" s="757"/>
      <c r="QBS15" s="757"/>
      <c r="QBT15" s="757"/>
      <c r="QBU15" s="757"/>
      <c r="QBV15" s="757"/>
      <c r="QBW15" s="757"/>
      <c r="QBX15" s="757"/>
      <c r="QBY15" s="757"/>
      <c r="QBZ15" s="757"/>
      <c r="QCA15" s="757"/>
      <c r="QCB15" s="757"/>
      <c r="QCC15" s="757"/>
      <c r="QCD15" s="757"/>
      <c r="QCE15" s="757"/>
      <c r="QCF15" s="757"/>
      <c r="QCG15" s="757"/>
      <c r="QCH15" s="757"/>
      <c r="QCI15" s="757"/>
      <c r="QCJ15" s="757"/>
      <c r="QCK15" s="757"/>
      <c r="QCL15" s="757"/>
      <c r="QCM15" s="757"/>
      <c r="QCN15" s="757"/>
      <c r="QCO15" s="757"/>
      <c r="QCP15" s="757"/>
      <c r="QCQ15" s="757"/>
      <c r="QCR15" s="757"/>
      <c r="QCS15" s="757"/>
      <c r="QCT15" s="757"/>
      <c r="QCU15" s="757"/>
      <c r="QCV15" s="757"/>
      <c r="QCW15" s="757"/>
      <c r="QCX15" s="757"/>
      <c r="QCY15" s="757"/>
      <c r="QCZ15" s="757"/>
      <c r="QDA15" s="757"/>
      <c r="QDB15" s="757"/>
      <c r="QDC15" s="757"/>
      <c r="QDD15" s="757"/>
      <c r="QDE15" s="757"/>
      <c r="QDF15" s="757"/>
      <c r="QDG15" s="757"/>
      <c r="QDH15" s="757"/>
      <c r="QDI15" s="757"/>
      <c r="QDJ15" s="757"/>
      <c r="QDK15" s="757"/>
      <c r="QDL15" s="757"/>
      <c r="QDM15" s="757"/>
      <c r="QDN15" s="757"/>
      <c r="QDO15" s="757"/>
      <c r="QDP15" s="757"/>
      <c r="QDQ15" s="757"/>
      <c r="QDR15" s="757"/>
      <c r="QDS15" s="757"/>
      <c r="QDT15" s="757"/>
      <c r="QDU15" s="757"/>
      <c r="QDV15" s="757"/>
      <c r="QDW15" s="757"/>
      <c r="QDX15" s="757"/>
      <c r="QDY15" s="757"/>
      <c r="QDZ15" s="757"/>
      <c r="QEA15" s="757"/>
      <c r="QEB15" s="757"/>
      <c r="QEC15" s="757"/>
      <c r="QED15" s="757"/>
      <c r="QEE15" s="757"/>
      <c r="QEF15" s="757"/>
      <c r="QEG15" s="757"/>
      <c r="QEH15" s="757"/>
      <c r="QEI15" s="757"/>
      <c r="QEJ15" s="757"/>
      <c r="QEK15" s="757"/>
      <c r="QEL15" s="757"/>
      <c r="QEM15" s="757"/>
      <c r="QEN15" s="757"/>
      <c r="QEO15" s="757"/>
      <c r="QEP15" s="757"/>
      <c r="QEQ15" s="757"/>
      <c r="QER15" s="757"/>
      <c r="QES15" s="757"/>
      <c r="QET15" s="757"/>
      <c r="QEU15" s="757"/>
      <c r="QEV15" s="757"/>
      <c r="QEW15" s="757"/>
      <c r="QEX15" s="757"/>
      <c r="QEY15" s="757"/>
      <c r="QEZ15" s="757"/>
      <c r="QFA15" s="757"/>
      <c r="QFB15" s="757"/>
      <c r="QFC15" s="757"/>
      <c r="QFD15" s="757"/>
      <c r="QFE15" s="757"/>
      <c r="QFF15" s="757"/>
      <c r="QFG15" s="757"/>
      <c r="QFH15" s="757"/>
      <c r="QFI15" s="757"/>
      <c r="QFJ15" s="757"/>
      <c r="QFK15" s="757"/>
      <c r="QFL15" s="757"/>
      <c r="QFM15" s="757"/>
      <c r="QFN15" s="757"/>
      <c r="QFO15" s="757"/>
      <c r="QFP15" s="757"/>
      <c r="QFQ15" s="757"/>
      <c r="QFR15" s="757"/>
      <c r="QFS15" s="757"/>
      <c r="QFT15" s="757"/>
      <c r="QFU15" s="757"/>
      <c r="QFV15" s="757"/>
      <c r="QFW15" s="757"/>
      <c r="QFX15" s="757"/>
      <c r="QFY15" s="757"/>
      <c r="QFZ15" s="757"/>
      <c r="QGA15" s="757"/>
      <c r="QGB15" s="757"/>
      <c r="QGC15" s="757"/>
      <c r="QGD15" s="757"/>
      <c r="QGE15" s="757"/>
      <c r="QGF15" s="757"/>
      <c r="QGG15" s="757"/>
      <c r="QGH15" s="757"/>
      <c r="QGI15" s="757"/>
      <c r="QGJ15" s="757"/>
      <c r="QGK15" s="757"/>
      <c r="QGL15" s="757"/>
      <c r="QGM15" s="757"/>
      <c r="QGN15" s="757"/>
      <c r="QGO15" s="757"/>
      <c r="QGP15" s="757"/>
      <c r="QGQ15" s="757"/>
      <c r="QGR15" s="757"/>
      <c r="QGS15" s="757"/>
      <c r="QGT15" s="757"/>
      <c r="QGU15" s="757"/>
      <c r="QGV15" s="757"/>
      <c r="QGW15" s="757"/>
      <c r="QGX15" s="757"/>
      <c r="QGY15" s="757"/>
      <c r="QGZ15" s="757"/>
      <c r="QHA15" s="757"/>
      <c r="QHB15" s="757"/>
      <c r="QHC15" s="757"/>
      <c r="QHD15" s="757"/>
      <c r="QHE15" s="757"/>
      <c r="QHF15" s="757"/>
      <c r="QHG15" s="757"/>
      <c r="QHH15" s="757"/>
      <c r="QHI15" s="757"/>
      <c r="QHJ15" s="757"/>
      <c r="QHK15" s="757"/>
      <c r="QHL15" s="757"/>
      <c r="QHM15" s="757"/>
      <c r="QHN15" s="757"/>
      <c r="QHO15" s="757"/>
      <c r="QHP15" s="757"/>
      <c r="QHQ15" s="757"/>
      <c r="QHR15" s="757"/>
      <c r="QHS15" s="757"/>
      <c r="QHT15" s="757"/>
      <c r="QHU15" s="757"/>
      <c r="QHV15" s="757"/>
      <c r="QHW15" s="757"/>
      <c r="QHX15" s="757"/>
      <c r="QHY15" s="757"/>
      <c r="QHZ15" s="757"/>
      <c r="QIA15" s="757"/>
      <c r="QIB15" s="757"/>
      <c r="QIC15" s="757"/>
      <c r="QID15" s="757"/>
      <c r="QIE15" s="757"/>
      <c r="QIF15" s="757"/>
      <c r="QIG15" s="757"/>
      <c r="QIH15" s="757"/>
      <c r="QII15" s="757"/>
      <c r="QIJ15" s="757"/>
      <c r="QIK15" s="757"/>
      <c r="QIL15" s="757"/>
      <c r="QIM15" s="757"/>
      <c r="QIN15" s="757"/>
      <c r="QIO15" s="757"/>
      <c r="QIP15" s="757"/>
      <c r="QIQ15" s="757"/>
      <c r="QIR15" s="757"/>
      <c r="QIS15" s="757"/>
      <c r="QIT15" s="757"/>
      <c r="QIU15" s="757"/>
      <c r="QIV15" s="757"/>
      <c r="QIW15" s="757"/>
      <c r="QIX15" s="757"/>
      <c r="QIY15" s="757"/>
      <c r="QIZ15" s="757"/>
      <c r="QJA15" s="757"/>
      <c r="QJB15" s="757"/>
      <c r="QJC15" s="757"/>
      <c r="QJD15" s="757"/>
      <c r="QJE15" s="757"/>
      <c r="QJF15" s="757"/>
      <c r="QJG15" s="757"/>
      <c r="QJH15" s="757"/>
      <c r="QJI15" s="757"/>
      <c r="QJJ15" s="757"/>
      <c r="QJK15" s="757"/>
      <c r="QJL15" s="757"/>
      <c r="QJM15" s="757"/>
      <c r="QJN15" s="757"/>
      <c r="QJO15" s="757"/>
      <c r="QJP15" s="757"/>
      <c r="QJQ15" s="757"/>
      <c r="QJR15" s="757"/>
      <c r="QJS15" s="757"/>
      <c r="QJT15" s="757"/>
      <c r="QJU15" s="757"/>
      <c r="QJV15" s="757"/>
      <c r="QJW15" s="757"/>
      <c r="QJX15" s="757"/>
      <c r="QJY15" s="757"/>
      <c r="QJZ15" s="757"/>
      <c r="QKA15" s="757"/>
      <c r="QKB15" s="757"/>
      <c r="QKC15" s="757"/>
      <c r="QKD15" s="757"/>
      <c r="QKE15" s="757"/>
      <c r="QKF15" s="757"/>
      <c r="QKG15" s="757"/>
      <c r="QKH15" s="757"/>
      <c r="QKI15" s="757"/>
      <c r="QKJ15" s="757"/>
      <c r="QKK15" s="757"/>
      <c r="QKL15" s="757"/>
      <c r="QKM15" s="757"/>
      <c r="QKN15" s="757"/>
      <c r="QKO15" s="757"/>
      <c r="QKP15" s="757"/>
      <c r="QKQ15" s="757"/>
      <c r="QKR15" s="757"/>
      <c r="QKS15" s="757"/>
      <c r="QKT15" s="757"/>
      <c r="QKU15" s="757"/>
      <c r="QKV15" s="757"/>
      <c r="QKW15" s="757"/>
      <c r="QKX15" s="757"/>
      <c r="QKY15" s="757"/>
      <c r="QKZ15" s="757"/>
      <c r="QLA15" s="757"/>
      <c r="QLB15" s="757"/>
      <c r="QLC15" s="757"/>
      <c r="QLD15" s="757"/>
      <c r="QLE15" s="757"/>
      <c r="QLF15" s="757"/>
      <c r="QLG15" s="757"/>
      <c r="QLH15" s="757"/>
      <c r="QLI15" s="757"/>
      <c r="QLJ15" s="757"/>
      <c r="QLK15" s="757"/>
      <c r="QLL15" s="757"/>
      <c r="QLM15" s="757"/>
      <c r="QLN15" s="757"/>
      <c r="QLO15" s="757"/>
      <c r="QLP15" s="757"/>
      <c r="QLQ15" s="757"/>
      <c r="QLR15" s="757"/>
      <c r="QLS15" s="757"/>
      <c r="QLT15" s="757"/>
      <c r="QLU15" s="757"/>
      <c r="QLV15" s="757"/>
      <c r="QLW15" s="757"/>
      <c r="QLX15" s="757"/>
      <c r="QLY15" s="757"/>
      <c r="QLZ15" s="757"/>
      <c r="QMA15" s="757"/>
      <c r="QMB15" s="757"/>
      <c r="QMC15" s="757"/>
      <c r="QMD15" s="757"/>
      <c r="QME15" s="757"/>
      <c r="QMF15" s="757"/>
      <c r="QMG15" s="757"/>
      <c r="QMH15" s="757"/>
      <c r="QMI15" s="757"/>
      <c r="QMJ15" s="757"/>
      <c r="QMK15" s="757"/>
      <c r="QML15" s="757"/>
      <c r="QMM15" s="757"/>
      <c r="QMN15" s="757"/>
      <c r="QMO15" s="757"/>
      <c r="QMP15" s="757"/>
      <c r="QMQ15" s="757"/>
      <c r="QMR15" s="757"/>
      <c r="QMS15" s="757"/>
      <c r="QMT15" s="757"/>
      <c r="QMU15" s="757"/>
      <c r="QMV15" s="757"/>
      <c r="QMW15" s="757"/>
      <c r="QMX15" s="757"/>
      <c r="QMY15" s="757"/>
      <c r="QMZ15" s="757"/>
      <c r="QNA15" s="757"/>
      <c r="QNB15" s="757"/>
      <c r="QNC15" s="757"/>
      <c r="QND15" s="757"/>
      <c r="QNE15" s="757"/>
      <c r="QNF15" s="757"/>
      <c r="QNG15" s="757"/>
      <c r="QNH15" s="757"/>
      <c r="QNI15" s="757"/>
      <c r="QNJ15" s="757"/>
      <c r="QNK15" s="757"/>
      <c r="QNL15" s="757"/>
      <c r="QNM15" s="757"/>
      <c r="QNN15" s="757"/>
      <c r="QNO15" s="757"/>
      <c r="QNP15" s="757"/>
      <c r="QNQ15" s="757"/>
      <c r="QNR15" s="757"/>
      <c r="QNS15" s="757"/>
      <c r="QNT15" s="757"/>
      <c r="QNU15" s="757"/>
      <c r="QNV15" s="757"/>
      <c r="QNW15" s="757"/>
      <c r="QNX15" s="757"/>
      <c r="QNY15" s="757"/>
      <c r="QNZ15" s="757"/>
      <c r="QOA15" s="757"/>
      <c r="QOB15" s="757"/>
      <c r="QOC15" s="757"/>
      <c r="QOD15" s="757"/>
      <c r="QOE15" s="757"/>
      <c r="QOF15" s="757"/>
      <c r="QOG15" s="757"/>
      <c r="QOH15" s="757"/>
      <c r="QOI15" s="757"/>
      <c r="QOJ15" s="757"/>
      <c r="QOK15" s="757"/>
      <c r="QOL15" s="757"/>
      <c r="QOM15" s="757"/>
      <c r="QON15" s="757"/>
      <c r="QOO15" s="757"/>
      <c r="QOP15" s="757"/>
      <c r="QOQ15" s="757"/>
      <c r="QOR15" s="757"/>
      <c r="QOS15" s="757"/>
      <c r="QOT15" s="757"/>
      <c r="QOU15" s="757"/>
      <c r="QOV15" s="757"/>
      <c r="QOW15" s="757"/>
      <c r="QOX15" s="757"/>
      <c r="QOY15" s="757"/>
      <c r="QOZ15" s="757"/>
      <c r="QPA15" s="757"/>
      <c r="QPB15" s="757"/>
      <c r="QPC15" s="757"/>
      <c r="QPD15" s="757"/>
      <c r="QPE15" s="757"/>
      <c r="QPF15" s="757"/>
      <c r="QPG15" s="757"/>
      <c r="QPH15" s="757"/>
      <c r="QPI15" s="757"/>
      <c r="QPJ15" s="757"/>
      <c r="QPK15" s="757"/>
      <c r="QPL15" s="757"/>
      <c r="QPM15" s="757"/>
      <c r="QPN15" s="757"/>
      <c r="QPO15" s="757"/>
      <c r="QPP15" s="757"/>
      <c r="QPQ15" s="757"/>
      <c r="QPR15" s="757"/>
      <c r="QPS15" s="757"/>
      <c r="QPT15" s="757"/>
      <c r="QPU15" s="757"/>
      <c r="QPV15" s="757"/>
      <c r="QPW15" s="757"/>
      <c r="QPX15" s="757"/>
      <c r="QPY15" s="757"/>
      <c r="QPZ15" s="757"/>
      <c r="QQA15" s="757"/>
      <c r="QQB15" s="757"/>
      <c r="QQC15" s="757"/>
      <c r="QQD15" s="757"/>
      <c r="QQE15" s="757"/>
      <c r="QQF15" s="757"/>
      <c r="QQG15" s="757"/>
      <c r="QQH15" s="757"/>
      <c r="QQI15" s="757"/>
      <c r="QQJ15" s="757"/>
      <c r="QQK15" s="757"/>
      <c r="QQL15" s="757"/>
      <c r="QQM15" s="757"/>
      <c r="QQN15" s="757"/>
      <c r="QQO15" s="757"/>
      <c r="QQP15" s="757"/>
      <c r="QQQ15" s="757"/>
      <c r="QQR15" s="757"/>
      <c r="QQS15" s="757"/>
      <c r="QQT15" s="757"/>
      <c r="QQU15" s="757"/>
      <c r="QQV15" s="757"/>
      <c r="QQW15" s="757"/>
      <c r="QQX15" s="757"/>
      <c r="QQY15" s="757"/>
      <c r="QQZ15" s="757"/>
      <c r="QRA15" s="757"/>
      <c r="QRB15" s="757"/>
      <c r="QRC15" s="757"/>
      <c r="QRD15" s="757"/>
      <c r="QRE15" s="757"/>
      <c r="QRF15" s="757"/>
      <c r="QRG15" s="757"/>
      <c r="QRH15" s="757"/>
      <c r="QRI15" s="757"/>
      <c r="QRJ15" s="757"/>
      <c r="QRK15" s="757"/>
      <c r="QRL15" s="757"/>
      <c r="QRM15" s="757"/>
      <c r="QRN15" s="757"/>
      <c r="QRO15" s="757"/>
      <c r="QRP15" s="757"/>
      <c r="QRQ15" s="757"/>
      <c r="QRR15" s="757"/>
      <c r="QRS15" s="757"/>
      <c r="QRT15" s="757"/>
      <c r="QRU15" s="757"/>
      <c r="QRV15" s="757"/>
      <c r="QRW15" s="757"/>
      <c r="QRX15" s="757"/>
      <c r="QRY15" s="757"/>
      <c r="QRZ15" s="757"/>
      <c r="QSA15" s="757"/>
      <c r="QSB15" s="757"/>
      <c r="QSC15" s="757"/>
      <c r="QSD15" s="757"/>
      <c r="QSE15" s="757"/>
      <c r="QSF15" s="757"/>
      <c r="QSG15" s="757"/>
      <c r="QSH15" s="757"/>
      <c r="QSI15" s="757"/>
      <c r="QSJ15" s="757"/>
      <c r="QSK15" s="757"/>
      <c r="QSL15" s="757"/>
      <c r="QSM15" s="757"/>
      <c r="QSN15" s="757"/>
      <c r="QSO15" s="757"/>
      <c r="QSP15" s="757"/>
      <c r="QSQ15" s="757"/>
      <c r="QSR15" s="757"/>
      <c r="QSS15" s="757"/>
      <c r="QST15" s="757"/>
      <c r="QSU15" s="757"/>
      <c r="QSV15" s="757"/>
      <c r="QSW15" s="757"/>
      <c r="QSX15" s="757"/>
      <c r="QSY15" s="757"/>
      <c r="QSZ15" s="757"/>
      <c r="QTA15" s="757"/>
      <c r="QTB15" s="757"/>
      <c r="QTC15" s="757"/>
      <c r="QTD15" s="757"/>
      <c r="QTE15" s="757"/>
      <c r="QTF15" s="757"/>
      <c r="QTG15" s="757"/>
      <c r="QTH15" s="757"/>
      <c r="QTI15" s="757"/>
      <c r="QTJ15" s="757"/>
      <c r="QTK15" s="757"/>
      <c r="QTL15" s="757"/>
      <c r="QTM15" s="757"/>
      <c r="QTN15" s="757"/>
      <c r="QTO15" s="757"/>
      <c r="QTP15" s="757"/>
      <c r="QTQ15" s="757"/>
      <c r="QTR15" s="757"/>
      <c r="QTS15" s="757"/>
      <c r="QTT15" s="757"/>
      <c r="QTU15" s="757"/>
      <c r="QTV15" s="757"/>
      <c r="QTW15" s="757"/>
      <c r="QTX15" s="757"/>
      <c r="QTY15" s="757"/>
      <c r="QTZ15" s="757"/>
      <c r="QUA15" s="757"/>
      <c r="QUB15" s="757"/>
      <c r="QUC15" s="757"/>
      <c r="QUD15" s="757"/>
      <c r="QUE15" s="757"/>
      <c r="QUF15" s="757"/>
      <c r="QUG15" s="757"/>
      <c r="QUH15" s="757"/>
      <c r="QUI15" s="757"/>
      <c r="QUJ15" s="757"/>
      <c r="QUK15" s="757"/>
      <c r="QUL15" s="757"/>
      <c r="QUM15" s="757"/>
      <c r="QUN15" s="757"/>
      <c r="QUO15" s="757"/>
      <c r="QUP15" s="757"/>
      <c r="QUQ15" s="757"/>
      <c r="QUR15" s="757"/>
      <c r="QUS15" s="757"/>
      <c r="QUT15" s="757"/>
      <c r="QUU15" s="757"/>
      <c r="QUV15" s="757"/>
      <c r="QUW15" s="757"/>
      <c r="QUX15" s="757"/>
      <c r="QUY15" s="757"/>
      <c r="QUZ15" s="757"/>
      <c r="QVA15" s="757"/>
      <c r="QVB15" s="757"/>
      <c r="QVC15" s="757"/>
      <c r="QVD15" s="757"/>
      <c r="QVE15" s="757"/>
      <c r="QVF15" s="757"/>
      <c r="QVG15" s="757"/>
      <c r="QVH15" s="757"/>
      <c r="QVI15" s="757"/>
      <c r="QVJ15" s="757"/>
      <c r="QVK15" s="757"/>
      <c r="QVL15" s="757"/>
      <c r="QVM15" s="757"/>
      <c r="QVN15" s="757"/>
      <c r="QVO15" s="757"/>
      <c r="QVP15" s="757"/>
      <c r="QVQ15" s="757"/>
      <c r="QVR15" s="757"/>
      <c r="QVS15" s="757"/>
      <c r="QVT15" s="757"/>
      <c r="QVU15" s="757"/>
      <c r="QVV15" s="757"/>
      <c r="QVW15" s="757"/>
      <c r="QVX15" s="757"/>
      <c r="QVY15" s="757"/>
      <c r="QVZ15" s="757"/>
      <c r="QWA15" s="757"/>
      <c r="QWB15" s="757"/>
      <c r="QWC15" s="757"/>
      <c r="QWD15" s="757"/>
      <c r="QWE15" s="757"/>
      <c r="QWF15" s="757"/>
      <c r="QWG15" s="757"/>
      <c r="QWH15" s="757"/>
      <c r="QWI15" s="757"/>
      <c r="QWJ15" s="757"/>
      <c r="QWK15" s="757"/>
      <c r="QWL15" s="757"/>
      <c r="QWM15" s="757"/>
      <c r="QWN15" s="757"/>
      <c r="QWO15" s="757"/>
      <c r="QWP15" s="757"/>
      <c r="QWQ15" s="757"/>
      <c r="QWR15" s="757"/>
      <c r="QWS15" s="757"/>
      <c r="QWT15" s="757"/>
      <c r="QWU15" s="757"/>
      <c r="QWV15" s="757"/>
      <c r="QWW15" s="757"/>
      <c r="QWX15" s="757"/>
      <c r="QWY15" s="757"/>
      <c r="QWZ15" s="757"/>
      <c r="QXA15" s="757"/>
      <c r="QXB15" s="757"/>
      <c r="QXC15" s="757"/>
      <c r="QXD15" s="757"/>
      <c r="QXE15" s="757"/>
      <c r="QXF15" s="757"/>
      <c r="QXG15" s="757"/>
      <c r="QXH15" s="757"/>
      <c r="QXI15" s="757"/>
      <c r="QXJ15" s="757"/>
      <c r="QXK15" s="757"/>
      <c r="QXL15" s="757"/>
      <c r="QXM15" s="757"/>
      <c r="QXN15" s="757"/>
      <c r="QXO15" s="757"/>
      <c r="QXP15" s="757"/>
      <c r="QXQ15" s="757"/>
      <c r="QXR15" s="757"/>
      <c r="QXS15" s="757"/>
      <c r="QXT15" s="757"/>
      <c r="QXU15" s="757"/>
      <c r="QXV15" s="757"/>
      <c r="QXW15" s="757"/>
      <c r="QXX15" s="757"/>
      <c r="QXY15" s="757"/>
      <c r="QXZ15" s="757"/>
      <c r="QYA15" s="757"/>
      <c r="QYB15" s="757"/>
      <c r="QYC15" s="757"/>
      <c r="QYD15" s="757"/>
      <c r="QYE15" s="757"/>
      <c r="QYF15" s="757"/>
      <c r="QYG15" s="757"/>
      <c r="QYH15" s="757"/>
      <c r="QYI15" s="757"/>
      <c r="QYJ15" s="757"/>
      <c r="QYK15" s="757"/>
      <c r="QYL15" s="757"/>
      <c r="QYM15" s="757"/>
      <c r="QYN15" s="757"/>
      <c r="QYO15" s="757"/>
      <c r="QYP15" s="757"/>
      <c r="QYQ15" s="757"/>
      <c r="QYR15" s="757"/>
      <c r="QYS15" s="757"/>
      <c r="QYT15" s="757"/>
      <c r="QYU15" s="757"/>
      <c r="QYV15" s="757"/>
      <c r="QYW15" s="757"/>
      <c r="QYX15" s="757"/>
      <c r="QYY15" s="757"/>
      <c r="QYZ15" s="757"/>
      <c r="QZA15" s="757"/>
      <c r="QZB15" s="757"/>
      <c r="QZC15" s="757"/>
      <c r="QZD15" s="757"/>
      <c r="QZE15" s="757"/>
      <c r="QZF15" s="757"/>
      <c r="QZG15" s="757"/>
      <c r="QZH15" s="757"/>
      <c r="QZI15" s="757"/>
      <c r="QZJ15" s="757"/>
      <c r="QZK15" s="757"/>
      <c r="QZL15" s="757"/>
      <c r="QZM15" s="757"/>
      <c r="QZN15" s="757"/>
      <c r="QZO15" s="757"/>
      <c r="QZP15" s="757"/>
      <c r="QZQ15" s="757"/>
      <c r="QZR15" s="757"/>
      <c r="QZS15" s="757"/>
      <c r="QZT15" s="757"/>
      <c r="QZU15" s="757"/>
      <c r="QZV15" s="757"/>
      <c r="QZW15" s="757"/>
      <c r="QZX15" s="757"/>
      <c r="QZY15" s="757"/>
      <c r="QZZ15" s="757"/>
      <c r="RAA15" s="757"/>
      <c r="RAB15" s="757"/>
      <c r="RAC15" s="757"/>
      <c r="RAD15" s="757"/>
      <c r="RAE15" s="757"/>
      <c r="RAF15" s="757"/>
      <c r="RAG15" s="757"/>
      <c r="RAH15" s="757"/>
      <c r="RAI15" s="757"/>
      <c r="RAJ15" s="757"/>
      <c r="RAK15" s="757"/>
      <c r="RAL15" s="757"/>
      <c r="RAM15" s="757"/>
      <c r="RAN15" s="757"/>
      <c r="RAO15" s="757"/>
      <c r="RAP15" s="757"/>
      <c r="RAQ15" s="757"/>
      <c r="RAR15" s="757"/>
      <c r="RAS15" s="757"/>
      <c r="RAT15" s="757"/>
      <c r="RAU15" s="757"/>
      <c r="RAV15" s="757"/>
      <c r="RAW15" s="757"/>
      <c r="RAX15" s="757"/>
      <c r="RAY15" s="757"/>
      <c r="RAZ15" s="757"/>
      <c r="RBA15" s="757"/>
      <c r="RBB15" s="757"/>
      <c r="RBC15" s="757"/>
      <c r="RBD15" s="757"/>
      <c r="RBE15" s="757"/>
      <c r="RBF15" s="757"/>
      <c r="RBG15" s="757"/>
      <c r="RBH15" s="757"/>
      <c r="RBI15" s="757"/>
      <c r="RBJ15" s="757"/>
      <c r="RBK15" s="757"/>
      <c r="RBL15" s="757"/>
      <c r="RBM15" s="757"/>
      <c r="RBN15" s="757"/>
      <c r="RBO15" s="757"/>
      <c r="RBP15" s="757"/>
      <c r="RBQ15" s="757"/>
      <c r="RBR15" s="757"/>
      <c r="RBS15" s="757"/>
      <c r="RBT15" s="757"/>
      <c r="RBU15" s="757"/>
      <c r="RBV15" s="757"/>
      <c r="RBW15" s="757"/>
      <c r="RBX15" s="757"/>
      <c r="RBY15" s="757"/>
      <c r="RBZ15" s="757"/>
      <c r="RCA15" s="757"/>
      <c r="RCB15" s="757"/>
      <c r="RCC15" s="757"/>
      <c r="RCD15" s="757"/>
      <c r="RCE15" s="757"/>
      <c r="RCF15" s="757"/>
      <c r="RCG15" s="757"/>
      <c r="RCH15" s="757"/>
      <c r="RCI15" s="757"/>
      <c r="RCJ15" s="757"/>
      <c r="RCK15" s="757"/>
      <c r="RCL15" s="757"/>
      <c r="RCM15" s="757"/>
      <c r="RCN15" s="757"/>
      <c r="RCO15" s="757"/>
      <c r="RCP15" s="757"/>
      <c r="RCQ15" s="757"/>
      <c r="RCR15" s="757"/>
      <c r="RCS15" s="757"/>
      <c r="RCT15" s="757"/>
      <c r="RCU15" s="757"/>
      <c r="RCV15" s="757"/>
      <c r="RCW15" s="757"/>
      <c r="RCX15" s="757"/>
      <c r="RCY15" s="757"/>
      <c r="RCZ15" s="757"/>
      <c r="RDA15" s="757"/>
      <c r="RDB15" s="757"/>
      <c r="RDC15" s="757"/>
      <c r="RDD15" s="757"/>
      <c r="RDE15" s="757"/>
      <c r="RDF15" s="757"/>
      <c r="RDG15" s="757"/>
      <c r="RDH15" s="757"/>
      <c r="RDI15" s="757"/>
      <c r="RDJ15" s="757"/>
      <c r="RDK15" s="757"/>
      <c r="RDL15" s="757"/>
      <c r="RDM15" s="757"/>
      <c r="RDN15" s="757"/>
      <c r="RDO15" s="757"/>
      <c r="RDP15" s="757"/>
      <c r="RDQ15" s="757"/>
      <c r="RDR15" s="757"/>
      <c r="RDS15" s="757"/>
      <c r="RDT15" s="757"/>
      <c r="RDU15" s="757"/>
      <c r="RDV15" s="757"/>
      <c r="RDW15" s="757"/>
      <c r="RDX15" s="757"/>
      <c r="RDY15" s="757"/>
      <c r="RDZ15" s="757"/>
      <c r="REA15" s="757"/>
      <c r="REB15" s="757"/>
      <c r="REC15" s="757"/>
      <c r="RED15" s="757"/>
      <c r="REE15" s="757"/>
      <c r="REF15" s="757"/>
      <c r="REG15" s="757"/>
      <c r="REH15" s="757"/>
      <c r="REI15" s="757"/>
      <c r="REJ15" s="757"/>
      <c r="REK15" s="757"/>
      <c r="REL15" s="757"/>
      <c r="REM15" s="757"/>
      <c r="REN15" s="757"/>
      <c r="REO15" s="757"/>
      <c r="REP15" s="757"/>
      <c r="REQ15" s="757"/>
      <c r="RER15" s="757"/>
      <c r="RES15" s="757"/>
      <c r="RET15" s="757"/>
      <c r="REU15" s="757"/>
      <c r="REV15" s="757"/>
      <c r="REW15" s="757"/>
      <c r="REX15" s="757"/>
      <c r="REY15" s="757"/>
      <c r="REZ15" s="757"/>
      <c r="RFA15" s="757"/>
      <c r="RFB15" s="757"/>
      <c r="RFC15" s="757"/>
      <c r="RFD15" s="757"/>
      <c r="RFE15" s="757"/>
      <c r="RFF15" s="757"/>
      <c r="RFG15" s="757"/>
      <c r="RFH15" s="757"/>
      <c r="RFI15" s="757"/>
      <c r="RFJ15" s="757"/>
      <c r="RFK15" s="757"/>
      <c r="RFL15" s="757"/>
      <c r="RFM15" s="757"/>
      <c r="RFN15" s="757"/>
      <c r="RFO15" s="757"/>
      <c r="RFP15" s="757"/>
      <c r="RFQ15" s="757"/>
      <c r="RFR15" s="757"/>
      <c r="RFS15" s="757"/>
      <c r="RFT15" s="757"/>
      <c r="RFU15" s="757"/>
      <c r="RFV15" s="757"/>
      <c r="RFW15" s="757"/>
      <c r="RFX15" s="757"/>
      <c r="RFY15" s="757"/>
      <c r="RFZ15" s="757"/>
      <c r="RGA15" s="757"/>
      <c r="RGB15" s="757"/>
      <c r="RGC15" s="757"/>
      <c r="RGD15" s="757"/>
      <c r="RGE15" s="757"/>
      <c r="RGF15" s="757"/>
      <c r="RGG15" s="757"/>
      <c r="RGH15" s="757"/>
      <c r="RGI15" s="757"/>
      <c r="RGJ15" s="757"/>
      <c r="RGK15" s="757"/>
      <c r="RGL15" s="757"/>
      <c r="RGM15" s="757"/>
      <c r="RGN15" s="757"/>
      <c r="RGO15" s="757"/>
      <c r="RGP15" s="757"/>
      <c r="RGQ15" s="757"/>
      <c r="RGR15" s="757"/>
      <c r="RGS15" s="757"/>
      <c r="RGT15" s="757"/>
      <c r="RGU15" s="757"/>
      <c r="RGV15" s="757"/>
      <c r="RGW15" s="757"/>
      <c r="RGX15" s="757"/>
      <c r="RGY15" s="757"/>
      <c r="RGZ15" s="757"/>
      <c r="RHA15" s="757"/>
      <c r="RHB15" s="757"/>
      <c r="RHC15" s="757"/>
      <c r="RHD15" s="757"/>
      <c r="RHE15" s="757"/>
      <c r="RHF15" s="757"/>
      <c r="RHG15" s="757"/>
      <c r="RHH15" s="757"/>
      <c r="RHI15" s="757"/>
      <c r="RHJ15" s="757"/>
      <c r="RHK15" s="757"/>
      <c r="RHL15" s="757"/>
      <c r="RHM15" s="757"/>
      <c r="RHN15" s="757"/>
      <c r="RHO15" s="757"/>
      <c r="RHP15" s="757"/>
      <c r="RHQ15" s="757"/>
      <c r="RHR15" s="757"/>
      <c r="RHS15" s="757"/>
      <c r="RHT15" s="757"/>
      <c r="RHU15" s="757"/>
      <c r="RHV15" s="757"/>
      <c r="RHW15" s="757"/>
      <c r="RHX15" s="757"/>
      <c r="RHY15" s="757"/>
      <c r="RHZ15" s="757"/>
      <c r="RIA15" s="757"/>
      <c r="RIB15" s="757"/>
      <c r="RIC15" s="757"/>
      <c r="RID15" s="757"/>
      <c r="RIE15" s="757"/>
      <c r="RIF15" s="757"/>
      <c r="RIG15" s="757"/>
      <c r="RIH15" s="757"/>
      <c r="RII15" s="757"/>
      <c r="RIJ15" s="757"/>
      <c r="RIK15" s="757"/>
      <c r="RIL15" s="757"/>
      <c r="RIM15" s="757"/>
      <c r="RIN15" s="757"/>
      <c r="RIO15" s="757"/>
      <c r="RIP15" s="757"/>
      <c r="RIQ15" s="757"/>
      <c r="RIR15" s="757"/>
      <c r="RIS15" s="757"/>
      <c r="RIT15" s="757"/>
      <c r="RIU15" s="757"/>
      <c r="RIV15" s="757"/>
      <c r="RIW15" s="757"/>
      <c r="RIX15" s="757"/>
      <c r="RIY15" s="757"/>
      <c r="RIZ15" s="757"/>
      <c r="RJA15" s="757"/>
      <c r="RJB15" s="757"/>
      <c r="RJC15" s="757"/>
      <c r="RJD15" s="757"/>
      <c r="RJE15" s="757"/>
      <c r="RJF15" s="757"/>
      <c r="RJG15" s="757"/>
      <c r="RJH15" s="757"/>
      <c r="RJI15" s="757"/>
      <c r="RJJ15" s="757"/>
      <c r="RJK15" s="757"/>
      <c r="RJL15" s="757"/>
      <c r="RJM15" s="757"/>
      <c r="RJN15" s="757"/>
      <c r="RJO15" s="757"/>
      <c r="RJP15" s="757"/>
      <c r="RJQ15" s="757"/>
      <c r="RJR15" s="757"/>
      <c r="RJS15" s="757"/>
      <c r="RJT15" s="757"/>
      <c r="RJU15" s="757"/>
      <c r="RJV15" s="757"/>
      <c r="RJW15" s="757"/>
      <c r="RJX15" s="757"/>
      <c r="RJY15" s="757"/>
      <c r="RJZ15" s="757"/>
      <c r="RKA15" s="757"/>
      <c r="RKB15" s="757"/>
      <c r="RKC15" s="757"/>
      <c r="RKD15" s="757"/>
      <c r="RKE15" s="757"/>
      <c r="RKF15" s="757"/>
      <c r="RKG15" s="757"/>
      <c r="RKH15" s="757"/>
      <c r="RKI15" s="757"/>
      <c r="RKJ15" s="757"/>
      <c r="RKK15" s="757"/>
      <c r="RKL15" s="757"/>
      <c r="RKM15" s="757"/>
      <c r="RKN15" s="757"/>
      <c r="RKO15" s="757"/>
      <c r="RKP15" s="757"/>
      <c r="RKQ15" s="757"/>
      <c r="RKR15" s="757"/>
      <c r="RKS15" s="757"/>
      <c r="RKT15" s="757"/>
      <c r="RKU15" s="757"/>
      <c r="RKV15" s="757"/>
      <c r="RKW15" s="757"/>
      <c r="RKX15" s="757"/>
      <c r="RKY15" s="757"/>
      <c r="RKZ15" s="757"/>
      <c r="RLA15" s="757"/>
      <c r="RLB15" s="757"/>
      <c r="RLC15" s="757"/>
      <c r="RLD15" s="757"/>
      <c r="RLE15" s="757"/>
      <c r="RLF15" s="757"/>
      <c r="RLG15" s="757"/>
      <c r="RLH15" s="757"/>
      <c r="RLI15" s="757"/>
      <c r="RLJ15" s="757"/>
      <c r="RLK15" s="757"/>
      <c r="RLL15" s="757"/>
      <c r="RLM15" s="757"/>
      <c r="RLN15" s="757"/>
      <c r="RLO15" s="757"/>
      <c r="RLP15" s="757"/>
      <c r="RLQ15" s="757"/>
      <c r="RLR15" s="757"/>
      <c r="RLS15" s="757"/>
      <c r="RLT15" s="757"/>
      <c r="RLU15" s="757"/>
      <c r="RLV15" s="757"/>
      <c r="RLW15" s="757"/>
      <c r="RLX15" s="757"/>
      <c r="RLY15" s="757"/>
      <c r="RLZ15" s="757"/>
      <c r="RMA15" s="757"/>
      <c r="RMB15" s="757"/>
      <c r="RMC15" s="757"/>
      <c r="RMD15" s="757"/>
      <c r="RME15" s="757"/>
      <c r="RMF15" s="757"/>
      <c r="RMG15" s="757"/>
      <c r="RMH15" s="757"/>
      <c r="RMI15" s="757"/>
      <c r="RMJ15" s="757"/>
      <c r="RMK15" s="757"/>
      <c r="RML15" s="757"/>
      <c r="RMM15" s="757"/>
      <c r="RMN15" s="757"/>
      <c r="RMO15" s="757"/>
      <c r="RMP15" s="757"/>
      <c r="RMQ15" s="757"/>
      <c r="RMR15" s="757"/>
      <c r="RMS15" s="757"/>
      <c r="RMT15" s="757"/>
      <c r="RMU15" s="757"/>
      <c r="RMV15" s="757"/>
      <c r="RMW15" s="757"/>
      <c r="RMX15" s="757"/>
      <c r="RMY15" s="757"/>
      <c r="RMZ15" s="757"/>
      <c r="RNA15" s="757"/>
      <c r="RNB15" s="757"/>
      <c r="RNC15" s="757"/>
      <c r="RND15" s="757"/>
      <c r="RNE15" s="757"/>
      <c r="RNF15" s="757"/>
      <c r="RNG15" s="757"/>
      <c r="RNH15" s="757"/>
      <c r="RNI15" s="757"/>
      <c r="RNJ15" s="757"/>
      <c r="RNK15" s="757"/>
      <c r="RNL15" s="757"/>
      <c r="RNM15" s="757"/>
      <c r="RNN15" s="757"/>
      <c r="RNO15" s="757"/>
      <c r="RNP15" s="757"/>
      <c r="RNQ15" s="757"/>
      <c r="RNR15" s="757"/>
      <c r="RNS15" s="757"/>
      <c r="RNT15" s="757"/>
      <c r="RNU15" s="757"/>
      <c r="RNV15" s="757"/>
      <c r="RNW15" s="757"/>
      <c r="RNX15" s="757"/>
      <c r="RNY15" s="757"/>
      <c r="RNZ15" s="757"/>
      <c r="ROA15" s="757"/>
      <c r="ROB15" s="757"/>
      <c r="ROC15" s="757"/>
      <c r="ROD15" s="757"/>
      <c r="ROE15" s="757"/>
      <c r="ROF15" s="757"/>
      <c r="ROG15" s="757"/>
      <c r="ROH15" s="757"/>
      <c r="ROI15" s="757"/>
      <c r="ROJ15" s="757"/>
      <c r="ROK15" s="757"/>
      <c r="ROL15" s="757"/>
      <c r="ROM15" s="757"/>
      <c r="RON15" s="757"/>
      <c r="ROO15" s="757"/>
      <c r="ROP15" s="757"/>
      <c r="ROQ15" s="757"/>
      <c r="ROR15" s="757"/>
      <c r="ROS15" s="757"/>
      <c r="ROT15" s="757"/>
      <c r="ROU15" s="757"/>
      <c r="ROV15" s="757"/>
      <c r="ROW15" s="757"/>
      <c r="ROX15" s="757"/>
      <c r="ROY15" s="757"/>
      <c r="ROZ15" s="757"/>
      <c r="RPA15" s="757"/>
      <c r="RPB15" s="757"/>
      <c r="RPC15" s="757"/>
      <c r="RPD15" s="757"/>
      <c r="RPE15" s="757"/>
      <c r="RPF15" s="757"/>
      <c r="RPG15" s="757"/>
      <c r="RPH15" s="757"/>
      <c r="RPI15" s="757"/>
      <c r="RPJ15" s="757"/>
      <c r="RPK15" s="757"/>
      <c r="RPL15" s="757"/>
      <c r="RPM15" s="757"/>
      <c r="RPN15" s="757"/>
      <c r="RPO15" s="757"/>
      <c r="RPP15" s="757"/>
      <c r="RPQ15" s="757"/>
      <c r="RPR15" s="757"/>
      <c r="RPS15" s="757"/>
      <c r="RPT15" s="757"/>
      <c r="RPU15" s="757"/>
      <c r="RPV15" s="757"/>
      <c r="RPW15" s="757"/>
      <c r="RPX15" s="757"/>
      <c r="RPY15" s="757"/>
      <c r="RPZ15" s="757"/>
      <c r="RQA15" s="757"/>
      <c r="RQB15" s="757"/>
      <c r="RQC15" s="757"/>
      <c r="RQD15" s="757"/>
      <c r="RQE15" s="757"/>
      <c r="RQF15" s="757"/>
      <c r="RQG15" s="757"/>
      <c r="RQH15" s="757"/>
      <c r="RQI15" s="757"/>
      <c r="RQJ15" s="757"/>
      <c r="RQK15" s="757"/>
      <c r="RQL15" s="757"/>
      <c r="RQM15" s="757"/>
      <c r="RQN15" s="757"/>
      <c r="RQO15" s="757"/>
      <c r="RQP15" s="757"/>
      <c r="RQQ15" s="757"/>
      <c r="RQR15" s="757"/>
      <c r="RQS15" s="757"/>
      <c r="RQT15" s="757"/>
      <c r="RQU15" s="757"/>
      <c r="RQV15" s="757"/>
      <c r="RQW15" s="757"/>
      <c r="RQX15" s="757"/>
      <c r="RQY15" s="757"/>
      <c r="RQZ15" s="757"/>
      <c r="RRA15" s="757"/>
      <c r="RRB15" s="757"/>
      <c r="RRC15" s="757"/>
      <c r="RRD15" s="757"/>
      <c r="RRE15" s="757"/>
      <c r="RRF15" s="757"/>
      <c r="RRG15" s="757"/>
      <c r="RRH15" s="757"/>
      <c r="RRI15" s="757"/>
      <c r="RRJ15" s="757"/>
      <c r="RRK15" s="757"/>
      <c r="RRL15" s="757"/>
      <c r="RRM15" s="757"/>
      <c r="RRN15" s="757"/>
      <c r="RRO15" s="757"/>
      <c r="RRP15" s="757"/>
      <c r="RRQ15" s="757"/>
      <c r="RRR15" s="757"/>
      <c r="RRS15" s="757"/>
      <c r="RRT15" s="757"/>
      <c r="RRU15" s="757"/>
      <c r="RRV15" s="757"/>
      <c r="RRW15" s="757"/>
      <c r="RRX15" s="757"/>
      <c r="RRY15" s="757"/>
      <c r="RRZ15" s="757"/>
      <c r="RSA15" s="757"/>
      <c r="RSB15" s="757"/>
      <c r="RSC15" s="757"/>
      <c r="RSD15" s="757"/>
      <c r="RSE15" s="757"/>
      <c r="RSF15" s="757"/>
      <c r="RSG15" s="757"/>
      <c r="RSH15" s="757"/>
      <c r="RSI15" s="757"/>
      <c r="RSJ15" s="757"/>
      <c r="RSK15" s="757"/>
      <c r="RSL15" s="757"/>
      <c r="RSM15" s="757"/>
      <c r="RSN15" s="757"/>
      <c r="RSO15" s="757"/>
      <c r="RSP15" s="757"/>
      <c r="RSQ15" s="757"/>
      <c r="RSR15" s="757"/>
      <c r="RSS15" s="757"/>
      <c r="RST15" s="757"/>
      <c r="RSU15" s="757"/>
      <c r="RSV15" s="757"/>
      <c r="RSW15" s="757"/>
      <c r="RSX15" s="757"/>
      <c r="RSY15" s="757"/>
      <c r="RSZ15" s="757"/>
      <c r="RTA15" s="757"/>
      <c r="RTB15" s="757"/>
      <c r="RTC15" s="757"/>
      <c r="RTD15" s="757"/>
      <c r="RTE15" s="757"/>
      <c r="RTF15" s="757"/>
      <c r="RTG15" s="757"/>
      <c r="RTH15" s="757"/>
      <c r="RTI15" s="757"/>
      <c r="RTJ15" s="757"/>
      <c r="RTK15" s="757"/>
      <c r="RTL15" s="757"/>
      <c r="RTM15" s="757"/>
      <c r="RTN15" s="757"/>
      <c r="RTO15" s="757"/>
      <c r="RTP15" s="757"/>
      <c r="RTQ15" s="757"/>
      <c r="RTR15" s="757"/>
      <c r="RTS15" s="757"/>
      <c r="RTT15" s="757"/>
      <c r="RTU15" s="757"/>
      <c r="RTV15" s="757"/>
      <c r="RTW15" s="757"/>
      <c r="RTX15" s="757"/>
      <c r="RTY15" s="757"/>
      <c r="RTZ15" s="757"/>
      <c r="RUA15" s="757"/>
      <c r="RUB15" s="757"/>
      <c r="RUC15" s="757"/>
      <c r="RUD15" s="757"/>
      <c r="RUE15" s="757"/>
      <c r="RUF15" s="757"/>
      <c r="RUG15" s="757"/>
      <c r="RUH15" s="757"/>
      <c r="RUI15" s="757"/>
      <c r="RUJ15" s="757"/>
      <c r="RUK15" s="757"/>
      <c r="RUL15" s="757"/>
      <c r="RUM15" s="757"/>
      <c r="RUN15" s="757"/>
      <c r="RUO15" s="757"/>
      <c r="RUP15" s="757"/>
      <c r="RUQ15" s="757"/>
      <c r="RUR15" s="757"/>
      <c r="RUS15" s="757"/>
      <c r="RUT15" s="757"/>
      <c r="RUU15" s="757"/>
      <c r="RUV15" s="757"/>
      <c r="RUW15" s="757"/>
      <c r="RUX15" s="757"/>
      <c r="RUY15" s="757"/>
      <c r="RUZ15" s="757"/>
      <c r="RVA15" s="757"/>
      <c r="RVB15" s="757"/>
      <c r="RVC15" s="757"/>
      <c r="RVD15" s="757"/>
      <c r="RVE15" s="757"/>
      <c r="RVF15" s="757"/>
      <c r="RVG15" s="757"/>
      <c r="RVH15" s="757"/>
      <c r="RVI15" s="757"/>
      <c r="RVJ15" s="757"/>
      <c r="RVK15" s="757"/>
      <c r="RVL15" s="757"/>
      <c r="RVM15" s="757"/>
      <c r="RVN15" s="757"/>
      <c r="RVO15" s="757"/>
      <c r="RVP15" s="757"/>
      <c r="RVQ15" s="757"/>
      <c r="RVR15" s="757"/>
      <c r="RVS15" s="757"/>
      <c r="RVT15" s="757"/>
      <c r="RVU15" s="757"/>
      <c r="RVV15" s="757"/>
      <c r="RVW15" s="757"/>
      <c r="RVX15" s="757"/>
      <c r="RVY15" s="757"/>
      <c r="RVZ15" s="757"/>
      <c r="RWA15" s="757"/>
      <c r="RWB15" s="757"/>
      <c r="RWC15" s="757"/>
      <c r="RWD15" s="757"/>
      <c r="RWE15" s="757"/>
      <c r="RWF15" s="757"/>
      <c r="RWG15" s="757"/>
      <c r="RWH15" s="757"/>
      <c r="RWI15" s="757"/>
      <c r="RWJ15" s="757"/>
      <c r="RWK15" s="757"/>
      <c r="RWL15" s="757"/>
      <c r="RWM15" s="757"/>
      <c r="RWN15" s="757"/>
      <c r="RWO15" s="757"/>
      <c r="RWP15" s="757"/>
      <c r="RWQ15" s="757"/>
      <c r="RWR15" s="757"/>
      <c r="RWS15" s="757"/>
      <c r="RWT15" s="757"/>
      <c r="RWU15" s="757"/>
      <c r="RWV15" s="757"/>
      <c r="RWW15" s="757"/>
      <c r="RWX15" s="757"/>
      <c r="RWY15" s="757"/>
      <c r="RWZ15" s="757"/>
      <c r="RXA15" s="757"/>
      <c r="RXB15" s="757"/>
      <c r="RXC15" s="757"/>
      <c r="RXD15" s="757"/>
      <c r="RXE15" s="757"/>
      <c r="RXF15" s="757"/>
      <c r="RXG15" s="757"/>
      <c r="RXH15" s="757"/>
      <c r="RXI15" s="757"/>
      <c r="RXJ15" s="757"/>
      <c r="RXK15" s="757"/>
      <c r="RXL15" s="757"/>
      <c r="RXM15" s="757"/>
      <c r="RXN15" s="757"/>
      <c r="RXO15" s="757"/>
      <c r="RXP15" s="757"/>
      <c r="RXQ15" s="757"/>
      <c r="RXR15" s="757"/>
      <c r="RXS15" s="757"/>
      <c r="RXT15" s="757"/>
      <c r="RXU15" s="757"/>
      <c r="RXV15" s="757"/>
      <c r="RXW15" s="757"/>
      <c r="RXX15" s="757"/>
      <c r="RXY15" s="757"/>
      <c r="RXZ15" s="757"/>
      <c r="RYA15" s="757"/>
      <c r="RYB15" s="757"/>
      <c r="RYC15" s="757"/>
      <c r="RYD15" s="757"/>
      <c r="RYE15" s="757"/>
      <c r="RYF15" s="757"/>
      <c r="RYG15" s="757"/>
      <c r="RYH15" s="757"/>
      <c r="RYI15" s="757"/>
      <c r="RYJ15" s="757"/>
      <c r="RYK15" s="757"/>
      <c r="RYL15" s="757"/>
      <c r="RYM15" s="757"/>
      <c r="RYN15" s="757"/>
      <c r="RYO15" s="757"/>
      <c r="RYP15" s="757"/>
      <c r="RYQ15" s="757"/>
      <c r="RYR15" s="757"/>
      <c r="RYS15" s="757"/>
      <c r="RYT15" s="757"/>
      <c r="RYU15" s="757"/>
      <c r="RYV15" s="757"/>
      <c r="RYW15" s="757"/>
      <c r="RYX15" s="757"/>
      <c r="RYY15" s="757"/>
      <c r="RYZ15" s="757"/>
      <c r="RZA15" s="757"/>
      <c r="RZB15" s="757"/>
      <c r="RZC15" s="757"/>
      <c r="RZD15" s="757"/>
      <c r="RZE15" s="757"/>
      <c r="RZF15" s="757"/>
      <c r="RZG15" s="757"/>
      <c r="RZH15" s="757"/>
      <c r="RZI15" s="757"/>
      <c r="RZJ15" s="757"/>
      <c r="RZK15" s="757"/>
      <c r="RZL15" s="757"/>
      <c r="RZM15" s="757"/>
      <c r="RZN15" s="757"/>
      <c r="RZO15" s="757"/>
      <c r="RZP15" s="757"/>
      <c r="RZQ15" s="757"/>
      <c r="RZR15" s="757"/>
      <c r="RZS15" s="757"/>
      <c r="RZT15" s="757"/>
      <c r="RZU15" s="757"/>
      <c r="RZV15" s="757"/>
      <c r="RZW15" s="757"/>
      <c r="RZX15" s="757"/>
      <c r="RZY15" s="757"/>
      <c r="RZZ15" s="757"/>
      <c r="SAA15" s="757"/>
      <c r="SAB15" s="757"/>
      <c r="SAC15" s="757"/>
      <c r="SAD15" s="757"/>
      <c r="SAE15" s="757"/>
      <c r="SAF15" s="757"/>
      <c r="SAG15" s="757"/>
      <c r="SAH15" s="757"/>
      <c r="SAI15" s="757"/>
      <c r="SAJ15" s="757"/>
      <c r="SAK15" s="757"/>
      <c r="SAL15" s="757"/>
      <c r="SAM15" s="757"/>
      <c r="SAN15" s="757"/>
      <c r="SAO15" s="757"/>
      <c r="SAP15" s="757"/>
      <c r="SAQ15" s="757"/>
      <c r="SAR15" s="757"/>
      <c r="SAS15" s="757"/>
      <c r="SAT15" s="757"/>
      <c r="SAU15" s="757"/>
      <c r="SAV15" s="757"/>
      <c r="SAW15" s="757"/>
      <c r="SAX15" s="757"/>
      <c r="SAY15" s="757"/>
      <c r="SAZ15" s="757"/>
      <c r="SBA15" s="757"/>
      <c r="SBB15" s="757"/>
      <c r="SBC15" s="757"/>
      <c r="SBD15" s="757"/>
      <c r="SBE15" s="757"/>
      <c r="SBF15" s="757"/>
      <c r="SBG15" s="757"/>
      <c r="SBH15" s="757"/>
      <c r="SBI15" s="757"/>
      <c r="SBJ15" s="757"/>
      <c r="SBK15" s="757"/>
      <c r="SBL15" s="757"/>
      <c r="SBM15" s="757"/>
      <c r="SBN15" s="757"/>
      <c r="SBO15" s="757"/>
      <c r="SBP15" s="757"/>
      <c r="SBQ15" s="757"/>
      <c r="SBR15" s="757"/>
      <c r="SBS15" s="757"/>
      <c r="SBT15" s="757"/>
      <c r="SBU15" s="757"/>
      <c r="SBV15" s="757"/>
      <c r="SBW15" s="757"/>
      <c r="SBX15" s="757"/>
      <c r="SBY15" s="757"/>
      <c r="SBZ15" s="757"/>
      <c r="SCA15" s="757"/>
      <c r="SCB15" s="757"/>
      <c r="SCC15" s="757"/>
      <c r="SCD15" s="757"/>
      <c r="SCE15" s="757"/>
      <c r="SCF15" s="757"/>
      <c r="SCG15" s="757"/>
      <c r="SCH15" s="757"/>
      <c r="SCI15" s="757"/>
      <c r="SCJ15" s="757"/>
      <c r="SCK15" s="757"/>
      <c r="SCL15" s="757"/>
      <c r="SCM15" s="757"/>
      <c r="SCN15" s="757"/>
      <c r="SCO15" s="757"/>
      <c r="SCP15" s="757"/>
      <c r="SCQ15" s="757"/>
      <c r="SCR15" s="757"/>
      <c r="SCS15" s="757"/>
      <c r="SCT15" s="757"/>
      <c r="SCU15" s="757"/>
      <c r="SCV15" s="757"/>
      <c r="SCW15" s="757"/>
      <c r="SCX15" s="757"/>
      <c r="SCY15" s="757"/>
      <c r="SCZ15" s="757"/>
      <c r="SDA15" s="757"/>
      <c r="SDB15" s="757"/>
      <c r="SDC15" s="757"/>
      <c r="SDD15" s="757"/>
      <c r="SDE15" s="757"/>
      <c r="SDF15" s="757"/>
      <c r="SDG15" s="757"/>
      <c r="SDH15" s="757"/>
      <c r="SDI15" s="757"/>
      <c r="SDJ15" s="757"/>
      <c r="SDK15" s="757"/>
      <c r="SDL15" s="757"/>
      <c r="SDM15" s="757"/>
      <c r="SDN15" s="757"/>
      <c r="SDO15" s="757"/>
      <c r="SDP15" s="757"/>
      <c r="SDQ15" s="757"/>
      <c r="SDR15" s="757"/>
      <c r="SDS15" s="757"/>
      <c r="SDT15" s="757"/>
      <c r="SDU15" s="757"/>
      <c r="SDV15" s="757"/>
      <c r="SDW15" s="757"/>
      <c r="SDX15" s="757"/>
      <c r="SDY15" s="757"/>
      <c r="SDZ15" s="757"/>
      <c r="SEA15" s="757"/>
      <c r="SEB15" s="757"/>
      <c r="SEC15" s="757"/>
      <c r="SED15" s="757"/>
      <c r="SEE15" s="757"/>
      <c r="SEF15" s="757"/>
      <c r="SEG15" s="757"/>
      <c r="SEH15" s="757"/>
      <c r="SEI15" s="757"/>
      <c r="SEJ15" s="757"/>
      <c r="SEK15" s="757"/>
      <c r="SEL15" s="757"/>
      <c r="SEM15" s="757"/>
      <c r="SEN15" s="757"/>
      <c r="SEO15" s="757"/>
      <c r="SEP15" s="757"/>
      <c r="SEQ15" s="757"/>
      <c r="SER15" s="757"/>
      <c r="SES15" s="757"/>
      <c r="SET15" s="757"/>
      <c r="SEU15" s="757"/>
      <c r="SEV15" s="757"/>
      <c r="SEW15" s="757"/>
      <c r="SEX15" s="757"/>
      <c r="SEY15" s="757"/>
      <c r="SEZ15" s="757"/>
      <c r="SFA15" s="757"/>
      <c r="SFB15" s="757"/>
      <c r="SFC15" s="757"/>
      <c r="SFD15" s="757"/>
      <c r="SFE15" s="757"/>
      <c r="SFF15" s="757"/>
      <c r="SFG15" s="757"/>
      <c r="SFH15" s="757"/>
      <c r="SFI15" s="757"/>
      <c r="SFJ15" s="757"/>
      <c r="SFK15" s="757"/>
      <c r="SFL15" s="757"/>
      <c r="SFM15" s="757"/>
      <c r="SFN15" s="757"/>
      <c r="SFO15" s="757"/>
      <c r="SFP15" s="757"/>
      <c r="SFQ15" s="757"/>
      <c r="SFR15" s="757"/>
      <c r="SFS15" s="757"/>
      <c r="SFT15" s="757"/>
      <c r="SFU15" s="757"/>
      <c r="SFV15" s="757"/>
      <c r="SFW15" s="757"/>
      <c r="SFX15" s="757"/>
      <c r="SFY15" s="757"/>
      <c r="SFZ15" s="757"/>
      <c r="SGA15" s="757"/>
      <c r="SGB15" s="757"/>
      <c r="SGC15" s="757"/>
      <c r="SGD15" s="757"/>
      <c r="SGE15" s="757"/>
      <c r="SGF15" s="757"/>
      <c r="SGG15" s="757"/>
      <c r="SGH15" s="757"/>
      <c r="SGI15" s="757"/>
      <c r="SGJ15" s="757"/>
      <c r="SGK15" s="757"/>
      <c r="SGL15" s="757"/>
      <c r="SGM15" s="757"/>
      <c r="SGN15" s="757"/>
      <c r="SGO15" s="757"/>
      <c r="SGP15" s="757"/>
      <c r="SGQ15" s="757"/>
      <c r="SGR15" s="757"/>
      <c r="SGS15" s="757"/>
      <c r="SGT15" s="757"/>
      <c r="SGU15" s="757"/>
      <c r="SGV15" s="757"/>
      <c r="SGW15" s="757"/>
      <c r="SGX15" s="757"/>
      <c r="SGY15" s="757"/>
      <c r="SGZ15" s="757"/>
      <c r="SHA15" s="757"/>
      <c r="SHB15" s="757"/>
      <c r="SHC15" s="757"/>
      <c r="SHD15" s="757"/>
      <c r="SHE15" s="757"/>
      <c r="SHF15" s="757"/>
      <c r="SHG15" s="757"/>
      <c r="SHH15" s="757"/>
      <c r="SHI15" s="757"/>
      <c r="SHJ15" s="757"/>
      <c r="SHK15" s="757"/>
      <c r="SHL15" s="757"/>
      <c r="SHM15" s="757"/>
      <c r="SHN15" s="757"/>
      <c r="SHO15" s="757"/>
      <c r="SHP15" s="757"/>
      <c r="SHQ15" s="757"/>
      <c r="SHR15" s="757"/>
      <c r="SHS15" s="757"/>
      <c r="SHT15" s="757"/>
      <c r="SHU15" s="757"/>
      <c r="SHV15" s="757"/>
      <c r="SHW15" s="757"/>
      <c r="SHX15" s="757"/>
      <c r="SHY15" s="757"/>
      <c r="SHZ15" s="757"/>
      <c r="SIA15" s="757"/>
      <c r="SIB15" s="757"/>
      <c r="SIC15" s="757"/>
      <c r="SID15" s="757"/>
      <c r="SIE15" s="757"/>
      <c r="SIF15" s="757"/>
      <c r="SIG15" s="757"/>
      <c r="SIH15" s="757"/>
      <c r="SII15" s="757"/>
      <c r="SIJ15" s="757"/>
      <c r="SIK15" s="757"/>
      <c r="SIL15" s="757"/>
      <c r="SIM15" s="757"/>
      <c r="SIN15" s="757"/>
      <c r="SIO15" s="757"/>
      <c r="SIP15" s="757"/>
      <c r="SIQ15" s="757"/>
      <c r="SIR15" s="757"/>
      <c r="SIS15" s="757"/>
      <c r="SIT15" s="757"/>
      <c r="SIU15" s="757"/>
      <c r="SIV15" s="757"/>
      <c r="SIW15" s="757"/>
      <c r="SIX15" s="757"/>
      <c r="SIY15" s="757"/>
      <c r="SIZ15" s="757"/>
      <c r="SJA15" s="757"/>
      <c r="SJB15" s="757"/>
      <c r="SJC15" s="757"/>
      <c r="SJD15" s="757"/>
      <c r="SJE15" s="757"/>
      <c r="SJF15" s="757"/>
      <c r="SJG15" s="757"/>
      <c r="SJH15" s="757"/>
      <c r="SJI15" s="757"/>
      <c r="SJJ15" s="757"/>
      <c r="SJK15" s="757"/>
      <c r="SJL15" s="757"/>
      <c r="SJM15" s="757"/>
      <c r="SJN15" s="757"/>
      <c r="SJO15" s="757"/>
      <c r="SJP15" s="757"/>
      <c r="SJQ15" s="757"/>
      <c r="SJR15" s="757"/>
      <c r="SJS15" s="757"/>
      <c r="SJT15" s="757"/>
      <c r="SJU15" s="757"/>
      <c r="SJV15" s="757"/>
      <c r="SJW15" s="757"/>
      <c r="SJX15" s="757"/>
      <c r="SJY15" s="757"/>
      <c r="SJZ15" s="757"/>
      <c r="SKA15" s="757"/>
      <c r="SKB15" s="757"/>
      <c r="SKC15" s="757"/>
      <c r="SKD15" s="757"/>
      <c r="SKE15" s="757"/>
      <c r="SKF15" s="757"/>
      <c r="SKG15" s="757"/>
      <c r="SKH15" s="757"/>
      <c r="SKI15" s="757"/>
      <c r="SKJ15" s="757"/>
      <c r="SKK15" s="757"/>
      <c r="SKL15" s="757"/>
      <c r="SKM15" s="757"/>
      <c r="SKN15" s="757"/>
      <c r="SKO15" s="757"/>
      <c r="SKP15" s="757"/>
      <c r="SKQ15" s="757"/>
      <c r="SKR15" s="757"/>
      <c r="SKS15" s="757"/>
      <c r="SKT15" s="757"/>
      <c r="SKU15" s="757"/>
      <c r="SKV15" s="757"/>
      <c r="SKW15" s="757"/>
      <c r="SKX15" s="757"/>
      <c r="SKY15" s="757"/>
      <c r="SKZ15" s="757"/>
      <c r="SLA15" s="757"/>
      <c r="SLB15" s="757"/>
      <c r="SLC15" s="757"/>
      <c r="SLD15" s="757"/>
      <c r="SLE15" s="757"/>
      <c r="SLF15" s="757"/>
      <c r="SLG15" s="757"/>
      <c r="SLH15" s="757"/>
      <c r="SLI15" s="757"/>
      <c r="SLJ15" s="757"/>
      <c r="SLK15" s="757"/>
      <c r="SLL15" s="757"/>
      <c r="SLM15" s="757"/>
      <c r="SLN15" s="757"/>
      <c r="SLO15" s="757"/>
      <c r="SLP15" s="757"/>
      <c r="SLQ15" s="757"/>
      <c r="SLR15" s="757"/>
      <c r="SLS15" s="757"/>
      <c r="SLT15" s="757"/>
      <c r="SLU15" s="757"/>
      <c r="SLV15" s="757"/>
      <c r="SLW15" s="757"/>
      <c r="SLX15" s="757"/>
      <c r="SLY15" s="757"/>
      <c r="SLZ15" s="757"/>
      <c r="SMA15" s="757"/>
      <c r="SMB15" s="757"/>
      <c r="SMC15" s="757"/>
      <c r="SMD15" s="757"/>
      <c r="SME15" s="757"/>
      <c r="SMF15" s="757"/>
      <c r="SMG15" s="757"/>
      <c r="SMH15" s="757"/>
      <c r="SMI15" s="757"/>
      <c r="SMJ15" s="757"/>
      <c r="SMK15" s="757"/>
      <c r="SML15" s="757"/>
      <c r="SMM15" s="757"/>
      <c r="SMN15" s="757"/>
      <c r="SMO15" s="757"/>
      <c r="SMP15" s="757"/>
      <c r="SMQ15" s="757"/>
      <c r="SMR15" s="757"/>
      <c r="SMS15" s="757"/>
      <c r="SMT15" s="757"/>
      <c r="SMU15" s="757"/>
      <c r="SMV15" s="757"/>
      <c r="SMW15" s="757"/>
      <c r="SMX15" s="757"/>
      <c r="SMY15" s="757"/>
      <c r="SMZ15" s="757"/>
      <c r="SNA15" s="757"/>
      <c r="SNB15" s="757"/>
      <c r="SNC15" s="757"/>
      <c r="SND15" s="757"/>
      <c r="SNE15" s="757"/>
      <c r="SNF15" s="757"/>
      <c r="SNG15" s="757"/>
      <c r="SNH15" s="757"/>
      <c r="SNI15" s="757"/>
      <c r="SNJ15" s="757"/>
      <c r="SNK15" s="757"/>
      <c r="SNL15" s="757"/>
      <c r="SNM15" s="757"/>
      <c r="SNN15" s="757"/>
      <c r="SNO15" s="757"/>
      <c r="SNP15" s="757"/>
      <c r="SNQ15" s="757"/>
      <c r="SNR15" s="757"/>
      <c r="SNS15" s="757"/>
      <c r="SNT15" s="757"/>
      <c r="SNU15" s="757"/>
      <c r="SNV15" s="757"/>
      <c r="SNW15" s="757"/>
      <c r="SNX15" s="757"/>
      <c r="SNY15" s="757"/>
      <c r="SNZ15" s="757"/>
      <c r="SOA15" s="757"/>
      <c r="SOB15" s="757"/>
      <c r="SOC15" s="757"/>
      <c r="SOD15" s="757"/>
      <c r="SOE15" s="757"/>
      <c r="SOF15" s="757"/>
      <c r="SOG15" s="757"/>
      <c r="SOH15" s="757"/>
      <c r="SOI15" s="757"/>
      <c r="SOJ15" s="757"/>
      <c r="SOK15" s="757"/>
      <c r="SOL15" s="757"/>
      <c r="SOM15" s="757"/>
      <c r="SON15" s="757"/>
      <c r="SOO15" s="757"/>
      <c r="SOP15" s="757"/>
      <c r="SOQ15" s="757"/>
      <c r="SOR15" s="757"/>
      <c r="SOS15" s="757"/>
      <c r="SOT15" s="757"/>
      <c r="SOU15" s="757"/>
      <c r="SOV15" s="757"/>
      <c r="SOW15" s="757"/>
      <c r="SOX15" s="757"/>
      <c r="SOY15" s="757"/>
      <c r="SOZ15" s="757"/>
      <c r="SPA15" s="757"/>
      <c r="SPB15" s="757"/>
      <c r="SPC15" s="757"/>
      <c r="SPD15" s="757"/>
      <c r="SPE15" s="757"/>
      <c r="SPF15" s="757"/>
      <c r="SPG15" s="757"/>
      <c r="SPH15" s="757"/>
      <c r="SPI15" s="757"/>
      <c r="SPJ15" s="757"/>
      <c r="SPK15" s="757"/>
      <c r="SPL15" s="757"/>
      <c r="SPM15" s="757"/>
      <c r="SPN15" s="757"/>
      <c r="SPO15" s="757"/>
      <c r="SPP15" s="757"/>
      <c r="SPQ15" s="757"/>
      <c r="SPR15" s="757"/>
      <c r="SPS15" s="757"/>
      <c r="SPT15" s="757"/>
      <c r="SPU15" s="757"/>
      <c r="SPV15" s="757"/>
      <c r="SPW15" s="757"/>
      <c r="SPX15" s="757"/>
      <c r="SPY15" s="757"/>
      <c r="SPZ15" s="757"/>
      <c r="SQA15" s="757"/>
      <c r="SQB15" s="757"/>
      <c r="SQC15" s="757"/>
      <c r="SQD15" s="757"/>
      <c r="SQE15" s="757"/>
      <c r="SQF15" s="757"/>
      <c r="SQG15" s="757"/>
      <c r="SQH15" s="757"/>
      <c r="SQI15" s="757"/>
      <c r="SQJ15" s="757"/>
      <c r="SQK15" s="757"/>
      <c r="SQL15" s="757"/>
      <c r="SQM15" s="757"/>
      <c r="SQN15" s="757"/>
      <c r="SQO15" s="757"/>
      <c r="SQP15" s="757"/>
      <c r="SQQ15" s="757"/>
      <c r="SQR15" s="757"/>
      <c r="SQS15" s="757"/>
      <c r="SQT15" s="757"/>
      <c r="SQU15" s="757"/>
      <c r="SQV15" s="757"/>
      <c r="SQW15" s="757"/>
      <c r="SQX15" s="757"/>
      <c r="SQY15" s="757"/>
      <c r="SQZ15" s="757"/>
      <c r="SRA15" s="757"/>
      <c r="SRB15" s="757"/>
      <c r="SRC15" s="757"/>
      <c r="SRD15" s="757"/>
      <c r="SRE15" s="757"/>
      <c r="SRF15" s="757"/>
      <c r="SRG15" s="757"/>
      <c r="SRH15" s="757"/>
      <c r="SRI15" s="757"/>
      <c r="SRJ15" s="757"/>
      <c r="SRK15" s="757"/>
      <c r="SRL15" s="757"/>
      <c r="SRM15" s="757"/>
      <c r="SRN15" s="757"/>
      <c r="SRO15" s="757"/>
      <c r="SRP15" s="757"/>
      <c r="SRQ15" s="757"/>
      <c r="SRR15" s="757"/>
      <c r="SRS15" s="757"/>
      <c r="SRT15" s="757"/>
      <c r="SRU15" s="757"/>
      <c r="SRV15" s="757"/>
      <c r="SRW15" s="757"/>
      <c r="SRX15" s="757"/>
      <c r="SRY15" s="757"/>
      <c r="SRZ15" s="757"/>
      <c r="SSA15" s="757"/>
      <c r="SSB15" s="757"/>
      <c r="SSC15" s="757"/>
      <c r="SSD15" s="757"/>
      <c r="SSE15" s="757"/>
      <c r="SSF15" s="757"/>
      <c r="SSG15" s="757"/>
      <c r="SSH15" s="757"/>
      <c r="SSI15" s="757"/>
      <c r="SSJ15" s="757"/>
      <c r="SSK15" s="757"/>
      <c r="SSL15" s="757"/>
      <c r="SSM15" s="757"/>
      <c r="SSN15" s="757"/>
      <c r="SSO15" s="757"/>
      <c r="SSP15" s="757"/>
      <c r="SSQ15" s="757"/>
      <c r="SSR15" s="757"/>
      <c r="SSS15" s="757"/>
      <c r="SST15" s="757"/>
      <c r="SSU15" s="757"/>
      <c r="SSV15" s="757"/>
      <c r="SSW15" s="757"/>
      <c r="SSX15" s="757"/>
      <c r="SSY15" s="757"/>
      <c r="SSZ15" s="757"/>
      <c r="STA15" s="757"/>
      <c r="STB15" s="757"/>
      <c r="STC15" s="757"/>
      <c r="STD15" s="757"/>
      <c r="STE15" s="757"/>
      <c r="STF15" s="757"/>
      <c r="STG15" s="757"/>
      <c r="STH15" s="757"/>
      <c r="STI15" s="757"/>
      <c r="STJ15" s="757"/>
      <c r="STK15" s="757"/>
      <c r="STL15" s="757"/>
      <c r="STM15" s="757"/>
      <c r="STN15" s="757"/>
      <c r="STO15" s="757"/>
      <c r="STP15" s="757"/>
      <c r="STQ15" s="757"/>
      <c r="STR15" s="757"/>
      <c r="STS15" s="757"/>
      <c r="STT15" s="757"/>
      <c r="STU15" s="757"/>
      <c r="STV15" s="757"/>
      <c r="STW15" s="757"/>
      <c r="STX15" s="757"/>
      <c r="STY15" s="757"/>
      <c r="STZ15" s="757"/>
      <c r="SUA15" s="757"/>
      <c r="SUB15" s="757"/>
      <c r="SUC15" s="757"/>
      <c r="SUD15" s="757"/>
      <c r="SUE15" s="757"/>
      <c r="SUF15" s="757"/>
      <c r="SUG15" s="757"/>
      <c r="SUH15" s="757"/>
      <c r="SUI15" s="757"/>
      <c r="SUJ15" s="757"/>
      <c r="SUK15" s="757"/>
      <c r="SUL15" s="757"/>
      <c r="SUM15" s="757"/>
      <c r="SUN15" s="757"/>
      <c r="SUO15" s="757"/>
      <c r="SUP15" s="757"/>
      <c r="SUQ15" s="757"/>
      <c r="SUR15" s="757"/>
      <c r="SUS15" s="757"/>
      <c r="SUT15" s="757"/>
      <c r="SUU15" s="757"/>
      <c r="SUV15" s="757"/>
      <c r="SUW15" s="757"/>
      <c r="SUX15" s="757"/>
      <c r="SUY15" s="757"/>
      <c r="SUZ15" s="757"/>
      <c r="SVA15" s="757"/>
      <c r="SVB15" s="757"/>
      <c r="SVC15" s="757"/>
      <c r="SVD15" s="757"/>
      <c r="SVE15" s="757"/>
      <c r="SVF15" s="757"/>
      <c r="SVG15" s="757"/>
      <c r="SVH15" s="757"/>
      <c r="SVI15" s="757"/>
      <c r="SVJ15" s="757"/>
      <c r="SVK15" s="757"/>
      <c r="SVL15" s="757"/>
      <c r="SVM15" s="757"/>
      <c r="SVN15" s="757"/>
      <c r="SVO15" s="757"/>
      <c r="SVP15" s="757"/>
      <c r="SVQ15" s="757"/>
      <c r="SVR15" s="757"/>
      <c r="SVS15" s="757"/>
      <c r="SVT15" s="757"/>
      <c r="SVU15" s="757"/>
      <c r="SVV15" s="757"/>
      <c r="SVW15" s="757"/>
      <c r="SVX15" s="757"/>
      <c r="SVY15" s="757"/>
      <c r="SVZ15" s="757"/>
      <c r="SWA15" s="757"/>
      <c r="SWB15" s="757"/>
      <c r="SWC15" s="757"/>
      <c r="SWD15" s="757"/>
      <c r="SWE15" s="757"/>
      <c r="SWF15" s="757"/>
      <c r="SWG15" s="757"/>
      <c r="SWH15" s="757"/>
      <c r="SWI15" s="757"/>
      <c r="SWJ15" s="757"/>
      <c r="SWK15" s="757"/>
      <c r="SWL15" s="757"/>
      <c r="SWM15" s="757"/>
      <c r="SWN15" s="757"/>
      <c r="SWO15" s="757"/>
      <c r="SWP15" s="757"/>
      <c r="SWQ15" s="757"/>
      <c r="SWR15" s="757"/>
      <c r="SWS15" s="757"/>
      <c r="SWT15" s="757"/>
      <c r="SWU15" s="757"/>
      <c r="SWV15" s="757"/>
      <c r="SWW15" s="757"/>
      <c r="SWX15" s="757"/>
      <c r="SWY15" s="757"/>
      <c r="SWZ15" s="757"/>
      <c r="SXA15" s="757"/>
      <c r="SXB15" s="757"/>
      <c r="SXC15" s="757"/>
      <c r="SXD15" s="757"/>
      <c r="SXE15" s="757"/>
      <c r="SXF15" s="757"/>
      <c r="SXG15" s="757"/>
      <c r="SXH15" s="757"/>
      <c r="SXI15" s="757"/>
      <c r="SXJ15" s="757"/>
      <c r="SXK15" s="757"/>
      <c r="SXL15" s="757"/>
      <c r="SXM15" s="757"/>
      <c r="SXN15" s="757"/>
      <c r="SXO15" s="757"/>
      <c r="SXP15" s="757"/>
      <c r="SXQ15" s="757"/>
      <c r="SXR15" s="757"/>
      <c r="SXS15" s="757"/>
      <c r="SXT15" s="757"/>
      <c r="SXU15" s="757"/>
      <c r="SXV15" s="757"/>
      <c r="SXW15" s="757"/>
      <c r="SXX15" s="757"/>
      <c r="SXY15" s="757"/>
      <c r="SXZ15" s="757"/>
      <c r="SYA15" s="757"/>
      <c r="SYB15" s="757"/>
      <c r="SYC15" s="757"/>
      <c r="SYD15" s="757"/>
      <c r="SYE15" s="757"/>
      <c r="SYF15" s="757"/>
      <c r="SYG15" s="757"/>
      <c r="SYH15" s="757"/>
      <c r="SYI15" s="757"/>
      <c r="SYJ15" s="757"/>
      <c r="SYK15" s="757"/>
      <c r="SYL15" s="757"/>
      <c r="SYM15" s="757"/>
      <c r="SYN15" s="757"/>
      <c r="SYO15" s="757"/>
      <c r="SYP15" s="757"/>
      <c r="SYQ15" s="757"/>
      <c r="SYR15" s="757"/>
      <c r="SYS15" s="757"/>
      <c r="SYT15" s="757"/>
      <c r="SYU15" s="757"/>
      <c r="SYV15" s="757"/>
      <c r="SYW15" s="757"/>
      <c r="SYX15" s="757"/>
      <c r="SYY15" s="757"/>
      <c r="SYZ15" s="757"/>
      <c r="SZA15" s="757"/>
      <c r="SZB15" s="757"/>
      <c r="SZC15" s="757"/>
      <c r="SZD15" s="757"/>
      <c r="SZE15" s="757"/>
      <c r="SZF15" s="757"/>
      <c r="SZG15" s="757"/>
      <c r="SZH15" s="757"/>
      <c r="SZI15" s="757"/>
      <c r="SZJ15" s="757"/>
      <c r="SZK15" s="757"/>
      <c r="SZL15" s="757"/>
      <c r="SZM15" s="757"/>
      <c r="SZN15" s="757"/>
      <c r="SZO15" s="757"/>
      <c r="SZP15" s="757"/>
      <c r="SZQ15" s="757"/>
      <c r="SZR15" s="757"/>
      <c r="SZS15" s="757"/>
      <c r="SZT15" s="757"/>
      <c r="SZU15" s="757"/>
      <c r="SZV15" s="757"/>
      <c r="SZW15" s="757"/>
      <c r="SZX15" s="757"/>
      <c r="SZY15" s="757"/>
      <c r="SZZ15" s="757"/>
      <c r="TAA15" s="757"/>
      <c r="TAB15" s="757"/>
      <c r="TAC15" s="757"/>
      <c r="TAD15" s="757"/>
      <c r="TAE15" s="757"/>
      <c r="TAF15" s="757"/>
      <c r="TAG15" s="757"/>
      <c r="TAH15" s="757"/>
      <c r="TAI15" s="757"/>
      <c r="TAJ15" s="757"/>
      <c r="TAK15" s="757"/>
      <c r="TAL15" s="757"/>
      <c r="TAM15" s="757"/>
      <c r="TAN15" s="757"/>
      <c r="TAO15" s="757"/>
      <c r="TAP15" s="757"/>
      <c r="TAQ15" s="757"/>
      <c r="TAR15" s="757"/>
      <c r="TAS15" s="757"/>
      <c r="TAT15" s="757"/>
      <c r="TAU15" s="757"/>
      <c r="TAV15" s="757"/>
      <c r="TAW15" s="757"/>
      <c r="TAX15" s="757"/>
      <c r="TAY15" s="757"/>
      <c r="TAZ15" s="757"/>
      <c r="TBA15" s="757"/>
      <c r="TBB15" s="757"/>
      <c r="TBC15" s="757"/>
      <c r="TBD15" s="757"/>
      <c r="TBE15" s="757"/>
      <c r="TBF15" s="757"/>
      <c r="TBG15" s="757"/>
      <c r="TBH15" s="757"/>
      <c r="TBI15" s="757"/>
      <c r="TBJ15" s="757"/>
      <c r="TBK15" s="757"/>
      <c r="TBL15" s="757"/>
      <c r="TBM15" s="757"/>
      <c r="TBN15" s="757"/>
      <c r="TBO15" s="757"/>
      <c r="TBP15" s="757"/>
      <c r="TBQ15" s="757"/>
      <c r="TBR15" s="757"/>
      <c r="TBS15" s="757"/>
      <c r="TBT15" s="757"/>
      <c r="TBU15" s="757"/>
      <c r="TBV15" s="757"/>
      <c r="TBW15" s="757"/>
      <c r="TBX15" s="757"/>
      <c r="TBY15" s="757"/>
      <c r="TBZ15" s="757"/>
      <c r="TCA15" s="757"/>
      <c r="TCB15" s="757"/>
      <c r="TCC15" s="757"/>
      <c r="TCD15" s="757"/>
      <c r="TCE15" s="757"/>
      <c r="TCF15" s="757"/>
      <c r="TCG15" s="757"/>
      <c r="TCH15" s="757"/>
      <c r="TCI15" s="757"/>
      <c r="TCJ15" s="757"/>
      <c r="TCK15" s="757"/>
      <c r="TCL15" s="757"/>
      <c r="TCM15" s="757"/>
      <c r="TCN15" s="757"/>
      <c r="TCO15" s="757"/>
      <c r="TCP15" s="757"/>
      <c r="TCQ15" s="757"/>
      <c r="TCR15" s="757"/>
      <c r="TCS15" s="757"/>
      <c r="TCT15" s="757"/>
      <c r="TCU15" s="757"/>
      <c r="TCV15" s="757"/>
      <c r="TCW15" s="757"/>
      <c r="TCX15" s="757"/>
      <c r="TCY15" s="757"/>
      <c r="TCZ15" s="757"/>
      <c r="TDA15" s="757"/>
      <c r="TDB15" s="757"/>
      <c r="TDC15" s="757"/>
      <c r="TDD15" s="757"/>
      <c r="TDE15" s="757"/>
      <c r="TDF15" s="757"/>
      <c r="TDG15" s="757"/>
      <c r="TDH15" s="757"/>
      <c r="TDI15" s="757"/>
      <c r="TDJ15" s="757"/>
      <c r="TDK15" s="757"/>
      <c r="TDL15" s="757"/>
      <c r="TDM15" s="757"/>
      <c r="TDN15" s="757"/>
      <c r="TDO15" s="757"/>
      <c r="TDP15" s="757"/>
      <c r="TDQ15" s="757"/>
      <c r="TDR15" s="757"/>
      <c r="TDS15" s="757"/>
      <c r="TDT15" s="757"/>
      <c r="TDU15" s="757"/>
      <c r="TDV15" s="757"/>
      <c r="TDW15" s="757"/>
      <c r="TDX15" s="757"/>
      <c r="TDY15" s="757"/>
      <c r="TDZ15" s="757"/>
      <c r="TEA15" s="757"/>
      <c r="TEB15" s="757"/>
      <c r="TEC15" s="757"/>
      <c r="TED15" s="757"/>
      <c r="TEE15" s="757"/>
      <c r="TEF15" s="757"/>
      <c r="TEG15" s="757"/>
      <c r="TEH15" s="757"/>
      <c r="TEI15" s="757"/>
      <c r="TEJ15" s="757"/>
      <c r="TEK15" s="757"/>
      <c r="TEL15" s="757"/>
      <c r="TEM15" s="757"/>
      <c r="TEN15" s="757"/>
      <c r="TEO15" s="757"/>
      <c r="TEP15" s="757"/>
      <c r="TEQ15" s="757"/>
      <c r="TER15" s="757"/>
      <c r="TES15" s="757"/>
      <c r="TET15" s="757"/>
      <c r="TEU15" s="757"/>
      <c r="TEV15" s="757"/>
      <c r="TEW15" s="757"/>
      <c r="TEX15" s="757"/>
      <c r="TEY15" s="757"/>
      <c r="TEZ15" s="757"/>
      <c r="TFA15" s="757"/>
      <c r="TFB15" s="757"/>
      <c r="TFC15" s="757"/>
      <c r="TFD15" s="757"/>
      <c r="TFE15" s="757"/>
      <c r="TFF15" s="757"/>
      <c r="TFG15" s="757"/>
      <c r="TFH15" s="757"/>
      <c r="TFI15" s="757"/>
      <c r="TFJ15" s="757"/>
      <c r="TFK15" s="757"/>
      <c r="TFL15" s="757"/>
      <c r="TFM15" s="757"/>
      <c r="TFN15" s="757"/>
      <c r="TFO15" s="757"/>
      <c r="TFP15" s="757"/>
      <c r="TFQ15" s="757"/>
      <c r="TFR15" s="757"/>
      <c r="TFS15" s="757"/>
      <c r="TFT15" s="757"/>
      <c r="TFU15" s="757"/>
      <c r="TFV15" s="757"/>
      <c r="TFW15" s="757"/>
      <c r="TFX15" s="757"/>
      <c r="TFY15" s="757"/>
      <c r="TFZ15" s="757"/>
      <c r="TGA15" s="757"/>
      <c r="TGB15" s="757"/>
      <c r="TGC15" s="757"/>
      <c r="TGD15" s="757"/>
      <c r="TGE15" s="757"/>
      <c r="TGF15" s="757"/>
      <c r="TGG15" s="757"/>
      <c r="TGH15" s="757"/>
      <c r="TGI15" s="757"/>
      <c r="TGJ15" s="757"/>
      <c r="TGK15" s="757"/>
      <c r="TGL15" s="757"/>
      <c r="TGM15" s="757"/>
      <c r="TGN15" s="757"/>
      <c r="TGO15" s="757"/>
      <c r="TGP15" s="757"/>
      <c r="TGQ15" s="757"/>
      <c r="TGR15" s="757"/>
      <c r="TGS15" s="757"/>
      <c r="TGT15" s="757"/>
      <c r="TGU15" s="757"/>
      <c r="TGV15" s="757"/>
      <c r="TGW15" s="757"/>
      <c r="TGX15" s="757"/>
      <c r="TGY15" s="757"/>
      <c r="TGZ15" s="757"/>
      <c r="THA15" s="757"/>
      <c r="THB15" s="757"/>
      <c r="THC15" s="757"/>
      <c r="THD15" s="757"/>
      <c r="THE15" s="757"/>
      <c r="THF15" s="757"/>
      <c r="THG15" s="757"/>
      <c r="THH15" s="757"/>
      <c r="THI15" s="757"/>
      <c r="THJ15" s="757"/>
      <c r="THK15" s="757"/>
      <c r="THL15" s="757"/>
      <c r="THM15" s="757"/>
      <c r="THN15" s="757"/>
      <c r="THO15" s="757"/>
      <c r="THP15" s="757"/>
      <c r="THQ15" s="757"/>
      <c r="THR15" s="757"/>
      <c r="THS15" s="757"/>
      <c r="THT15" s="757"/>
      <c r="THU15" s="757"/>
      <c r="THV15" s="757"/>
      <c r="THW15" s="757"/>
      <c r="THX15" s="757"/>
      <c r="THY15" s="757"/>
      <c r="THZ15" s="757"/>
      <c r="TIA15" s="757"/>
      <c r="TIB15" s="757"/>
      <c r="TIC15" s="757"/>
      <c r="TID15" s="757"/>
      <c r="TIE15" s="757"/>
      <c r="TIF15" s="757"/>
      <c r="TIG15" s="757"/>
      <c r="TIH15" s="757"/>
      <c r="TII15" s="757"/>
      <c r="TIJ15" s="757"/>
      <c r="TIK15" s="757"/>
      <c r="TIL15" s="757"/>
      <c r="TIM15" s="757"/>
      <c r="TIN15" s="757"/>
      <c r="TIO15" s="757"/>
      <c r="TIP15" s="757"/>
      <c r="TIQ15" s="757"/>
      <c r="TIR15" s="757"/>
      <c r="TIS15" s="757"/>
      <c r="TIT15" s="757"/>
      <c r="TIU15" s="757"/>
      <c r="TIV15" s="757"/>
      <c r="TIW15" s="757"/>
      <c r="TIX15" s="757"/>
      <c r="TIY15" s="757"/>
      <c r="TIZ15" s="757"/>
      <c r="TJA15" s="757"/>
      <c r="TJB15" s="757"/>
      <c r="TJC15" s="757"/>
      <c r="TJD15" s="757"/>
      <c r="TJE15" s="757"/>
      <c r="TJF15" s="757"/>
      <c r="TJG15" s="757"/>
      <c r="TJH15" s="757"/>
      <c r="TJI15" s="757"/>
      <c r="TJJ15" s="757"/>
      <c r="TJK15" s="757"/>
      <c r="TJL15" s="757"/>
      <c r="TJM15" s="757"/>
      <c r="TJN15" s="757"/>
      <c r="TJO15" s="757"/>
      <c r="TJP15" s="757"/>
      <c r="TJQ15" s="757"/>
      <c r="TJR15" s="757"/>
      <c r="TJS15" s="757"/>
      <c r="TJT15" s="757"/>
      <c r="TJU15" s="757"/>
      <c r="TJV15" s="757"/>
      <c r="TJW15" s="757"/>
      <c r="TJX15" s="757"/>
      <c r="TJY15" s="757"/>
      <c r="TJZ15" s="757"/>
      <c r="TKA15" s="757"/>
      <c r="TKB15" s="757"/>
      <c r="TKC15" s="757"/>
      <c r="TKD15" s="757"/>
      <c r="TKE15" s="757"/>
      <c r="TKF15" s="757"/>
      <c r="TKG15" s="757"/>
      <c r="TKH15" s="757"/>
      <c r="TKI15" s="757"/>
      <c r="TKJ15" s="757"/>
      <c r="TKK15" s="757"/>
      <c r="TKL15" s="757"/>
      <c r="TKM15" s="757"/>
      <c r="TKN15" s="757"/>
      <c r="TKO15" s="757"/>
      <c r="TKP15" s="757"/>
      <c r="TKQ15" s="757"/>
      <c r="TKR15" s="757"/>
      <c r="TKS15" s="757"/>
      <c r="TKT15" s="757"/>
      <c r="TKU15" s="757"/>
      <c r="TKV15" s="757"/>
      <c r="TKW15" s="757"/>
      <c r="TKX15" s="757"/>
      <c r="TKY15" s="757"/>
      <c r="TKZ15" s="757"/>
      <c r="TLA15" s="757"/>
      <c r="TLB15" s="757"/>
      <c r="TLC15" s="757"/>
      <c r="TLD15" s="757"/>
      <c r="TLE15" s="757"/>
      <c r="TLF15" s="757"/>
      <c r="TLG15" s="757"/>
      <c r="TLH15" s="757"/>
      <c r="TLI15" s="757"/>
      <c r="TLJ15" s="757"/>
      <c r="TLK15" s="757"/>
      <c r="TLL15" s="757"/>
      <c r="TLM15" s="757"/>
      <c r="TLN15" s="757"/>
      <c r="TLO15" s="757"/>
      <c r="TLP15" s="757"/>
      <c r="TLQ15" s="757"/>
      <c r="TLR15" s="757"/>
      <c r="TLS15" s="757"/>
      <c r="TLT15" s="757"/>
      <c r="TLU15" s="757"/>
      <c r="TLV15" s="757"/>
      <c r="TLW15" s="757"/>
      <c r="TLX15" s="757"/>
      <c r="TLY15" s="757"/>
      <c r="TLZ15" s="757"/>
      <c r="TMA15" s="757"/>
      <c r="TMB15" s="757"/>
      <c r="TMC15" s="757"/>
      <c r="TMD15" s="757"/>
      <c r="TME15" s="757"/>
      <c r="TMF15" s="757"/>
      <c r="TMG15" s="757"/>
      <c r="TMH15" s="757"/>
      <c r="TMI15" s="757"/>
      <c r="TMJ15" s="757"/>
      <c r="TMK15" s="757"/>
      <c r="TML15" s="757"/>
      <c r="TMM15" s="757"/>
      <c r="TMN15" s="757"/>
      <c r="TMO15" s="757"/>
      <c r="TMP15" s="757"/>
      <c r="TMQ15" s="757"/>
      <c r="TMR15" s="757"/>
      <c r="TMS15" s="757"/>
      <c r="TMT15" s="757"/>
      <c r="TMU15" s="757"/>
      <c r="TMV15" s="757"/>
      <c r="TMW15" s="757"/>
      <c r="TMX15" s="757"/>
      <c r="TMY15" s="757"/>
      <c r="TMZ15" s="757"/>
      <c r="TNA15" s="757"/>
      <c r="TNB15" s="757"/>
      <c r="TNC15" s="757"/>
      <c r="TND15" s="757"/>
      <c r="TNE15" s="757"/>
      <c r="TNF15" s="757"/>
      <c r="TNG15" s="757"/>
      <c r="TNH15" s="757"/>
      <c r="TNI15" s="757"/>
      <c r="TNJ15" s="757"/>
      <c r="TNK15" s="757"/>
      <c r="TNL15" s="757"/>
      <c r="TNM15" s="757"/>
      <c r="TNN15" s="757"/>
      <c r="TNO15" s="757"/>
      <c r="TNP15" s="757"/>
      <c r="TNQ15" s="757"/>
      <c r="TNR15" s="757"/>
      <c r="TNS15" s="757"/>
      <c r="TNT15" s="757"/>
      <c r="TNU15" s="757"/>
      <c r="TNV15" s="757"/>
      <c r="TNW15" s="757"/>
      <c r="TNX15" s="757"/>
      <c r="TNY15" s="757"/>
      <c r="TNZ15" s="757"/>
      <c r="TOA15" s="757"/>
      <c r="TOB15" s="757"/>
      <c r="TOC15" s="757"/>
      <c r="TOD15" s="757"/>
      <c r="TOE15" s="757"/>
      <c r="TOF15" s="757"/>
      <c r="TOG15" s="757"/>
      <c r="TOH15" s="757"/>
      <c r="TOI15" s="757"/>
      <c r="TOJ15" s="757"/>
      <c r="TOK15" s="757"/>
      <c r="TOL15" s="757"/>
      <c r="TOM15" s="757"/>
      <c r="TON15" s="757"/>
      <c r="TOO15" s="757"/>
      <c r="TOP15" s="757"/>
      <c r="TOQ15" s="757"/>
      <c r="TOR15" s="757"/>
      <c r="TOS15" s="757"/>
      <c r="TOT15" s="757"/>
      <c r="TOU15" s="757"/>
      <c r="TOV15" s="757"/>
      <c r="TOW15" s="757"/>
      <c r="TOX15" s="757"/>
      <c r="TOY15" s="757"/>
      <c r="TOZ15" s="757"/>
      <c r="TPA15" s="757"/>
      <c r="TPB15" s="757"/>
      <c r="TPC15" s="757"/>
      <c r="TPD15" s="757"/>
      <c r="TPE15" s="757"/>
      <c r="TPF15" s="757"/>
      <c r="TPG15" s="757"/>
      <c r="TPH15" s="757"/>
      <c r="TPI15" s="757"/>
      <c r="TPJ15" s="757"/>
      <c r="TPK15" s="757"/>
      <c r="TPL15" s="757"/>
      <c r="TPM15" s="757"/>
      <c r="TPN15" s="757"/>
      <c r="TPO15" s="757"/>
      <c r="TPP15" s="757"/>
      <c r="TPQ15" s="757"/>
      <c r="TPR15" s="757"/>
      <c r="TPS15" s="757"/>
      <c r="TPT15" s="757"/>
      <c r="TPU15" s="757"/>
      <c r="TPV15" s="757"/>
      <c r="TPW15" s="757"/>
      <c r="TPX15" s="757"/>
      <c r="TPY15" s="757"/>
      <c r="TPZ15" s="757"/>
      <c r="TQA15" s="757"/>
      <c r="TQB15" s="757"/>
      <c r="TQC15" s="757"/>
      <c r="TQD15" s="757"/>
      <c r="TQE15" s="757"/>
      <c r="TQF15" s="757"/>
      <c r="TQG15" s="757"/>
      <c r="TQH15" s="757"/>
      <c r="TQI15" s="757"/>
      <c r="TQJ15" s="757"/>
      <c r="TQK15" s="757"/>
      <c r="TQL15" s="757"/>
      <c r="TQM15" s="757"/>
      <c r="TQN15" s="757"/>
      <c r="TQO15" s="757"/>
      <c r="TQP15" s="757"/>
      <c r="TQQ15" s="757"/>
      <c r="TQR15" s="757"/>
      <c r="TQS15" s="757"/>
      <c r="TQT15" s="757"/>
      <c r="TQU15" s="757"/>
      <c r="TQV15" s="757"/>
      <c r="TQW15" s="757"/>
      <c r="TQX15" s="757"/>
      <c r="TQY15" s="757"/>
      <c r="TQZ15" s="757"/>
      <c r="TRA15" s="757"/>
      <c r="TRB15" s="757"/>
      <c r="TRC15" s="757"/>
      <c r="TRD15" s="757"/>
      <c r="TRE15" s="757"/>
      <c r="TRF15" s="757"/>
      <c r="TRG15" s="757"/>
      <c r="TRH15" s="757"/>
      <c r="TRI15" s="757"/>
      <c r="TRJ15" s="757"/>
      <c r="TRK15" s="757"/>
      <c r="TRL15" s="757"/>
      <c r="TRM15" s="757"/>
      <c r="TRN15" s="757"/>
      <c r="TRO15" s="757"/>
      <c r="TRP15" s="757"/>
      <c r="TRQ15" s="757"/>
      <c r="TRR15" s="757"/>
      <c r="TRS15" s="757"/>
      <c r="TRT15" s="757"/>
      <c r="TRU15" s="757"/>
      <c r="TRV15" s="757"/>
      <c r="TRW15" s="757"/>
      <c r="TRX15" s="757"/>
      <c r="TRY15" s="757"/>
      <c r="TRZ15" s="757"/>
      <c r="TSA15" s="757"/>
      <c r="TSB15" s="757"/>
      <c r="TSC15" s="757"/>
      <c r="TSD15" s="757"/>
      <c r="TSE15" s="757"/>
      <c r="TSF15" s="757"/>
      <c r="TSG15" s="757"/>
      <c r="TSH15" s="757"/>
      <c r="TSI15" s="757"/>
      <c r="TSJ15" s="757"/>
      <c r="TSK15" s="757"/>
      <c r="TSL15" s="757"/>
      <c r="TSM15" s="757"/>
      <c r="TSN15" s="757"/>
      <c r="TSO15" s="757"/>
      <c r="TSP15" s="757"/>
      <c r="TSQ15" s="757"/>
      <c r="TSR15" s="757"/>
      <c r="TSS15" s="757"/>
      <c r="TST15" s="757"/>
      <c r="TSU15" s="757"/>
      <c r="TSV15" s="757"/>
      <c r="TSW15" s="757"/>
      <c r="TSX15" s="757"/>
      <c r="TSY15" s="757"/>
      <c r="TSZ15" s="757"/>
      <c r="TTA15" s="757"/>
      <c r="TTB15" s="757"/>
      <c r="TTC15" s="757"/>
      <c r="TTD15" s="757"/>
      <c r="TTE15" s="757"/>
      <c r="TTF15" s="757"/>
      <c r="TTG15" s="757"/>
      <c r="TTH15" s="757"/>
      <c r="TTI15" s="757"/>
      <c r="TTJ15" s="757"/>
      <c r="TTK15" s="757"/>
      <c r="TTL15" s="757"/>
      <c r="TTM15" s="757"/>
      <c r="TTN15" s="757"/>
      <c r="TTO15" s="757"/>
      <c r="TTP15" s="757"/>
      <c r="TTQ15" s="757"/>
      <c r="TTR15" s="757"/>
      <c r="TTS15" s="757"/>
      <c r="TTT15" s="757"/>
      <c r="TTU15" s="757"/>
      <c r="TTV15" s="757"/>
      <c r="TTW15" s="757"/>
      <c r="TTX15" s="757"/>
      <c r="TTY15" s="757"/>
      <c r="TTZ15" s="757"/>
      <c r="TUA15" s="757"/>
      <c r="TUB15" s="757"/>
      <c r="TUC15" s="757"/>
      <c r="TUD15" s="757"/>
      <c r="TUE15" s="757"/>
      <c r="TUF15" s="757"/>
      <c r="TUG15" s="757"/>
      <c r="TUH15" s="757"/>
      <c r="TUI15" s="757"/>
      <c r="TUJ15" s="757"/>
      <c r="TUK15" s="757"/>
      <c r="TUL15" s="757"/>
      <c r="TUM15" s="757"/>
      <c r="TUN15" s="757"/>
      <c r="TUO15" s="757"/>
      <c r="TUP15" s="757"/>
      <c r="TUQ15" s="757"/>
      <c r="TUR15" s="757"/>
      <c r="TUS15" s="757"/>
      <c r="TUT15" s="757"/>
      <c r="TUU15" s="757"/>
      <c r="TUV15" s="757"/>
      <c r="TUW15" s="757"/>
      <c r="TUX15" s="757"/>
      <c r="TUY15" s="757"/>
      <c r="TUZ15" s="757"/>
      <c r="TVA15" s="757"/>
      <c r="TVB15" s="757"/>
      <c r="TVC15" s="757"/>
      <c r="TVD15" s="757"/>
      <c r="TVE15" s="757"/>
      <c r="TVF15" s="757"/>
      <c r="TVG15" s="757"/>
      <c r="TVH15" s="757"/>
      <c r="TVI15" s="757"/>
      <c r="TVJ15" s="757"/>
      <c r="TVK15" s="757"/>
      <c r="TVL15" s="757"/>
      <c r="TVM15" s="757"/>
      <c r="TVN15" s="757"/>
      <c r="TVO15" s="757"/>
      <c r="TVP15" s="757"/>
      <c r="TVQ15" s="757"/>
      <c r="TVR15" s="757"/>
      <c r="TVS15" s="757"/>
      <c r="TVT15" s="757"/>
      <c r="TVU15" s="757"/>
      <c r="TVV15" s="757"/>
      <c r="TVW15" s="757"/>
      <c r="TVX15" s="757"/>
      <c r="TVY15" s="757"/>
      <c r="TVZ15" s="757"/>
      <c r="TWA15" s="757"/>
      <c r="TWB15" s="757"/>
      <c r="TWC15" s="757"/>
      <c r="TWD15" s="757"/>
      <c r="TWE15" s="757"/>
      <c r="TWF15" s="757"/>
      <c r="TWG15" s="757"/>
      <c r="TWH15" s="757"/>
      <c r="TWI15" s="757"/>
      <c r="TWJ15" s="757"/>
      <c r="TWK15" s="757"/>
      <c r="TWL15" s="757"/>
      <c r="TWM15" s="757"/>
      <c r="TWN15" s="757"/>
      <c r="TWO15" s="757"/>
      <c r="TWP15" s="757"/>
      <c r="TWQ15" s="757"/>
      <c r="TWR15" s="757"/>
      <c r="TWS15" s="757"/>
      <c r="TWT15" s="757"/>
      <c r="TWU15" s="757"/>
      <c r="TWV15" s="757"/>
      <c r="TWW15" s="757"/>
      <c r="TWX15" s="757"/>
      <c r="TWY15" s="757"/>
      <c r="TWZ15" s="757"/>
      <c r="TXA15" s="757"/>
      <c r="TXB15" s="757"/>
      <c r="TXC15" s="757"/>
      <c r="TXD15" s="757"/>
      <c r="TXE15" s="757"/>
      <c r="TXF15" s="757"/>
      <c r="TXG15" s="757"/>
      <c r="TXH15" s="757"/>
      <c r="TXI15" s="757"/>
      <c r="TXJ15" s="757"/>
      <c r="TXK15" s="757"/>
      <c r="TXL15" s="757"/>
      <c r="TXM15" s="757"/>
      <c r="TXN15" s="757"/>
      <c r="TXO15" s="757"/>
      <c r="TXP15" s="757"/>
      <c r="TXQ15" s="757"/>
      <c r="TXR15" s="757"/>
      <c r="TXS15" s="757"/>
      <c r="TXT15" s="757"/>
      <c r="TXU15" s="757"/>
      <c r="TXV15" s="757"/>
      <c r="TXW15" s="757"/>
      <c r="TXX15" s="757"/>
      <c r="TXY15" s="757"/>
      <c r="TXZ15" s="757"/>
      <c r="TYA15" s="757"/>
      <c r="TYB15" s="757"/>
      <c r="TYC15" s="757"/>
      <c r="TYD15" s="757"/>
      <c r="TYE15" s="757"/>
      <c r="TYF15" s="757"/>
      <c r="TYG15" s="757"/>
      <c r="TYH15" s="757"/>
      <c r="TYI15" s="757"/>
      <c r="TYJ15" s="757"/>
      <c r="TYK15" s="757"/>
      <c r="TYL15" s="757"/>
      <c r="TYM15" s="757"/>
      <c r="TYN15" s="757"/>
      <c r="TYO15" s="757"/>
      <c r="TYP15" s="757"/>
      <c r="TYQ15" s="757"/>
      <c r="TYR15" s="757"/>
      <c r="TYS15" s="757"/>
      <c r="TYT15" s="757"/>
      <c r="TYU15" s="757"/>
      <c r="TYV15" s="757"/>
      <c r="TYW15" s="757"/>
      <c r="TYX15" s="757"/>
      <c r="TYY15" s="757"/>
      <c r="TYZ15" s="757"/>
      <c r="TZA15" s="757"/>
      <c r="TZB15" s="757"/>
      <c r="TZC15" s="757"/>
      <c r="TZD15" s="757"/>
      <c r="TZE15" s="757"/>
      <c r="TZF15" s="757"/>
      <c r="TZG15" s="757"/>
      <c r="TZH15" s="757"/>
      <c r="TZI15" s="757"/>
      <c r="TZJ15" s="757"/>
      <c r="TZK15" s="757"/>
      <c r="TZL15" s="757"/>
      <c r="TZM15" s="757"/>
      <c r="TZN15" s="757"/>
      <c r="TZO15" s="757"/>
      <c r="TZP15" s="757"/>
      <c r="TZQ15" s="757"/>
      <c r="TZR15" s="757"/>
      <c r="TZS15" s="757"/>
      <c r="TZT15" s="757"/>
      <c r="TZU15" s="757"/>
      <c r="TZV15" s="757"/>
      <c r="TZW15" s="757"/>
      <c r="TZX15" s="757"/>
      <c r="TZY15" s="757"/>
      <c r="TZZ15" s="757"/>
      <c r="UAA15" s="757"/>
      <c r="UAB15" s="757"/>
      <c r="UAC15" s="757"/>
      <c r="UAD15" s="757"/>
      <c r="UAE15" s="757"/>
      <c r="UAF15" s="757"/>
      <c r="UAG15" s="757"/>
      <c r="UAH15" s="757"/>
      <c r="UAI15" s="757"/>
      <c r="UAJ15" s="757"/>
      <c r="UAK15" s="757"/>
      <c r="UAL15" s="757"/>
      <c r="UAM15" s="757"/>
      <c r="UAN15" s="757"/>
      <c r="UAO15" s="757"/>
      <c r="UAP15" s="757"/>
      <c r="UAQ15" s="757"/>
      <c r="UAR15" s="757"/>
      <c r="UAS15" s="757"/>
      <c r="UAT15" s="757"/>
      <c r="UAU15" s="757"/>
      <c r="UAV15" s="757"/>
      <c r="UAW15" s="757"/>
      <c r="UAX15" s="757"/>
      <c r="UAY15" s="757"/>
      <c r="UAZ15" s="757"/>
      <c r="UBA15" s="757"/>
      <c r="UBB15" s="757"/>
      <c r="UBC15" s="757"/>
      <c r="UBD15" s="757"/>
      <c r="UBE15" s="757"/>
      <c r="UBF15" s="757"/>
      <c r="UBG15" s="757"/>
      <c r="UBH15" s="757"/>
      <c r="UBI15" s="757"/>
      <c r="UBJ15" s="757"/>
      <c r="UBK15" s="757"/>
      <c r="UBL15" s="757"/>
      <c r="UBM15" s="757"/>
      <c r="UBN15" s="757"/>
      <c r="UBO15" s="757"/>
      <c r="UBP15" s="757"/>
      <c r="UBQ15" s="757"/>
      <c r="UBR15" s="757"/>
      <c r="UBS15" s="757"/>
      <c r="UBT15" s="757"/>
      <c r="UBU15" s="757"/>
      <c r="UBV15" s="757"/>
      <c r="UBW15" s="757"/>
      <c r="UBX15" s="757"/>
      <c r="UBY15" s="757"/>
      <c r="UBZ15" s="757"/>
      <c r="UCA15" s="757"/>
      <c r="UCB15" s="757"/>
      <c r="UCC15" s="757"/>
      <c r="UCD15" s="757"/>
      <c r="UCE15" s="757"/>
      <c r="UCF15" s="757"/>
      <c r="UCG15" s="757"/>
      <c r="UCH15" s="757"/>
      <c r="UCI15" s="757"/>
      <c r="UCJ15" s="757"/>
      <c r="UCK15" s="757"/>
      <c r="UCL15" s="757"/>
      <c r="UCM15" s="757"/>
      <c r="UCN15" s="757"/>
      <c r="UCO15" s="757"/>
      <c r="UCP15" s="757"/>
      <c r="UCQ15" s="757"/>
      <c r="UCR15" s="757"/>
      <c r="UCS15" s="757"/>
      <c r="UCT15" s="757"/>
      <c r="UCU15" s="757"/>
      <c r="UCV15" s="757"/>
      <c r="UCW15" s="757"/>
      <c r="UCX15" s="757"/>
      <c r="UCY15" s="757"/>
      <c r="UCZ15" s="757"/>
      <c r="UDA15" s="757"/>
      <c r="UDB15" s="757"/>
      <c r="UDC15" s="757"/>
      <c r="UDD15" s="757"/>
      <c r="UDE15" s="757"/>
      <c r="UDF15" s="757"/>
      <c r="UDG15" s="757"/>
      <c r="UDH15" s="757"/>
      <c r="UDI15" s="757"/>
      <c r="UDJ15" s="757"/>
      <c r="UDK15" s="757"/>
      <c r="UDL15" s="757"/>
      <c r="UDM15" s="757"/>
      <c r="UDN15" s="757"/>
      <c r="UDO15" s="757"/>
      <c r="UDP15" s="757"/>
      <c r="UDQ15" s="757"/>
      <c r="UDR15" s="757"/>
      <c r="UDS15" s="757"/>
      <c r="UDT15" s="757"/>
      <c r="UDU15" s="757"/>
      <c r="UDV15" s="757"/>
      <c r="UDW15" s="757"/>
      <c r="UDX15" s="757"/>
      <c r="UDY15" s="757"/>
      <c r="UDZ15" s="757"/>
      <c r="UEA15" s="757"/>
      <c r="UEB15" s="757"/>
      <c r="UEC15" s="757"/>
      <c r="UED15" s="757"/>
      <c r="UEE15" s="757"/>
      <c r="UEF15" s="757"/>
      <c r="UEG15" s="757"/>
      <c r="UEH15" s="757"/>
      <c r="UEI15" s="757"/>
      <c r="UEJ15" s="757"/>
      <c r="UEK15" s="757"/>
      <c r="UEL15" s="757"/>
      <c r="UEM15" s="757"/>
      <c r="UEN15" s="757"/>
      <c r="UEO15" s="757"/>
      <c r="UEP15" s="757"/>
      <c r="UEQ15" s="757"/>
      <c r="UER15" s="757"/>
      <c r="UES15" s="757"/>
      <c r="UET15" s="757"/>
      <c r="UEU15" s="757"/>
      <c r="UEV15" s="757"/>
      <c r="UEW15" s="757"/>
      <c r="UEX15" s="757"/>
      <c r="UEY15" s="757"/>
      <c r="UEZ15" s="757"/>
      <c r="UFA15" s="757"/>
      <c r="UFB15" s="757"/>
      <c r="UFC15" s="757"/>
      <c r="UFD15" s="757"/>
      <c r="UFE15" s="757"/>
      <c r="UFF15" s="757"/>
      <c r="UFG15" s="757"/>
      <c r="UFH15" s="757"/>
      <c r="UFI15" s="757"/>
      <c r="UFJ15" s="757"/>
      <c r="UFK15" s="757"/>
      <c r="UFL15" s="757"/>
      <c r="UFM15" s="757"/>
      <c r="UFN15" s="757"/>
      <c r="UFO15" s="757"/>
      <c r="UFP15" s="757"/>
      <c r="UFQ15" s="757"/>
      <c r="UFR15" s="757"/>
      <c r="UFS15" s="757"/>
      <c r="UFT15" s="757"/>
      <c r="UFU15" s="757"/>
      <c r="UFV15" s="757"/>
      <c r="UFW15" s="757"/>
      <c r="UFX15" s="757"/>
      <c r="UFY15" s="757"/>
      <c r="UFZ15" s="757"/>
      <c r="UGA15" s="757"/>
      <c r="UGB15" s="757"/>
      <c r="UGC15" s="757"/>
      <c r="UGD15" s="757"/>
      <c r="UGE15" s="757"/>
      <c r="UGF15" s="757"/>
      <c r="UGG15" s="757"/>
      <c r="UGH15" s="757"/>
      <c r="UGI15" s="757"/>
      <c r="UGJ15" s="757"/>
      <c r="UGK15" s="757"/>
      <c r="UGL15" s="757"/>
      <c r="UGM15" s="757"/>
      <c r="UGN15" s="757"/>
      <c r="UGO15" s="757"/>
      <c r="UGP15" s="757"/>
      <c r="UGQ15" s="757"/>
      <c r="UGR15" s="757"/>
      <c r="UGS15" s="757"/>
      <c r="UGT15" s="757"/>
      <c r="UGU15" s="757"/>
      <c r="UGV15" s="757"/>
      <c r="UGW15" s="757"/>
      <c r="UGX15" s="757"/>
      <c r="UGY15" s="757"/>
      <c r="UGZ15" s="757"/>
      <c r="UHA15" s="757"/>
      <c r="UHB15" s="757"/>
      <c r="UHC15" s="757"/>
      <c r="UHD15" s="757"/>
      <c r="UHE15" s="757"/>
      <c r="UHF15" s="757"/>
      <c r="UHG15" s="757"/>
      <c r="UHH15" s="757"/>
      <c r="UHI15" s="757"/>
      <c r="UHJ15" s="757"/>
      <c r="UHK15" s="757"/>
      <c r="UHL15" s="757"/>
      <c r="UHM15" s="757"/>
      <c r="UHN15" s="757"/>
      <c r="UHO15" s="757"/>
      <c r="UHP15" s="757"/>
      <c r="UHQ15" s="757"/>
      <c r="UHR15" s="757"/>
      <c r="UHS15" s="757"/>
      <c r="UHT15" s="757"/>
      <c r="UHU15" s="757"/>
      <c r="UHV15" s="757"/>
      <c r="UHW15" s="757"/>
      <c r="UHX15" s="757"/>
      <c r="UHY15" s="757"/>
      <c r="UHZ15" s="757"/>
      <c r="UIA15" s="757"/>
      <c r="UIB15" s="757"/>
      <c r="UIC15" s="757"/>
      <c r="UID15" s="757"/>
      <c r="UIE15" s="757"/>
      <c r="UIF15" s="757"/>
      <c r="UIG15" s="757"/>
      <c r="UIH15" s="757"/>
      <c r="UII15" s="757"/>
      <c r="UIJ15" s="757"/>
      <c r="UIK15" s="757"/>
      <c r="UIL15" s="757"/>
      <c r="UIM15" s="757"/>
      <c r="UIN15" s="757"/>
      <c r="UIO15" s="757"/>
      <c r="UIP15" s="757"/>
      <c r="UIQ15" s="757"/>
      <c r="UIR15" s="757"/>
      <c r="UIS15" s="757"/>
      <c r="UIT15" s="757"/>
      <c r="UIU15" s="757"/>
      <c r="UIV15" s="757"/>
      <c r="UIW15" s="757"/>
      <c r="UIX15" s="757"/>
      <c r="UIY15" s="757"/>
      <c r="UIZ15" s="757"/>
      <c r="UJA15" s="757"/>
      <c r="UJB15" s="757"/>
      <c r="UJC15" s="757"/>
      <c r="UJD15" s="757"/>
      <c r="UJE15" s="757"/>
      <c r="UJF15" s="757"/>
      <c r="UJG15" s="757"/>
      <c r="UJH15" s="757"/>
      <c r="UJI15" s="757"/>
      <c r="UJJ15" s="757"/>
      <c r="UJK15" s="757"/>
      <c r="UJL15" s="757"/>
      <c r="UJM15" s="757"/>
      <c r="UJN15" s="757"/>
      <c r="UJO15" s="757"/>
      <c r="UJP15" s="757"/>
      <c r="UJQ15" s="757"/>
      <c r="UJR15" s="757"/>
      <c r="UJS15" s="757"/>
      <c r="UJT15" s="757"/>
      <c r="UJU15" s="757"/>
      <c r="UJV15" s="757"/>
      <c r="UJW15" s="757"/>
      <c r="UJX15" s="757"/>
      <c r="UJY15" s="757"/>
      <c r="UJZ15" s="757"/>
      <c r="UKA15" s="757"/>
      <c r="UKB15" s="757"/>
      <c r="UKC15" s="757"/>
      <c r="UKD15" s="757"/>
      <c r="UKE15" s="757"/>
      <c r="UKF15" s="757"/>
      <c r="UKG15" s="757"/>
      <c r="UKH15" s="757"/>
      <c r="UKI15" s="757"/>
      <c r="UKJ15" s="757"/>
      <c r="UKK15" s="757"/>
      <c r="UKL15" s="757"/>
      <c r="UKM15" s="757"/>
      <c r="UKN15" s="757"/>
      <c r="UKO15" s="757"/>
      <c r="UKP15" s="757"/>
      <c r="UKQ15" s="757"/>
      <c r="UKR15" s="757"/>
      <c r="UKS15" s="757"/>
      <c r="UKT15" s="757"/>
      <c r="UKU15" s="757"/>
      <c r="UKV15" s="757"/>
      <c r="UKW15" s="757"/>
      <c r="UKX15" s="757"/>
      <c r="UKY15" s="757"/>
      <c r="UKZ15" s="757"/>
      <c r="ULA15" s="757"/>
      <c r="ULB15" s="757"/>
      <c r="ULC15" s="757"/>
      <c r="ULD15" s="757"/>
      <c r="ULE15" s="757"/>
      <c r="ULF15" s="757"/>
      <c r="ULG15" s="757"/>
      <c r="ULH15" s="757"/>
      <c r="ULI15" s="757"/>
      <c r="ULJ15" s="757"/>
      <c r="ULK15" s="757"/>
      <c r="ULL15" s="757"/>
      <c r="ULM15" s="757"/>
      <c r="ULN15" s="757"/>
      <c r="ULO15" s="757"/>
      <c r="ULP15" s="757"/>
      <c r="ULQ15" s="757"/>
      <c r="ULR15" s="757"/>
      <c r="ULS15" s="757"/>
      <c r="ULT15" s="757"/>
      <c r="ULU15" s="757"/>
      <c r="ULV15" s="757"/>
      <c r="ULW15" s="757"/>
      <c r="ULX15" s="757"/>
      <c r="ULY15" s="757"/>
      <c r="ULZ15" s="757"/>
      <c r="UMA15" s="757"/>
      <c r="UMB15" s="757"/>
      <c r="UMC15" s="757"/>
      <c r="UMD15" s="757"/>
      <c r="UME15" s="757"/>
      <c r="UMF15" s="757"/>
      <c r="UMG15" s="757"/>
      <c r="UMH15" s="757"/>
      <c r="UMI15" s="757"/>
      <c r="UMJ15" s="757"/>
      <c r="UMK15" s="757"/>
      <c r="UML15" s="757"/>
      <c r="UMM15" s="757"/>
      <c r="UMN15" s="757"/>
      <c r="UMO15" s="757"/>
      <c r="UMP15" s="757"/>
      <c r="UMQ15" s="757"/>
      <c r="UMR15" s="757"/>
      <c r="UMS15" s="757"/>
      <c r="UMT15" s="757"/>
      <c r="UMU15" s="757"/>
      <c r="UMV15" s="757"/>
      <c r="UMW15" s="757"/>
      <c r="UMX15" s="757"/>
      <c r="UMY15" s="757"/>
      <c r="UMZ15" s="757"/>
      <c r="UNA15" s="757"/>
      <c r="UNB15" s="757"/>
      <c r="UNC15" s="757"/>
      <c r="UND15" s="757"/>
      <c r="UNE15" s="757"/>
      <c r="UNF15" s="757"/>
      <c r="UNG15" s="757"/>
      <c r="UNH15" s="757"/>
      <c r="UNI15" s="757"/>
      <c r="UNJ15" s="757"/>
      <c r="UNK15" s="757"/>
      <c r="UNL15" s="757"/>
      <c r="UNM15" s="757"/>
      <c r="UNN15" s="757"/>
      <c r="UNO15" s="757"/>
      <c r="UNP15" s="757"/>
      <c r="UNQ15" s="757"/>
      <c r="UNR15" s="757"/>
      <c r="UNS15" s="757"/>
      <c r="UNT15" s="757"/>
      <c r="UNU15" s="757"/>
      <c r="UNV15" s="757"/>
      <c r="UNW15" s="757"/>
      <c r="UNX15" s="757"/>
      <c r="UNY15" s="757"/>
      <c r="UNZ15" s="757"/>
      <c r="UOA15" s="757"/>
      <c r="UOB15" s="757"/>
      <c r="UOC15" s="757"/>
      <c r="UOD15" s="757"/>
      <c r="UOE15" s="757"/>
      <c r="UOF15" s="757"/>
      <c r="UOG15" s="757"/>
      <c r="UOH15" s="757"/>
      <c r="UOI15" s="757"/>
      <c r="UOJ15" s="757"/>
      <c r="UOK15" s="757"/>
      <c r="UOL15" s="757"/>
      <c r="UOM15" s="757"/>
      <c r="UON15" s="757"/>
      <c r="UOO15" s="757"/>
      <c r="UOP15" s="757"/>
      <c r="UOQ15" s="757"/>
      <c r="UOR15" s="757"/>
      <c r="UOS15" s="757"/>
      <c r="UOT15" s="757"/>
      <c r="UOU15" s="757"/>
      <c r="UOV15" s="757"/>
      <c r="UOW15" s="757"/>
      <c r="UOX15" s="757"/>
      <c r="UOY15" s="757"/>
      <c r="UOZ15" s="757"/>
      <c r="UPA15" s="757"/>
      <c r="UPB15" s="757"/>
      <c r="UPC15" s="757"/>
      <c r="UPD15" s="757"/>
      <c r="UPE15" s="757"/>
      <c r="UPF15" s="757"/>
      <c r="UPG15" s="757"/>
      <c r="UPH15" s="757"/>
      <c r="UPI15" s="757"/>
      <c r="UPJ15" s="757"/>
      <c r="UPK15" s="757"/>
      <c r="UPL15" s="757"/>
      <c r="UPM15" s="757"/>
      <c r="UPN15" s="757"/>
      <c r="UPO15" s="757"/>
      <c r="UPP15" s="757"/>
      <c r="UPQ15" s="757"/>
      <c r="UPR15" s="757"/>
      <c r="UPS15" s="757"/>
      <c r="UPT15" s="757"/>
      <c r="UPU15" s="757"/>
      <c r="UPV15" s="757"/>
      <c r="UPW15" s="757"/>
      <c r="UPX15" s="757"/>
      <c r="UPY15" s="757"/>
      <c r="UPZ15" s="757"/>
      <c r="UQA15" s="757"/>
      <c r="UQB15" s="757"/>
      <c r="UQC15" s="757"/>
      <c r="UQD15" s="757"/>
      <c r="UQE15" s="757"/>
      <c r="UQF15" s="757"/>
      <c r="UQG15" s="757"/>
      <c r="UQH15" s="757"/>
      <c r="UQI15" s="757"/>
      <c r="UQJ15" s="757"/>
      <c r="UQK15" s="757"/>
      <c r="UQL15" s="757"/>
      <c r="UQM15" s="757"/>
      <c r="UQN15" s="757"/>
      <c r="UQO15" s="757"/>
      <c r="UQP15" s="757"/>
      <c r="UQQ15" s="757"/>
      <c r="UQR15" s="757"/>
      <c r="UQS15" s="757"/>
      <c r="UQT15" s="757"/>
      <c r="UQU15" s="757"/>
      <c r="UQV15" s="757"/>
      <c r="UQW15" s="757"/>
      <c r="UQX15" s="757"/>
      <c r="UQY15" s="757"/>
      <c r="UQZ15" s="757"/>
      <c r="URA15" s="757"/>
      <c r="URB15" s="757"/>
      <c r="URC15" s="757"/>
      <c r="URD15" s="757"/>
      <c r="URE15" s="757"/>
      <c r="URF15" s="757"/>
      <c r="URG15" s="757"/>
      <c r="URH15" s="757"/>
      <c r="URI15" s="757"/>
      <c r="URJ15" s="757"/>
      <c r="URK15" s="757"/>
      <c r="URL15" s="757"/>
      <c r="URM15" s="757"/>
      <c r="URN15" s="757"/>
      <c r="URO15" s="757"/>
      <c r="URP15" s="757"/>
      <c r="URQ15" s="757"/>
      <c r="URR15" s="757"/>
      <c r="URS15" s="757"/>
      <c r="URT15" s="757"/>
      <c r="URU15" s="757"/>
      <c r="URV15" s="757"/>
      <c r="URW15" s="757"/>
      <c r="URX15" s="757"/>
      <c r="URY15" s="757"/>
      <c r="URZ15" s="757"/>
      <c r="USA15" s="757"/>
      <c r="USB15" s="757"/>
      <c r="USC15" s="757"/>
      <c r="USD15" s="757"/>
      <c r="USE15" s="757"/>
      <c r="USF15" s="757"/>
      <c r="USG15" s="757"/>
      <c r="USH15" s="757"/>
      <c r="USI15" s="757"/>
      <c r="USJ15" s="757"/>
      <c r="USK15" s="757"/>
      <c r="USL15" s="757"/>
      <c r="USM15" s="757"/>
      <c r="USN15" s="757"/>
      <c r="USO15" s="757"/>
      <c r="USP15" s="757"/>
      <c r="USQ15" s="757"/>
      <c r="USR15" s="757"/>
      <c r="USS15" s="757"/>
      <c r="UST15" s="757"/>
      <c r="USU15" s="757"/>
      <c r="USV15" s="757"/>
      <c r="USW15" s="757"/>
      <c r="USX15" s="757"/>
      <c r="USY15" s="757"/>
      <c r="USZ15" s="757"/>
      <c r="UTA15" s="757"/>
      <c r="UTB15" s="757"/>
      <c r="UTC15" s="757"/>
      <c r="UTD15" s="757"/>
      <c r="UTE15" s="757"/>
      <c r="UTF15" s="757"/>
      <c r="UTG15" s="757"/>
      <c r="UTH15" s="757"/>
      <c r="UTI15" s="757"/>
      <c r="UTJ15" s="757"/>
      <c r="UTK15" s="757"/>
      <c r="UTL15" s="757"/>
      <c r="UTM15" s="757"/>
      <c r="UTN15" s="757"/>
      <c r="UTO15" s="757"/>
      <c r="UTP15" s="757"/>
      <c r="UTQ15" s="757"/>
      <c r="UTR15" s="757"/>
      <c r="UTS15" s="757"/>
      <c r="UTT15" s="757"/>
      <c r="UTU15" s="757"/>
      <c r="UTV15" s="757"/>
      <c r="UTW15" s="757"/>
      <c r="UTX15" s="757"/>
      <c r="UTY15" s="757"/>
      <c r="UTZ15" s="757"/>
      <c r="UUA15" s="757"/>
      <c r="UUB15" s="757"/>
      <c r="UUC15" s="757"/>
      <c r="UUD15" s="757"/>
      <c r="UUE15" s="757"/>
      <c r="UUF15" s="757"/>
      <c r="UUG15" s="757"/>
      <c r="UUH15" s="757"/>
      <c r="UUI15" s="757"/>
      <c r="UUJ15" s="757"/>
      <c r="UUK15" s="757"/>
      <c r="UUL15" s="757"/>
      <c r="UUM15" s="757"/>
      <c r="UUN15" s="757"/>
      <c r="UUO15" s="757"/>
      <c r="UUP15" s="757"/>
      <c r="UUQ15" s="757"/>
      <c r="UUR15" s="757"/>
      <c r="UUS15" s="757"/>
      <c r="UUT15" s="757"/>
      <c r="UUU15" s="757"/>
      <c r="UUV15" s="757"/>
      <c r="UUW15" s="757"/>
      <c r="UUX15" s="757"/>
      <c r="UUY15" s="757"/>
      <c r="UUZ15" s="757"/>
      <c r="UVA15" s="757"/>
      <c r="UVB15" s="757"/>
      <c r="UVC15" s="757"/>
      <c r="UVD15" s="757"/>
      <c r="UVE15" s="757"/>
      <c r="UVF15" s="757"/>
      <c r="UVG15" s="757"/>
      <c r="UVH15" s="757"/>
      <c r="UVI15" s="757"/>
      <c r="UVJ15" s="757"/>
      <c r="UVK15" s="757"/>
      <c r="UVL15" s="757"/>
      <c r="UVM15" s="757"/>
      <c r="UVN15" s="757"/>
      <c r="UVO15" s="757"/>
      <c r="UVP15" s="757"/>
      <c r="UVQ15" s="757"/>
      <c r="UVR15" s="757"/>
      <c r="UVS15" s="757"/>
      <c r="UVT15" s="757"/>
      <c r="UVU15" s="757"/>
      <c r="UVV15" s="757"/>
      <c r="UVW15" s="757"/>
      <c r="UVX15" s="757"/>
      <c r="UVY15" s="757"/>
      <c r="UVZ15" s="757"/>
      <c r="UWA15" s="757"/>
      <c r="UWB15" s="757"/>
      <c r="UWC15" s="757"/>
      <c r="UWD15" s="757"/>
      <c r="UWE15" s="757"/>
      <c r="UWF15" s="757"/>
      <c r="UWG15" s="757"/>
      <c r="UWH15" s="757"/>
      <c r="UWI15" s="757"/>
      <c r="UWJ15" s="757"/>
      <c r="UWK15" s="757"/>
      <c r="UWL15" s="757"/>
      <c r="UWM15" s="757"/>
      <c r="UWN15" s="757"/>
      <c r="UWO15" s="757"/>
      <c r="UWP15" s="757"/>
      <c r="UWQ15" s="757"/>
      <c r="UWR15" s="757"/>
      <c r="UWS15" s="757"/>
      <c r="UWT15" s="757"/>
      <c r="UWU15" s="757"/>
      <c r="UWV15" s="757"/>
      <c r="UWW15" s="757"/>
      <c r="UWX15" s="757"/>
      <c r="UWY15" s="757"/>
      <c r="UWZ15" s="757"/>
      <c r="UXA15" s="757"/>
      <c r="UXB15" s="757"/>
      <c r="UXC15" s="757"/>
      <c r="UXD15" s="757"/>
      <c r="UXE15" s="757"/>
      <c r="UXF15" s="757"/>
      <c r="UXG15" s="757"/>
      <c r="UXH15" s="757"/>
      <c r="UXI15" s="757"/>
      <c r="UXJ15" s="757"/>
      <c r="UXK15" s="757"/>
      <c r="UXL15" s="757"/>
      <c r="UXM15" s="757"/>
      <c r="UXN15" s="757"/>
      <c r="UXO15" s="757"/>
      <c r="UXP15" s="757"/>
      <c r="UXQ15" s="757"/>
      <c r="UXR15" s="757"/>
      <c r="UXS15" s="757"/>
      <c r="UXT15" s="757"/>
      <c r="UXU15" s="757"/>
      <c r="UXV15" s="757"/>
      <c r="UXW15" s="757"/>
      <c r="UXX15" s="757"/>
      <c r="UXY15" s="757"/>
      <c r="UXZ15" s="757"/>
      <c r="UYA15" s="757"/>
      <c r="UYB15" s="757"/>
      <c r="UYC15" s="757"/>
      <c r="UYD15" s="757"/>
      <c r="UYE15" s="757"/>
      <c r="UYF15" s="757"/>
      <c r="UYG15" s="757"/>
      <c r="UYH15" s="757"/>
      <c r="UYI15" s="757"/>
      <c r="UYJ15" s="757"/>
      <c r="UYK15" s="757"/>
      <c r="UYL15" s="757"/>
      <c r="UYM15" s="757"/>
      <c r="UYN15" s="757"/>
      <c r="UYO15" s="757"/>
      <c r="UYP15" s="757"/>
      <c r="UYQ15" s="757"/>
      <c r="UYR15" s="757"/>
      <c r="UYS15" s="757"/>
      <c r="UYT15" s="757"/>
      <c r="UYU15" s="757"/>
      <c r="UYV15" s="757"/>
      <c r="UYW15" s="757"/>
      <c r="UYX15" s="757"/>
      <c r="UYY15" s="757"/>
      <c r="UYZ15" s="757"/>
      <c r="UZA15" s="757"/>
      <c r="UZB15" s="757"/>
      <c r="UZC15" s="757"/>
      <c r="UZD15" s="757"/>
      <c r="UZE15" s="757"/>
      <c r="UZF15" s="757"/>
      <c r="UZG15" s="757"/>
      <c r="UZH15" s="757"/>
      <c r="UZI15" s="757"/>
      <c r="UZJ15" s="757"/>
      <c r="UZK15" s="757"/>
      <c r="UZL15" s="757"/>
      <c r="UZM15" s="757"/>
      <c r="UZN15" s="757"/>
      <c r="UZO15" s="757"/>
      <c r="UZP15" s="757"/>
      <c r="UZQ15" s="757"/>
      <c r="UZR15" s="757"/>
      <c r="UZS15" s="757"/>
      <c r="UZT15" s="757"/>
      <c r="UZU15" s="757"/>
      <c r="UZV15" s="757"/>
      <c r="UZW15" s="757"/>
      <c r="UZX15" s="757"/>
      <c r="UZY15" s="757"/>
      <c r="UZZ15" s="757"/>
      <c r="VAA15" s="757"/>
      <c r="VAB15" s="757"/>
      <c r="VAC15" s="757"/>
      <c r="VAD15" s="757"/>
      <c r="VAE15" s="757"/>
      <c r="VAF15" s="757"/>
      <c r="VAG15" s="757"/>
      <c r="VAH15" s="757"/>
      <c r="VAI15" s="757"/>
      <c r="VAJ15" s="757"/>
      <c r="VAK15" s="757"/>
      <c r="VAL15" s="757"/>
      <c r="VAM15" s="757"/>
      <c r="VAN15" s="757"/>
      <c r="VAO15" s="757"/>
      <c r="VAP15" s="757"/>
      <c r="VAQ15" s="757"/>
      <c r="VAR15" s="757"/>
      <c r="VAS15" s="757"/>
      <c r="VAT15" s="757"/>
      <c r="VAU15" s="757"/>
      <c r="VAV15" s="757"/>
      <c r="VAW15" s="757"/>
      <c r="VAX15" s="757"/>
      <c r="VAY15" s="757"/>
      <c r="VAZ15" s="757"/>
      <c r="VBA15" s="757"/>
      <c r="VBB15" s="757"/>
      <c r="VBC15" s="757"/>
      <c r="VBD15" s="757"/>
      <c r="VBE15" s="757"/>
      <c r="VBF15" s="757"/>
      <c r="VBG15" s="757"/>
      <c r="VBH15" s="757"/>
      <c r="VBI15" s="757"/>
      <c r="VBJ15" s="757"/>
      <c r="VBK15" s="757"/>
      <c r="VBL15" s="757"/>
      <c r="VBM15" s="757"/>
      <c r="VBN15" s="757"/>
      <c r="VBO15" s="757"/>
      <c r="VBP15" s="757"/>
      <c r="VBQ15" s="757"/>
      <c r="VBR15" s="757"/>
      <c r="VBS15" s="757"/>
      <c r="VBT15" s="757"/>
      <c r="VBU15" s="757"/>
      <c r="VBV15" s="757"/>
      <c r="VBW15" s="757"/>
      <c r="VBX15" s="757"/>
      <c r="VBY15" s="757"/>
      <c r="VBZ15" s="757"/>
      <c r="VCA15" s="757"/>
      <c r="VCB15" s="757"/>
      <c r="VCC15" s="757"/>
      <c r="VCD15" s="757"/>
      <c r="VCE15" s="757"/>
      <c r="VCF15" s="757"/>
      <c r="VCG15" s="757"/>
      <c r="VCH15" s="757"/>
      <c r="VCI15" s="757"/>
      <c r="VCJ15" s="757"/>
      <c r="VCK15" s="757"/>
      <c r="VCL15" s="757"/>
      <c r="VCM15" s="757"/>
      <c r="VCN15" s="757"/>
      <c r="VCO15" s="757"/>
      <c r="VCP15" s="757"/>
      <c r="VCQ15" s="757"/>
      <c r="VCR15" s="757"/>
      <c r="VCS15" s="757"/>
      <c r="VCT15" s="757"/>
      <c r="VCU15" s="757"/>
      <c r="VCV15" s="757"/>
      <c r="VCW15" s="757"/>
      <c r="VCX15" s="757"/>
      <c r="VCY15" s="757"/>
      <c r="VCZ15" s="757"/>
      <c r="VDA15" s="757"/>
      <c r="VDB15" s="757"/>
      <c r="VDC15" s="757"/>
      <c r="VDD15" s="757"/>
      <c r="VDE15" s="757"/>
      <c r="VDF15" s="757"/>
      <c r="VDG15" s="757"/>
      <c r="VDH15" s="757"/>
      <c r="VDI15" s="757"/>
      <c r="VDJ15" s="757"/>
      <c r="VDK15" s="757"/>
      <c r="VDL15" s="757"/>
      <c r="VDM15" s="757"/>
      <c r="VDN15" s="757"/>
      <c r="VDO15" s="757"/>
      <c r="VDP15" s="757"/>
      <c r="VDQ15" s="757"/>
      <c r="VDR15" s="757"/>
      <c r="VDS15" s="757"/>
      <c r="VDT15" s="757"/>
      <c r="VDU15" s="757"/>
      <c r="VDV15" s="757"/>
      <c r="VDW15" s="757"/>
      <c r="VDX15" s="757"/>
      <c r="VDY15" s="757"/>
      <c r="VDZ15" s="757"/>
      <c r="VEA15" s="757"/>
      <c r="VEB15" s="757"/>
      <c r="VEC15" s="757"/>
      <c r="VED15" s="757"/>
      <c r="VEE15" s="757"/>
      <c r="VEF15" s="757"/>
      <c r="VEG15" s="757"/>
      <c r="VEH15" s="757"/>
      <c r="VEI15" s="757"/>
      <c r="VEJ15" s="757"/>
      <c r="VEK15" s="757"/>
      <c r="VEL15" s="757"/>
      <c r="VEM15" s="757"/>
      <c r="VEN15" s="757"/>
      <c r="VEO15" s="757"/>
      <c r="VEP15" s="757"/>
      <c r="VEQ15" s="757"/>
      <c r="VER15" s="757"/>
      <c r="VES15" s="757"/>
      <c r="VET15" s="757"/>
      <c r="VEU15" s="757"/>
      <c r="VEV15" s="757"/>
      <c r="VEW15" s="757"/>
      <c r="VEX15" s="757"/>
      <c r="VEY15" s="757"/>
      <c r="VEZ15" s="757"/>
      <c r="VFA15" s="757"/>
      <c r="VFB15" s="757"/>
      <c r="VFC15" s="757"/>
      <c r="VFD15" s="757"/>
      <c r="VFE15" s="757"/>
      <c r="VFF15" s="757"/>
      <c r="VFG15" s="757"/>
      <c r="VFH15" s="757"/>
      <c r="VFI15" s="757"/>
      <c r="VFJ15" s="757"/>
      <c r="VFK15" s="757"/>
      <c r="VFL15" s="757"/>
      <c r="VFM15" s="757"/>
      <c r="VFN15" s="757"/>
      <c r="VFO15" s="757"/>
      <c r="VFP15" s="757"/>
      <c r="VFQ15" s="757"/>
      <c r="VFR15" s="757"/>
      <c r="VFS15" s="757"/>
      <c r="VFT15" s="757"/>
      <c r="VFU15" s="757"/>
      <c r="VFV15" s="757"/>
      <c r="VFW15" s="757"/>
      <c r="VFX15" s="757"/>
      <c r="VFY15" s="757"/>
      <c r="VFZ15" s="757"/>
      <c r="VGA15" s="757"/>
      <c r="VGB15" s="757"/>
      <c r="VGC15" s="757"/>
      <c r="VGD15" s="757"/>
      <c r="VGE15" s="757"/>
      <c r="VGF15" s="757"/>
      <c r="VGG15" s="757"/>
      <c r="VGH15" s="757"/>
      <c r="VGI15" s="757"/>
      <c r="VGJ15" s="757"/>
      <c r="VGK15" s="757"/>
      <c r="VGL15" s="757"/>
      <c r="VGM15" s="757"/>
      <c r="VGN15" s="757"/>
      <c r="VGO15" s="757"/>
      <c r="VGP15" s="757"/>
      <c r="VGQ15" s="757"/>
      <c r="VGR15" s="757"/>
      <c r="VGS15" s="757"/>
      <c r="VGT15" s="757"/>
      <c r="VGU15" s="757"/>
      <c r="VGV15" s="757"/>
      <c r="VGW15" s="757"/>
      <c r="VGX15" s="757"/>
      <c r="VGY15" s="757"/>
      <c r="VGZ15" s="757"/>
      <c r="VHA15" s="757"/>
      <c r="VHB15" s="757"/>
      <c r="VHC15" s="757"/>
      <c r="VHD15" s="757"/>
      <c r="VHE15" s="757"/>
      <c r="VHF15" s="757"/>
      <c r="VHG15" s="757"/>
      <c r="VHH15" s="757"/>
      <c r="VHI15" s="757"/>
      <c r="VHJ15" s="757"/>
      <c r="VHK15" s="757"/>
      <c r="VHL15" s="757"/>
      <c r="VHM15" s="757"/>
      <c r="VHN15" s="757"/>
      <c r="VHO15" s="757"/>
      <c r="VHP15" s="757"/>
      <c r="VHQ15" s="757"/>
      <c r="VHR15" s="757"/>
      <c r="VHS15" s="757"/>
      <c r="VHT15" s="757"/>
      <c r="VHU15" s="757"/>
      <c r="VHV15" s="757"/>
      <c r="VHW15" s="757"/>
      <c r="VHX15" s="757"/>
      <c r="VHY15" s="757"/>
      <c r="VHZ15" s="757"/>
      <c r="VIA15" s="757"/>
      <c r="VIB15" s="757"/>
      <c r="VIC15" s="757"/>
      <c r="VID15" s="757"/>
      <c r="VIE15" s="757"/>
      <c r="VIF15" s="757"/>
      <c r="VIG15" s="757"/>
      <c r="VIH15" s="757"/>
      <c r="VII15" s="757"/>
      <c r="VIJ15" s="757"/>
      <c r="VIK15" s="757"/>
      <c r="VIL15" s="757"/>
      <c r="VIM15" s="757"/>
      <c r="VIN15" s="757"/>
      <c r="VIO15" s="757"/>
      <c r="VIP15" s="757"/>
      <c r="VIQ15" s="757"/>
      <c r="VIR15" s="757"/>
      <c r="VIS15" s="757"/>
      <c r="VIT15" s="757"/>
      <c r="VIU15" s="757"/>
      <c r="VIV15" s="757"/>
      <c r="VIW15" s="757"/>
      <c r="VIX15" s="757"/>
      <c r="VIY15" s="757"/>
      <c r="VIZ15" s="757"/>
      <c r="VJA15" s="757"/>
      <c r="VJB15" s="757"/>
      <c r="VJC15" s="757"/>
      <c r="VJD15" s="757"/>
      <c r="VJE15" s="757"/>
      <c r="VJF15" s="757"/>
      <c r="VJG15" s="757"/>
      <c r="VJH15" s="757"/>
      <c r="VJI15" s="757"/>
      <c r="VJJ15" s="757"/>
      <c r="VJK15" s="757"/>
      <c r="VJL15" s="757"/>
      <c r="VJM15" s="757"/>
      <c r="VJN15" s="757"/>
      <c r="VJO15" s="757"/>
      <c r="VJP15" s="757"/>
      <c r="VJQ15" s="757"/>
      <c r="VJR15" s="757"/>
      <c r="VJS15" s="757"/>
      <c r="VJT15" s="757"/>
      <c r="VJU15" s="757"/>
      <c r="VJV15" s="757"/>
      <c r="VJW15" s="757"/>
      <c r="VJX15" s="757"/>
      <c r="VJY15" s="757"/>
      <c r="VJZ15" s="757"/>
      <c r="VKA15" s="757"/>
      <c r="VKB15" s="757"/>
      <c r="VKC15" s="757"/>
      <c r="VKD15" s="757"/>
      <c r="VKE15" s="757"/>
      <c r="VKF15" s="757"/>
      <c r="VKG15" s="757"/>
      <c r="VKH15" s="757"/>
      <c r="VKI15" s="757"/>
      <c r="VKJ15" s="757"/>
      <c r="VKK15" s="757"/>
      <c r="VKL15" s="757"/>
      <c r="VKM15" s="757"/>
      <c r="VKN15" s="757"/>
      <c r="VKO15" s="757"/>
      <c r="VKP15" s="757"/>
      <c r="VKQ15" s="757"/>
      <c r="VKR15" s="757"/>
      <c r="VKS15" s="757"/>
      <c r="VKT15" s="757"/>
      <c r="VKU15" s="757"/>
      <c r="VKV15" s="757"/>
      <c r="VKW15" s="757"/>
      <c r="VKX15" s="757"/>
      <c r="VKY15" s="757"/>
      <c r="VKZ15" s="757"/>
      <c r="VLA15" s="757"/>
      <c r="VLB15" s="757"/>
      <c r="VLC15" s="757"/>
      <c r="VLD15" s="757"/>
      <c r="VLE15" s="757"/>
      <c r="VLF15" s="757"/>
      <c r="VLG15" s="757"/>
      <c r="VLH15" s="757"/>
      <c r="VLI15" s="757"/>
      <c r="VLJ15" s="757"/>
      <c r="VLK15" s="757"/>
      <c r="VLL15" s="757"/>
      <c r="VLM15" s="757"/>
      <c r="VLN15" s="757"/>
      <c r="VLO15" s="757"/>
      <c r="VLP15" s="757"/>
      <c r="VLQ15" s="757"/>
      <c r="VLR15" s="757"/>
      <c r="VLS15" s="757"/>
      <c r="VLT15" s="757"/>
      <c r="VLU15" s="757"/>
      <c r="VLV15" s="757"/>
      <c r="VLW15" s="757"/>
      <c r="VLX15" s="757"/>
      <c r="VLY15" s="757"/>
      <c r="VLZ15" s="757"/>
      <c r="VMA15" s="757"/>
      <c r="VMB15" s="757"/>
      <c r="VMC15" s="757"/>
      <c r="VMD15" s="757"/>
      <c r="VME15" s="757"/>
      <c r="VMF15" s="757"/>
      <c r="VMG15" s="757"/>
      <c r="VMH15" s="757"/>
      <c r="VMI15" s="757"/>
      <c r="VMJ15" s="757"/>
      <c r="VMK15" s="757"/>
      <c r="VML15" s="757"/>
      <c r="VMM15" s="757"/>
      <c r="VMN15" s="757"/>
      <c r="VMO15" s="757"/>
      <c r="VMP15" s="757"/>
      <c r="VMQ15" s="757"/>
      <c r="VMR15" s="757"/>
      <c r="VMS15" s="757"/>
      <c r="VMT15" s="757"/>
      <c r="VMU15" s="757"/>
      <c r="VMV15" s="757"/>
      <c r="VMW15" s="757"/>
      <c r="VMX15" s="757"/>
      <c r="VMY15" s="757"/>
      <c r="VMZ15" s="757"/>
      <c r="VNA15" s="757"/>
      <c r="VNB15" s="757"/>
      <c r="VNC15" s="757"/>
      <c r="VND15" s="757"/>
      <c r="VNE15" s="757"/>
      <c r="VNF15" s="757"/>
      <c r="VNG15" s="757"/>
      <c r="VNH15" s="757"/>
      <c r="VNI15" s="757"/>
      <c r="VNJ15" s="757"/>
      <c r="VNK15" s="757"/>
      <c r="VNL15" s="757"/>
      <c r="VNM15" s="757"/>
      <c r="VNN15" s="757"/>
      <c r="VNO15" s="757"/>
      <c r="VNP15" s="757"/>
      <c r="VNQ15" s="757"/>
      <c r="VNR15" s="757"/>
      <c r="VNS15" s="757"/>
      <c r="VNT15" s="757"/>
      <c r="VNU15" s="757"/>
      <c r="VNV15" s="757"/>
      <c r="VNW15" s="757"/>
      <c r="VNX15" s="757"/>
      <c r="VNY15" s="757"/>
      <c r="VNZ15" s="757"/>
      <c r="VOA15" s="757"/>
      <c r="VOB15" s="757"/>
      <c r="VOC15" s="757"/>
      <c r="VOD15" s="757"/>
      <c r="VOE15" s="757"/>
      <c r="VOF15" s="757"/>
      <c r="VOG15" s="757"/>
      <c r="VOH15" s="757"/>
      <c r="VOI15" s="757"/>
      <c r="VOJ15" s="757"/>
      <c r="VOK15" s="757"/>
      <c r="VOL15" s="757"/>
      <c r="VOM15" s="757"/>
      <c r="VON15" s="757"/>
      <c r="VOO15" s="757"/>
      <c r="VOP15" s="757"/>
      <c r="VOQ15" s="757"/>
      <c r="VOR15" s="757"/>
      <c r="VOS15" s="757"/>
      <c r="VOT15" s="757"/>
      <c r="VOU15" s="757"/>
      <c r="VOV15" s="757"/>
      <c r="VOW15" s="757"/>
      <c r="VOX15" s="757"/>
      <c r="VOY15" s="757"/>
      <c r="VOZ15" s="757"/>
      <c r="VPA15" s="757"/>
      <c r="VPB15" s="757"/>
      <c r="VPC15" s="757"/>
      <c r="VPD15" s="757"/>
      <c r="VPE15" s="757"/>
      <c r="VPF15" s="757"/>
      <c r="VPG15" s="757"/>
      <c r="VPH15" s="757"/>
      <c r="VPI15" s="757"/>
      <c r="VPJ15" s="757"/>
      <c r="VPK15" s="757"/>
      <c r="VPL15" s="757"/>
      <c r="VPM15" s="757"/>
      <c r="VPN15" s="757"/>
      <c r="VPO15" s="757"/>
      <c r="VPP15" s="757"/>
      <c r="VPQ15" s="757"/>
      <c r="VPR15" s="757"/>
      <c r="VPS15" s="757"/>
      <c r="VPT15" s="757"/>
      <c r="VPU15" s="757"/>
      <c r="VPV15" s="757"/>
      <c r="VPW15" s="757"/>
      <c r="VPX15" s="757"/>
      <c r="VPY15" s="757"/>
      <c r="VPZ15" s="757"/>
      <c r="VQA15" s="757"/>
      <c r="VQB15" s="757"/>
      <c r="VQC15" s="757"/>
      <c r="VQD15" s="757"/>
      <c r="VQE15" s="757"/>
      <c r="VQF15" s="757"/>
      <c r="VQG15" s="757"/>
      <c r="VQH15" s="757"/>
      <c r="VQI15" s="757"/>
      <c r="VQJ15" s="757"/>
      <c r="VQK15" s="757"/>
      <c r="VQL15" s="757"/>
      <c r="VQM15" s="757"/>
      <c r="VQN15" s="757"/>
      <c r="VQO15" s="757"/>
      <c r="VQP15" s="757"/>
      <c r="VQQ15" s="757"/>
      <c r="VQR15" s="757"/>
      <c r="VQS15" s="757"/>
      <c r="VQT15" s="757"/>
      <c r="VQU15" s="757"/>
      <c r="VQV15" s="757"/>
      <c r="VQW15" s="757"/>
      <c r="VQX15" s="757"/>
      <c r="VQY15" s="757"/>
      <c r="VQZ15" s="757"/>
      <c r="VRA15" s="757"/>
      <c r="VRB15" s="757"/>
      <c r="VRC15" s="757"/>
      <c r="VRD15" s="757"/>
      <c r="VRE15" s="757"/>
      <c r="VRF15" s="757"/>
      <c r="VRG15" s="757"/>
      <c r="VRH15" s="757"/>
      <c r="VRI15" s="757"/>
      <c r="VRJ15" s="757"/>
      <c r="VRK15" s="757"/>
      <c r="VRL15" s="757"/>
      <c r="VRM15" s="757"/>
      <c r="VRN15" s="757"/>
      <c r="VRO15" s="757"/>
      <c r="VRP15" s="757"/>
      <c r="VRQ15" s="757"/>
      <c r="VRR15" s="757"/>
      <c r="VRS15" s="757"/>
      <c r="VRT15" s="757"/>
      <c r="VRU15" s="757"/>
      <c r="VRV15" s="757"/>
      <c r="VRW15" s="757"/>
      <c r="VRX15" s="757"/>
      <c r="VRY15" s="757"/>
      <c r="VRZ15" s="757"/>
      <c r="VSA15" s="757"/>
      <c r="VSB15" s="757"/>
      <c r="VSC15" s="757"/>
      <c r="VSD15" s="757"/>
      <c r="VSE15" s="757"/>
      <c r="VSF15" s="757"/>
      <c r="VSG15" s="757"/>
      <c r="VSH15" s="757"/>
      <c r="VSI15" s="757"/>
      <c r="VSJ15" s="757"/>
      <c r="VSK15" s="757"/>
      <c r="VSL15" s="757"/>
      <c r="VSM15" s="757"/>
      <c r="VSN15" s="757"/>
      <c r="VSO15" s="757"/>
      <c r="VSP15" s="757"/>
      <c r="VSQ15" s="757"/>
      <c r="VSR15" s="757"/>
      <c r="VSS15" s="757"/>
      <c r="VST15" s="757"/>
      <c r="VSU15" s="757"/>
      <c r="VSV15" s="757"/>
      <c r="VSW15" s="757"/>
      <c r="VSX15" s="757"/>
      <c r="VSY15" s="757"/>
      <c r="VSZ15" s="757"/>
      <c r="VTA15" s="757"/>
      <c r="VTB15" s="757"/>
      <c r="VTC15" s="757"/>
      <c r="VTD15" s="757"/>
      <c r="VTE15" s="757"/>
      <c r="VTF15" s="757"/>
      <c r="VTG15" s="757"/>
      <c r="VTH15" s="757"/>
      <c r="VTI15" s="757"/>
      <c r="VTJ15" s="757"/>
      <c r="VTK15" s="757"/>
      <c r="VTL15" s="757"/>
      <c r="VTM15" s="757"/>
      <c r="VTN15" s="757"/>
      <c r="VTO15" s="757"/>
      <c r="VTP15" s="757"/>
      <c r="VTQ15" s="757"/>
      <c r="VTR15" s="757"/>
      <c r="VTS15" s="757"/>
      <c r="VTT15" s="757"/>
      <c r="VTU15" s="757"/>
      <c r="VTV15" s="757"/>
      <c r="VTW15" s="757"/>
      <c r="VTX15" s="757"/>
      <c r="VTY15" s="757"/>
      <c r="VTZ15" s="757"/>
      <c r="VUA15" s="757"/>
      <c r="VUB15" s="757"/>
      <c r="VUC15" s="757"/>
      <c r="VUD15" s="757"/>
      <c r="VUE15" s="757"/>
      <c r="VUF15" s="757"/>
      <c r="VUG15" s="757"/>
      <c r="VUH15" s="757"/>
      <c r="VUI15" s="757"/>
      <c r="VUJ15" s="757"/>
      <c r="VUK15" s="757"/>
      <c r="VUL15" s="757"/>
      <c r="VUM15" s="757"/>
      <c r="VUN15" s="757"/>
      <c r="VUO15" s="757"/>
      <c r="VUP15" s="757"/>
      <c r="VUQ15" s="757"/>
      <c r="VUR15" s="757"/>
      <c r="VUS15" s="757"/>
      <c r="VUT15" s="757"/>
      <c r="VUU15" s="757"/>
      <c r="VUV15" s="757"/>
      <c r="VUW15" s="757"/>
      <c r="VUX15" s="757"/>
      <c r="VUY15" s="757"/>
      <c r="VUZ15" s="757"/>
      <c r="VVA15" s="757"/>
      <c r="VVB15" s="757"/>
      <c r="VVC15" s="757"/>
      <c r="VVD15" s="757"/>
      <c r="VVE15" s="757"/>
      <c r="VVF15" s="757"/>
      <c r="VVG15" s="757"/>
      <c r="VVH15" s="757"/>
      <c r="VVI15" s="757"/>
      <c r="VVJ15" s="757"/>
      <c r="VVK15" s="757"/>
      <c r="VVL15" s="757"/>
      <c r="VVM15" s="757"/>
      <c r="VVN15" s="757"/>
      <c r="VVO15" s="757"/>
      <c r="VVP15" s="757"/>
      <c r="VVQ15" s="757"/>
      <c r="VVR15" s="757"/>
      <c r="VVS15" s="757"/>
      <c r="VVT15" s="757"/>
      <c r="VVU15" s="757"/>
      <c r="VVV15" s="757"/>
      <c r="VVW15" s="757"/>
      <c r="VVX15" s="757"/>
      <c r="VVY15" s="757"/>
      <c r="VVZ15" s="757"/>
      <c r="VWA15" s="757"/>
      <c r="VWB15" s="757"/>
      <c r="VWC15" s="757"/>
      <c r="VWD15" s="757"/>
      <c r="VWE15" s="757"/>
      <c r="VWF15" s="757"/>
      <c r="VWG15" s="757"/>
      <c r="VWH15" s="757"/>
      <c r="VWI15" s="757"/>
      <c r="VWJ15" s="757"/>
      <c r="VWK15" s="757"/>
      <c r="VWL15" s="757"/>
      <c r="VWM15" s="757"/>
      <c r="VWN15" s="757"/>
      <c r="VWO15" s="757"/>
      <c r="VWP15" s="757"/>
      <c r="VWQ15" s="757"/>
      <c r="VWR15" s="757"/>
      <c r="VWS15" s="757"/>
      <c r="VWT15" s="757"/>
      <c r="VWU15" s="757"/>
      <c r="VWV15" s="757"/>
      <c r="VWW15" s="757"/>
      <c r="VWX15" s="757"/>
      <c r="VWY15" s="757"/>
      <c r="VWZ15" s="757"/>
      <c r="VXA15" s="757"/>
      <c r="VXB15" s="757"/>
      <c r="VXC15" s="757"/>
      <c r="VXD15" s="757"/>
      <c r="VXE15" s="757"/>
      <c r="VXF15" s="757"/>
      <c r="VXG15" s="757"/>
      <c r="VXH15" s="757"/>
      <c r="VXI15" s="757"/>
      <c r="VXJ15" s="757"/>
      <c r="VXK15" s="757"/>
      <c r="VXL15" s="757"/>
      <c r="VXM15" s="757"/>
      <c r="VXN15" s="757"/>
      <c r="VXO15" s="757"/>
      <c r="VXP15" s="757"/>
      <c r="VXQ15" s="757"/>
      <c r="VXR15" s="757"/>
      <c r="VXS15" s="757"/>
      <c r="VXT15" s="757"/>
      <c r="VXU15" s="757"/>
      <c r="VXV15" s="757"/>
      <c r="VXW15" s="757"/>
      <c r="VXX15" s="757"/>
      <c r="VXY15" s="757"/>
      <c r="VXZ15" s="757"/>
      <c r="VYA15" s="757"/>
      <c r="VYB15" s="757"/>
      <c r="VYC15" s="757"/>
      <c r="VYD15" s="757"/>
      <c r="VYE15" s="757"/>
      <c r="VYF15" s="757"/>
      <c r="VYG15" s="757"/>
      <c r="VYH15" s="757"/>
      <c r="VYI15" s="757"/>
      <c r="VYJ15" s="757"/>
      <c r="VYK15" s="757"/>
      <c r="VYL15" s="757"/>
      <c r="VYM15" s="757"/>
      <c r="VYN15" s="757"/>
      <c r="VYO15" s="757"/>
      <c r="VYP15" s="757"/>
      <c r="VYQ15" s="757"/>
      <c r="VYR15" s="757"/>
      <c r="VYS15" s="757"/>
      <c r="VYT15" s="757"/>
      <c r="VYU15" s="757"/>
      <c r="VYV15" s="757"/>
      <c r="VYW15" s="757"/>
      <c r="VYX15" s="757"/>
      <c r="VYY15" s="757"/>
      <c r="VYZ15" s="757"/>
      <c r="VZA15" s="757"/>
      <c r="VZB15" s="757"/>
      <c r="VZC15" s="757"/>
      <c r="VZD15" s="757"/>
      <c r="VZE15" s="757"/>
      <c r="VZF15" s="757"/>
      <c r="VZG15" s="757"/>
      <c r="VZH15" s="757"/>
      <c r="VZI15" s="757"/>
      <c r="VZJ15" s="757"/>
      <c r="VZK15" s="757"/>
      <c r="VZL15" s="757"/>
      <c r="VZM15" s="757"/>
      <c r="VZN15" s="757"/>
      <c r="VZO15" s="757"/>
      <c r="VZP15" s="757"/>
      <c r="VZQ15" s="757"/>
      <c r="VZR15" s="757"/>
      <c r="VZS15" s="757"/>
      <c r="VZT15" s="757"/>
      <c r="VZU15" s="757"/>
      <c r="VZV15" s="757"/>
      <c r="VZW15" s="757"/>
      <c r="VZX15" s="757"/>
      <c r="VZY15" s="757"/>
      <c r="VZZ15" s="757"/>
      <c r="WAA15" s="757"/>
      <c r="WAB15" s="757"/>
      <c r="WAC15" s="757"/>
      <c r="WAD15" s="757"/>
      <c r="WAE15" s="757"/>
      <c r="WAF15" s="757"/>
      <c r="WAG15" s="757"/>
      <c r="WAH15" s="757"/>
      <c r="WAI15" s="757"/>
      <c r="WAJ15" s="757"/>
      <c r="WAK15" s="757"/>
      <c r="WAL15" s="757"/>
      <c r="WAM15" s="757"/>
      <c r="WAN15" s="757"/>
      <c r="WAO15" s="757"/>
      <c r="WAP15" s="757"/>
      <c r="WAQ15" s="757"/>
      <c r="WAR15" s="757"/>
      <c r="WAS15" s="757"/>
      <c r="WAT15" s="757"/>
      <c r="WAU15" s="757"/>
      <c r="WAV15" s="757"/>
      <c r="WAW15" s="757"/>
      <c r="WAX15" s="757"/>
      <c r="WAY15" s="757"/>
      <c r="WAZ15" s="757"/>
      <c r="WBA15" s="757"/>
      <c r="WBB15" s="757"/>
      <c r="WBC15" s="757"/>
      <c r="WBD15" s="757"/>
      <c r="WBE15" s="757"/>
      <c r="WBF15" s="757"/>
      <c r="WBG15" s="757"/>
      <c r="WBH15" s="757"/>
      <c r="WBI15" s="757"/>
      <c r="WBJ15" s="757"/>
      <c r="WBK15" s="757"/>
      <c r="WBL15" s="757"/>
      <c r="WBM15" s="757"/>
      <c r="WBN15" s="757"/>
      <c r="WBO15" s="757"/>
      <c r="WBP15" s="757"/>
      <c r="WBQ15" s="757"/>
      <c r="WBR15" s="757"/>
      <c r="WBS15" s="757"/>
      <c r="WBT15" s="757"/>
      <c r="WBU15" s="757"/>
      <c r="WBV15" s="757"/>
      <c r="WBW15" s="757"/>
      <c r="WBX15" s="757"/>
      <c r="WBY15" s="757"/>
      <c r="WBZ15" s="757"/>
      <c r="WCA15" s="757"/>
      <c r="WCB15" s="757"/>
      <c r="WCC15" s="757"/>
      <c r="WCD15" s="757"/>
      <c r="WCE15" s="757"/>
      <c r="WCF15" s="757"/>
      <c r="WCG15" s="757"/>
      <c r="WCH15" s="757"/>
      <c r="WCI15" s="757"/>
      <c r="WCJ15" s="757"/>
      <c r="WCK15" s="757"/>
      <c r="WCL15" s="757"/>
      <c r="WCM15" s="757"/>
      <c r="WCN15" s="757"/>
      <c r="WCO15" s="757"/>
      <c r="WCP15" s="757"/>
      <c r="WCQ15" s="757"/>
      <c r="WCR15" s="757"/>
      <c r="WCS15" s="757"/>
      <c r="WCT15" s="757"/>
      <c r="WCU15" s="757"/>
      <c r="WCV15" s="757"/>
      <c r="WCW15" s="757"/>
      <c r="WCX15" s="757"/>
      <c r="WCY15" s="757"/>
      <c r="WCZ15" s="757"/>
      <c r="WDA15" s="757"/>
      <c r="WDB15" s="757"/>
      <c r="WDC15" s="757"/>
      <c r="WDD15" s="757"/>
      <c r="WDE15" s="757"/>
      <c r="WDF15" s="757"/>
      <c r="WDG15" s="757"/>
      <c r="WDH15" s="757"/>
      <c r="WDI15" s="757"/>
      <c r="WDJ15" s="757"/>
      <c r="WDK15" s="757"/>
      <c r="WDL15" s="757"/>
      <c r="WDM15" s="757"/>
      <c r="WDN15" s="757"/>
      <c r="WDO15" s="757"/>
      <c r="WDP15" s="757"/>
      <c r="WDQ15" s="757"/>
      <c r="WDR15" s="757"/>
      <c r="WDS15" s="757"/>
      <c r="WDT15" s="757"/>
      <c r="WDU15" s="757"/>
      <c r="WDV15" s="757"/>
      <c r="WDW15" s="757"/>
      <c r="WDX15" s="757"/>
      <c r="WDY15" s="757"/>
      <c r="WDZ15" s="757"/>
      <c r="WEA15" s="757"/>
      <c r="WEB15" s="757"/>
      <c r="WEC15" s="757"/>
      <c r="WED15" s="757"/>
      <c r="WEE15" s="757"/>
      <c r="WEF15" s="757"/>
      <c r="WEG15" s="757"/>
      <c r="WEH15" s="757"/>
      <c r="WEI15" s="757"/>
      <c r="WEJ15" s="757"/>
      <c r="WEK15" s="757"/>
      <c r="WEL15" s="757"/>
      <c r="WEM15" s="757"/>
      <c r="WEN15" s="757"/>
      <c r="WEO15" s="757"/>
      <c r="WEP15" s="757"/>
      <c r="WEQ15" s="757"/>
      <c r="WER15" s="757"/>
      <c r="WES15" s="757"/>
      <c r="WET15" s="757"/>
      <c r="WEU15" s="757"/>
      <c r="WEV15" s="757"/>
      <c r="WEW15" s="757"/>
      <c r="WEX15" s="757"/>
      <c r="WEY15" s="757"/>
      <c r="WEZ15" s="757"/>
      <c r="WFA15" s="757"/>
      <c r="WFB15" s="757"/>
      <c r="WFC15" s="757"/>
      <c r="WFD15" s="757"/>
      <c r="WFE15" s="757"/>
      <c r="WFF15" s="757"/>
      <c r="WFG15" s="757"/>
      <c r="WFH15" s="757"/>
      <c r="WFI15" s="757"/>
      <c r="WFJ15" s="757"/>
      <c r="WFK15" s="757"/>
      <c r="WFL15" s="757"/>
      <c r="WFM15" s="757"/>
      <c r="WFN15" s="757"/>
      <c r="WFO15" s="757"/>
      <c r="WFP15" s="757"/>
      <c r="WFQ15" s="757"/>
      <c r="WFR15" s="757"/>
      <c r="WFS15" s="757"/>
      <c r="WFT15" s="757"/>
      <c r="WFU15" s="757"/>
      <c r="WFV15" s="757"/>
      <c r="WFW15" s="757"/>
      <c r="WFX15" s="757"/>
      <c r="WFY15" s="757"/>
      <c r="WFZ15" s="757"/>
      <c r="WGA15" s="757"/>
      <c r="WGB15" s="757"/>
      <c r="WGC15" s="757"/>
      <c r="WGD15" s="757"/>
      <c r="WGE15" s="757"/>
      <c r="WGF15" s="757"/>
      <c r="WGG15" s="757"/>
      <c r="WGH15" s="757"/>
      <c r="WGI15" s="757"/>
      <c r="WGJ15" s="757"/>
      <c r="WGK15" s="757"/>
      <c r="WGL15" s="757"/>
      <c r="WGM15" s="757"/>
      <c r="WGN15" s="757"/>
      <c r="WGO15" s="757"/>
      <c r="WGP15" s="757"/>
      <c r="WGQ15" s="757"/>
      <c r="WGR15" s="757"/>
      <c r="WGS15" s="757"/>
      <c r="WGT15" s="757"/>
      <c r="WGU15" s="757"/>
      <c r="WGV15" s="757"/>
      <c r="WGW15" s="757"/>
      <c r="WGX15" s="757"/>
      <c r="WGY15" s="757"/>
      <c r="WGZ15" s="757"/>
      <c r="WHA15" s="757"/>
      <c r="WHB15" s="757"/>
      <c r="WHC15" s="757"/>
      <c r="WHD15" s="757"/>
      <c r="WHE15" s="757"/>
      <c r="WHF15" s="757"/>
      <c r="WHG15" s="757"/>
      <c r="WHH15" s="757"/>
      <c r="WHI15" s="757"/>
      <c r="WHJ15" s="757"/>
      <c r="WHK15" s="757"/>
      <c r="WHL15" s="757"/>
      <c r="WHM15" s="757"/>
      <c r="WHN15" s="757"/>
      <c r="WHO15" s="757"/>
      <c r="WHP15" s="757"/>
      <c r="WHQ15" s="757"/>
      <c r="WHR15" s="757"/>
      <c r="WHS15" s="757"/>
      <c r="WHT15" s="757"/>
      <c r="WHU15" s="757"/>
      <c r="WHV15" s="757"/>
      <c r="WHW15" s="757"/>
      <c r="WHX15" s="757"/>
      <c r="WHY15" s="757"/>
      <c r="WHZ15" s="757"/>
      <c r="WIA15" s="757"/>
      <c r="WIB15" s="757"/>
      <c r="WIC15" s="757"/>
      <c r="WID15" s="757"/>
      <c r="WIE15" s="757"/>
      <c r="WIF15" s="757"/>
      <c r="WIG15" s="757"/>
      <c r="WIH15" s="757"/>
      <c r="WII15" s="757"/>
      <c r="WIJ15" s="757"/>
      <c r="WIK15" s="757"/>
      <c r="WIL15" s="757"/>
      <c r="WIM15" s="757"/>
      <c r="WIN15" s="757"/>
      <c r="WIO15" s="757"/>
      <c r="WIP15" s="757"/>
      <c r="WIQ15" s="757"/>
      <c r="WIR15" s="757"/>
      <c r="WIS15" s="757"/>
      <c r="WIT15" s="757"/>
      <c r="WIU15" s="757"/>
      <c r="WIV15" s="757"/>
      <c r="WIW15" s="757"/>
      <c r="WIX15" s="757"/>
      <c r="WIY15" s="757"/>
      <c r="WIZ15" s="757"/>
      <c r="WJA15" s="757"/>
      <c r="WJB15" s="757"/>
      <c r="WJC15" s="757"/>
      <c r="WJD15" s="757"/>
      <c r="WJE15" s="757"/>
      <c r="WJF15" s="757"/>
      <c r="WJG15" s="757"/>
      <c r="WJH15" s="757"/>
      <c r="WJI15" s="757"/>
      <c r="WJJ15" s="757"/>
      <c r="WJK15" s="757"/>
      <c r="WJL15" s="757"/>
      <c r="WJM15" s="757"/>
      <c r="WJN15" s="757"/>
      <c r="WJO15" s="757"/>
      <c r="WJP15" s="757"/>
      <c r="WJQ15" s="757"/>
      <c r="WJR15" s="757"/>
      <c r="WJS15" s="757"/>
      <c r="WJT15" s="757"/>
      <c r="WJU15" s="757"/>
      <c r="WJV15" s="757"/>
      <c r="WJW15" s="757"/>
      <c r="WJX15" s="757"/>
      <c r="WJY15" s="757"/>
      <c r="WJZ15" s="757"/>
      <c r="WKA15" s="757"/>
      <c r="WKB15" s="757"/>
      <c r="WKC15" s="757"/>
      <c r="WKD15" s="757"/>
      <c r="WKE15" s="757"/>
      <c r="WKF15" s="757"/>
      <c r="WKG15" s="757"/>
      <c r="WKH15" s="757"/>
      <c r="WKI15" s="757"/>
      <c r="WKJ15" s="757"/>
      <c r="WKK15" s="757"/>
      <c r="WKL15" s="757"/>
      <c r="WKM15" s="757"/>
      <c r="WKN15" s="757"/>
      <c r="WKO15" s="757"/>
      <c r="WKP15" s="757"/>
      <c r="WKQ15" s="757"/>
      <c r="WKR15" s="757"/>
      <c r="WKS15" s="757"/>
      <c r="WKT15" s="757"/>
      <c r="WKU15" s="757"/>
      <c r="WKV15" s="757"/>
      <c r="WKW15" s="757"/>
      <c r="WKX15" s="757"/>
      <c r="WKY15" s="757"/>
      <c r="WKZ15" s="757"/>
      <c r="WLA15" s="757"/>
      <c r="WLB15" s="757"/>
      <c r="WLC15" s="757"/>
      <c r="WLD15" s="757"/>
      <c r="WLE15" s="757"/>
      <c r="WLF15" s="757"/>
      <c r="WLG15" s="757"/>
      <c r="WLH15" s="757"/>
      <c r="WLI15" s="757"/>
      <c r="WLJ15" s="757"/>
      <c r="WLK15" s="757"/>
      <c r="WLL15" s="757"/>
      <c r="WLM15" s="757"/>
      <c r="WLN15" s="757"/>
      <c r="WLO15" s="757"/>
      <c r="WLP15" s="757"/>
      <c r="WLQ15" s="757"/>
      <c r="WLR15" s="757"/>
      <c r="WLS15" s="757"/>
      <c r="WLT15" s="757"/>
      <c r="WLU15" s="757"/>
      <c r="WLV15" s="757"/>
      <c r="WLW15" s="757"/>
      <c r="WLX15" s="757"/>
      <c r="WLY15" s="757"/>
      <c r="WLZ15" s="757"/>
      <c r="WMA15" s="757"/>
      <c r="WMB15" s="757"/>
      <c r="WMC15" s="757"/>
      <c r="WMD15" s="757"/>
      <c r="WME15" s="757"/>
      <c r="WMF15" s="757"/>
      <c r="WMG15" s="757"/>
      <c r="WMH15" s="757"/>
      <c r="WMI15" s="757"/>
      <c r="WMJ15" s="757"/>
      <c r="WMK15" s="757"/>
      <c r="WML15" s="757"/>
      <c r="WMM15" s="757"/>
      <c r="WMN15" s="757"/>
      <c r="WMO15" s="757"/>
      <c r="WMP15" s="757"/>
      <c r="WMQ15" s="757"/>
      <c r="WMR15" s="757"/>
      <c r="WMS15" s="757"/>
      <c r="WMT15" s="757"/>
      <c r="WMU15" s="757"/>
      <c r="WMV15" s="757"/>
      <c r="WMW15" s="757"/>
      <c r="WMX15" s="757"/>
      <c r="WMY15" s="757"/>
      <c r="WMZ15" s="757"/>
      <c r="WNA15" s="757"/>
      <c r="WNB15" s="757"/>
      <c r="WNC15" s="757"/>
      <c r="WND15" s="757"/>
      <c r="WNE15" s="757"/>
      <c r="WNF15" s="757"/>
      <c r="WNG15" s="757"/>
      <c r="WNH15" s="757"/>
      <c r="WNI15" s="757"/>
      <c r="WNJ15" s="757"/>
      <c r="WNK15" s="757"/>
      <c r="WNL15" s="757"/>
      <c r="WNM15" s="757"/>
      <c r="WNN15" s="757"/>
      <c r="WNO15" s="757"/>
      <c r="WNP15" s="757"/>
      <c r="WNQ15" s="757"/>
      <c r="WNR15" s="757"/>
      <c r="WNS15" s="757"/>
      <c r="WNT15" s="757"/>
      <c r="WNU15" s="757"/>
      <c r="WNV15" s="757"/>
      <c r="WNW15" s="757"/>
      <c r="WNX15" s="757"/>
      <c r="WNY15" s="757"/>
      <c r="WNZ15" s="757"/>
      <c r="WOA15" s="757"/>
      <c r="WOB15" s="757"/>
      <c r="WOC15" s="757"/>
      <c r="WOD15" s="757"/>
      <c r="WOE15" s="757"/>
      <c r="WOF15" s="757"/>
      <c r="WOG15" s="757"/>
      <c r="WOH15" s="757"/>
      <c r="WOI15" s="757"/>
      <c r="WOJ15" s="757"/>
      <c r="WOK15" s="757"/>
      <c r="WOL15" s="757"/>
      <c r="WOM15" s="757"/>
      <c r="WON15" s="757"/>
      <c r="WOO15" s="757"/>
      <c r="WOP15" s="757"/>
      <c r="WOQ15" s="757"/>
      <c r="WOR15" s="757"/>
      <c r="WOS15" s="757"/>
      <c r="WOT15" s="757"/>
      <c r="WOU15" s="757"/>
      <c r="WOV15" s="757"/>
      <c r="WOW15" s="757"/>
      <c r="WOX15" s="757"/>
      <c r="WOY15" s="757"/>
      <c r="WOZ15" s="757"/>
      <c r="WPA15" s="757"/>
      <c r="WPB15" s="757"/>
      <c r="WPC15" s="757"/>
      <c r="WPD15" s="757"/>
      <c r="WPE15" s="757"/>
      <c r="WPF15" s="757"/>
      <c r="WPG15" s="757"/>
      <c r="WPH15" s="757"/>
      <c r="WPI15" s="757"/>
      <c r="WPJ15" s="757"/>
      <c r="WPK15" s="757"/>
      <c r="WPL15" s="757"/>
      <c r="WPM15" s="757"/>
      <c r="WPN15" s="757"/>
      <c r="WPO15" s="757"/>
      <c r="WPP15" s="757"/>
      <c r="WPQ15" s="757"/>
      <c r="WPR15" s="757"/>
      <c r="WPS15" s="757"/>
      <c r="WPT15" s="757"/>
      <c r="WPU15" s="757"/>
      <c r="WPV15" s="757"/>
      <c r="WPW15" s="757"/>
      <c r="WPX15" s="757"/>
      <c r="WPY15" s="757"/>
      <c r="WPZ15" s="757"/>
      <c r="WQA15" s="757"/>
      <c r="WQB15" s="757"/>
      <c r="WQC15" s="757"/>
      <c r="WQD15" s="757"/>
      <c r="WQE15" s="757"/>
      <c r="WQF15" s="757"/>
      <c r="WQG15" s="757"/>
      <c r="WQH15" s="757"/>
      <c r="WQI15" s="757"/>
      <c r="WQJ15" s="757"/>
      <c r="WQK15" s="757"/>
      <c r="WQL15" s="757"/>
      <c r="WQM15" s="757"/>
      <c r="WQN15" s="757"/>
      <c r="WQO15" s="757"/>
      <c r="WQP15" s="757"/>
      <c r="WQQ15" s="757"/>
      <c r="WQR15" s="757"/>
      <c r="WQS15" s="757"/>
      <c r="WQT15" s="757"/>
      <c r="WQU15" s="757"/>
      <c r="WQV15" s="757"/>
      <c r="WQW15" s="757"/>
      <c r="WQX15" s="757"/>
      <c r="WQY15" s="757"/>
      <c r="WQZ15" s="757"/>
      <c r="WRA15" s="757"/>
      <c r="WRB15" s="757"/>
      <c r="WRC15" s="757"/>
      <c r="WRD15" s="757"/>
      <c r="WRE15" s="757"/>
      <c r="WRF15" s="757"/>
      <c r="WRG15" s="757"/>
      <c r="WRH15" s="757"/>
      <c r="WRI15" s="757"/>
      <c r="WRJ15" s="757"/>
      <c r="WRK15" s="757"/>
      <c r="WRL15" s="757"/>
      <c r="WRM15" s="757"/>
      <c r="WRN15" s="757"/>
      <c r="WRO15" s="757"/>
      <c r="WRP15" s="757"/>
      <c r="WRQ15" s="757"/>
      <c r="WRR15" s="757"/>
      <c r="WRS15" s="757"/>
      <c r="WRT15" s="757"/>
      <c r="WRU15" s="757"/>
      <c r="WRV15" s="757"/>
      <c r="WRW15" s="757"/>
      <c r="WRX15" s="757"/>
      <c r="WRY15" s="757"/>
      <c r="WRZ15" s="757"/>
      <c r="WSA15" s="757"/>
      <c r="WSB15" s="757"/>
      <c r="WSC15" s="757"/>
      <c r="WSD15" s="757"/>
      <c r="WSE15" s="757"/>
      <c r="WSF15" s="757"/>
      <c r="WSG15" s="757"/>
      <c r="WSH15" s="757"/>
      <c r="WSI15" s="757"/>
      <c r="WSJ15" s="757"/>
      <c r="WSK15" s="757"/>
      <c r="WSL15" s="757"/>
      <c r="WSM15" s="757"/>
      <c r="WSN15" s="757"/>
      <c r="WSO15" s="757"/>
      <c r="WSP15" s="757"/>
      <c r="WSQ15" s="757"/>
      <c r="WSR15" s="757"/>
      <c r="WSS15" s="757"/>
      <c r="WST15" s="757"/>
      <c r="WSU15" s="757"/>
      <c r="WSV15" s="757"/>
      <c r="WSW15" s="757"/>
      <c r="WSX15" s="757"/>
      <c r="WSY15" s="757"/>
      <c r="WSZ15" s="757"/>
      <c r="WTA15" s="757"/>
      <c r="WTB15" s="757"/>
      <c r="WTC15" s="757"/>
      <c r="WTD15" s="757"/>
      <c r="WTE15" s="757"/>
      <c r="WTF15" s="757"/>
      <c r="WTG15" s="757"/>
      <c r="WTH15" s="757"/>
      <c r="WTI15" s="757"/>
      <c r="WTJ15" s="757"/>
      <c r="WTK15" s="757"/>
      <c r="WTL15" s="757"/>
      <c r="WTM15" s="757"/>
      <c r="WTN15" s="757"/>
      <c r="WTO15" s="757"/>
      <c r="WTP15" s="757"/>
      <c r="WTQ15" s="757"/>
      <c r="WTR15" s="757"/>
      <c r="WTS15" s="757"/>
      <c r="WTT15" s="757"/>
      <c r="WTU15" s="757"/>
      <c r="WTV15" s="757"/>
      <c r="WTW15" s="757"/>
      <c r="WTX15" s="757"/>
      <c r="WTY15" s="757"/>
      <c r="WTZ15" s="757"/>
      <c r="WUA15" s="757"/>
      <c r="WUB15" s="757"/>
      <c r="WUC15" s="757"/>
      <c r="WUD15" s="757"/>
      <c r="WUE15" s="757"/>
      <c r="WUF15" s="757"/>
      <c r="WUG15" s="757"/>
      <c r="WUH15" s="757"/>
      <c r="WUI15" s="757"/>
      <c r="WUJ15" s="757"/>
      <c r="WUK15" s="757"/>
      <c r="WUL15" s="757"/>
      <c r="WUM15" s="757"/>
      <c r="WUN15" s="757"/>
      <c r="WUO15" s="757"/>
      <c r="WUP15" s="757"/>
      <c r="WUQ15" s="757"/>
      <c r="WUR15" s="757"/>
      <c r="WUS15" s="757"/>
      <c r="WUT15" s="757"/>
      <c r="WUU15" s="757"/>
      <c r="WUV15" s="757"/>
      <c r="WUW15" s="757"/>
      <c r="WUX15" s="757"/>
      <c r="WUY15" s="757"/>
      <c r="WUZ15" s="757"/>
      <c r="WVA15" s="757"/>
      <c r="WVB15" s="757"/>
      <c r="WVC15" s="757"/>
      <c r="WVD15" s="757"/>
      <c r="WVE15" s="757"/>
      <c r="WVF15" s="757"/>
      <c r="WVG15" s="757"/>
      <c r="WVH15" s="757"/>
      <c r="WVI15" s="757"/>
      <c r="WVJ15" s="757"/>
      <c r="WVK15" s="757"/>
      <c r="WVL15" s="757"/>
      <c r="WVM15" s="757"/>
      <c r="WVN15" s="757"/>
      <c r="WVO15" s="757"/>
      <c r="WVP15" s="757"/>
      <c r="WVQ15" s="757"/>
      <c r="WVR15" s="757"/>
      <c r="WVS15" s="757"/>
      <c r="WVT15" s="757"/>
      <c r="WVU15" s="757"/>
      <c r="WVV15" s="757"/>
      <c r="WVW15" s="757"/>
      <c r="WVX15" s="757"/>
      <c r="WVY15" s="757"/>
      <c r="WVZ15" s="757"/>
      <c r="WWA15" s="757"/>
      <c r="WWB15" s="757"/>
      <c r="WWC15" s="757"/>
      <c r="WWD15" s="757"/>
      <c r="WWE15" s="757"/>
      <c r="WWF15" s="757"/>
      <c r="WWG15" s="757"/>
      <c r="WWH15" s="757"/>
      <c r="WWI15" s="757"/>
      <c r="WWJ15" s="757"/>
      <c r="WWK15" s="757"/>
      <c r="WWL15" s="757"/>
      <c r="WWM15" s="757"/>
      <c r="WWN15" s="757"/>
      <c r="WWO15" s="757"/>
      <c r="WWP15" s="757"/>
      <c r="WWQ15" s="757"/>
      <c r="WWR15" s="757"/>
      <c r="WWS15" s="757"/>
      <c r="WWT15" s="757"/>
      <c r="WWU15" s="757"/>
      <c r="WWV15" s="757"/>
      <c r="WWW15" s="757"/>
      <c r="WWX15" s="757"/>
      <c r="WWY15" s="757"/>
      <c r="WWZ15" s="757"/>
      <c r="WXA15" s="757"/>
      <c r="WXB15" s="757"/>
      <c r="WXC15" s="757"/>
      <c r="WXD15" s="757"/>
      <c r="WXE15" s="757"/>
      <c r="WXF15" s="757"/>
      <c r="WXG15" s="757"/>
      <c r="WXH15" s="757"/>
      <c r="WXI15" s="757"/>
      <c r="WXJ15" s="757"/>
      <c r="WXK15" s="757"/>
      <c r="WXL15" s="757"/>
      <c r="WXM15" s="757"/>
      <c r="WXN15" s="757"/>
      <c r="WXO15" s="757"/>
      <c r="WXP15" s="757"/>
      <c r="WXQ15" s="757"/>
      <c r="WXR15" s="757"/>
      <c r="WXS15" s="757"/>
      <c r="WXT15" s="757"/>
      <c r="WXU15" s="757"/>
      <c r="WXV15" s="757"/>
      <c r="WXW15" s="757"/>
      <c r="WXX15" s="757"/>
      <c r="WXY15" s="757"/>
      <c r="WXZ15" s="757"/>
      <c r="WYA15" s="757"/>
      <c r="WYB15" s="757"/>
      <c r="WYC15" s="757"/>
      <c r="WYD15" s="757"/>
      <c r="WYE15" s="757"/>
      <c r="WYF15" s="757"/>
      <c r="WYG15" s="757"/>
      <c r="WYH15" s="757"/>
      <c r="WYI15" s="757"/>
      <c r="WYJ15" s="757"/>
      <c r="WYK15" s="757"/>
      <c r="WYL15" s="757"/>
      <c r="WYM15" s="757"/>
      <c r="WYN15" s="757"/>
      <c r="WYO15" s="757"/>
      <c r="WYP15" s="757"/>
      <c r="WYQ15" s="757"/>
      <c r="WYR15" s="757"/>
      <c r="WYS15" s="757"/>
      <c r="WYT15" s="757"/>
      <c r="WYU15" s="757"/>
      <c r="WYV15" s="757"/>
      <c r="WYW15" s="757"/>
      <c r="WYX15" s="757"/>
      <c r="WYY15" s="757"/>
      <c r="WYZ15" s="757"/>
      <c r="WZA15" s="757"/>
      <c r="WZB15" s="757"/>
      <c r="WZC15" s="757"/>
      <c r="WZD15" s="757"/>
      <c r="WZE15" s="757"/>
      <c r="WZF15" s="757"/>
      <c r="WZG15" s="757"/>
      <c r="WZH15" s="757"/>
      <c r="WZI15" s="757"/>
      <c r="WZJ15" s="757"/>
      <c r="WZK15" s="757"/>
      <c r="WZL15" s="757"/>
      <c r="WZM15" s="757"/>
      <c r="WZN15" s="757"/>
      <c r="WZO15" s="757"/>
      <c r="WZP15" s="757"/>
      <c r="WZQ15" s="757"/>
      <c r="WZR15" s="757"/>
      <c r="WZS15" s="757"/>
      <c r="WZT15" s="757"/>
      <c r="WZU15" s="757"/>
      <c r="WZV15" s="757"/>
      <c r="WZW15" s="757"/>
      <c r="WZX15" s="757"/>
      <c r="WZY15" s="757"/>
      <c r="WZZ15" s="757"/>
      <c r="XAA15" s="757"/>
      <c r="XAB15" s="757"/>
      <c r="XAC15" s="757"/>
      <c r="XAD15" s="757"/>
      <c r="XAE15" s="757"/>
      <c r="XAF15" s="757"/>
      <c r="XAG15" s="757"/>
      <c r="XAH15" s="757"/>
      <c r="XAI15" s="757"/>
      <c r="XAJ15" s="757"/>
      <c r="XAK15" s="757"/>
      <c r="XAL15" s="757"/>
      <c r="XAM15" s="757"/>
      <c r="XAN15" s="757"/>
      <c r="XAO15" s="757"/>
      <c r="XAP15" s="757"/>
      <c r="XAQ15" s="757"/>
      <c r="XAR15" s="757"/>
      <c r="XAS15" s="757"/>
      <c r="XAT15" s="757"/>
      <c r="XAU15" s="757"/>
      <c r="XAV15" s="757"/>
      <c r="XAW15" s="757"/>
      <c r="XAX15" s="757"/>
      <c r="XAY15" s="757"/>
      <c r="XAZ15" s="757"/>
      <c r="XBA15" s="757"/>
      <c r="XBB15" s="757"/>
      <c r="XBC15" s="757"/>
      <c r="XBD15" s="757"/>
      <c r="XBE15" s="757"/>
      <c r="XBF15" s="757"/>
      <c r="XBG15" s="757"/>
      <c r="XBH15" s="757"/>
      <c r="XBI15" s="757"/>
      <c r="XBJ15" s="757"/>
      <c r="XBK15" s="757"/>
      <c r="XBL15" s="757"/>
      <c r="XBM15" s="757"/>
      <c r="XBN15" s="757"/>
      <c r="XBO15" s="757"/>
      <c r="XBP15" s="757"/>
      <c r="XBQ15" s="757"/>
      <c r="XBR15" s="757"/>
      <c r="XBS15" s="757"/>
      <c r="XBT15" s="757"/>
      <c r="XBU15" s="757"/>
      <c r="XBV15" s="757"/>
      <c r="XBW15" s="757"/>
      <c r="XBX15" s="757"/>
      <c r="XBY15" s="757"/>
      <c r="XBZ15" s="757"/>
      <c r="XCA15" s="757"/>
      <c r="XCB15" s="757"/>
      <c r="XCC15" s="757"/>
      <c r="XCD15" s="757"/>
      <c r="XCE15" s="757"/>
      <c r="XCF15" s="757"/>
      <c r="XCG15" s="757"/>
      <c r="XCH15" s="757"/>
      <c r="XCI15" s="757"/>
      <c r="XCJ15" s="757"/>
      <c r="XCK15" s="757"/>
      <c r="XCL15" s="757"/>
      <c r="XCM15" s="757"/>
      <c r="XCN15" s="757"/>
      <c r="XCO15" s="757"/>
      <c r="XCP15" s="757"/>
      <c r="XCQ15" s="757"/>
      <c r="XCR15" s="757"/>
      <c r="XCS15" s="757"/>
      <c r="XCT15" s="757"/>
      <c r="XCU15" s="757"/>
      <c r="XCV15" s="757"/>
      <c r="XCW15" s="757"/>
      <c r="XCX15" s="757"/>
      <c r="XCY15" s="757"/>
      <c r="XCZ15" s="757"/>
      <c r="XDA15" s="757"/>
      <c r="XDB15" s="757"/>
      <c r="XDC15" s="757"/>
      <c r="XDD15" s="757"/>
      <c r="XDE15" s="757"/>
      <c r="XDF15" s="757"/>
      <c r="XDG15" s="757"/>
      <c r="XDH15" s="757"/>
      <c r="XDI15" s="757"/>
      <c r="XDJ15" s="757"/>
      <c r="XDK15" s="757"/>
      <c r="XDL15" s="757"/>
      <c r="XDM15" s="757"/>
      <c r="XDN15" s="757"/>
      <c r="XDO15" s="757"/>
      <c r="XDP15" s="757"/>
      <c r="XDQ15" s="757"/>
      <c r="XDR15" s="757"/>
      <c r="XDS15" s="757"/>
      <c r="XDT15" s="757"/>
      <c r="XDU15" s="757"/>
      <c r="XDV15" s="757"/>
      <c r="XDW15" s="757"/>
      <c r="XDX15" s="757"/>
      <c r="XDY15" s="757"/>
      <c r="XDZ15" s="757"/>
      <c r="XEA15" s="757"/>
      <c r="XEB15" s="757"/>
      <c r="XEC15" s="757"/>
      <c r="XED15" s="757"/>
      <c r="XEE15" s="757"/>
      <c r="XEF15" s="757"/>
      <c r="XEG15" s="757"/>
      <c r="XEH15" s="757"/>
      <c r="XEI15" s="757"/>
      <c r="XEJ15" s="757"/>
      <c r="XEK15" s="757"/>
      <c r="XEL15" s="757"/>
      <c r="XEM15" s="757"/>
      <c r="XEN15" s="757"/>
      <c r="XEO15" s="757"/>
      <c r="XEP15" s="757"/>
      <c r="XEQ15" s="757"/>
      <c r="XER15" s="757"/>
      <c r="XES15" s="757"/>
      <c r="XET15" s="757"/>
      <c r="XEU15" s="757"/>
      <c r="XEV15" s="757"/>
      <c r="XEW15" s="757"/>
      <c r="XEX15" s="757"/>
      <c r="XEY15" s="757"/>
      <c r="XEZ15" s="757"/>
      <c r="XFA15" s="757"/>
      <c r="XFB15" s="757"/>
      <c r="XFC15" s="757"/>
    </row>
    <row r="16" spans="1:16383" s="749" customFormat="1" ht="15.75">
      <c r="A16" s="757"/>
      <c r="B16" s="773"/>
      <c r="C16" s="774"/>
      <c r="D16" s="757"/>
      <c r="F16" s="757"/>
      <c r="G16" s="757"/>
      <c r="H16" s="757"/>
      <c r="I16" s="757"/>
      <c r="J16" s="758"/>
      <c r="K16" s="757"/>
      <c r="L16" s="757"/>
      <c r="M16" s="757"/>
      <c r="N16" s="757"/>
      <c r="O16" s="757"/>
      <c r="P16" s="757"/>
      <c r="Q16" s="757"/>
      <c r="R16" s="757"/>
      <c r="S16" s="757"/>
      <c r="T16" s="757"/>
      <c r="U16" s="757"/>
      <c r="V16" s="757"/>
      <c r="W16" s="757"/>
      <c r="X16" s="757"/>
      <c r="Y16" s="757"/>
      <c r="Z16" s="757"/>
      <c r="AA16" s="757"/>
      <c r="AB16" s="757"/>
      <c r="AC16" s="757"/>
      <c r="AD16" s="757"/>
      <c r="AE16" s="757"/>
      <c r="AF16" s="757"/>
      <c r="AG16" s="757"/>
      <c r="AH16" s="757"/>
      <c r="AI16" s="757"/>
      <c r="AJ16" s="757"/>
      <c r="AK16" s="757"/>
      <c r="AL16" s="757"/>
      <c r="AM16" s="757"/>
      <c r="AN16" s="757"/>
      <c r="AO16" s="757"/>
      <c r="AP16" s="757"/>
      <c r="AQ16" s="757"/>
      <c r="AR16" s="757"/>
      <c r="AS16" s="757"/>
      <c r="AT16" s="757"/>
      <c r="AU16" s="757"/>
      <c r="AV16" s="757"/>
      <c r="AW16" s="757"/>
      <c r="AX16" s="757"/>
      <c r="AY16" s="757"/>
      <c r="AZ16" s="757"/>
      <c r="BA16" s="757"/>
      <c r="BB16" s="757"/>
      <c r="BC16" s="757"/>
      <c r="BD16" s="757"/>
      <c r="BE16" s="757"/>
      <c r="BF16" s="757"/>
      <c r="BG16" s="757"/>
      <c r="BH16" s="757"/>
      <c r="BI16" s="757"/>
      <c r="BJ16" s="757"/>
      <c r="BK16" s="757"/>
      <c r="BL16" s="757"/>
      <c r="BM16" s="757"/>
      <c r="BN16" s="757"/>
      <c r="BO16" s="757"/>
      <c r="BP16" s="757"/>
      <c r="BQ16" s="757"/>
      <c r="BR16" s="757"/>
      <c r="BS16" s="757"/>
      <c r="BT16" s="757"/>
      <c r="BU16" s="757"/>
      <c r="BV16" s="757"/>
      <c r="BW16" s="757"/>
      <c r="BX16" s="757"/>
      <c r="BY16" s="757"/>
      <c r="BZ16" s="757"/>
      <c r="CA16" s="757"/>
      <c r="CB16" s="757"/>
      <c r="CC16" s="757"/>
      <c r="CD16" s="757"/>
      <c r="CE16" s="757"/>
      <c r="CF16" s="757"/>
      <c r="CG16" s="757"/>
      <c r="CH16" s="757"/>
      <c r="CI16" s="757"/>
      <c r="CJ16" s="757"/>
      <c r="CK16" s="757"/>
      <c r="CL16" s="757"/>
      <c r="CM16" s="757"/>
      <c r="CN16" s="757"/>
      <c r="CO16" s="757"/>
      <c r="CP16" s="757"/>
      <c r="CQ16" s="757"/>
      <c r="CR16" s="757"/>
      <c r="CS16" s="757"/>
      <c r="CT16" s="757"/>
      <c r="CU16" s="757"/>
      <c r="CV16" s="757"/>
      <c r="CW16" s="757"/>
      <c r="CX16" s="757"/>
      <c r="CY16" s="757"/>
      <c r="CZ16" s="757"/>
      <c r="DA16" s="757"/>
      <c r="DB16" s="757"/>
      <c r="DC16" s="757"/>
      <c r="DD16" s="757"/>
      <c r="DE16" s="757"/>
      <c r="DF16" s="757"/>
      <c r="DG16" s="757"/>
      <c r="DH16" s="757"/>
      <c r="DI16" s="757"/>
      <c r="DJ16" s="757"/>
      <c r="DK16" s="757"/>
      <c r="DL16" s="757"/>
      <c r="DM16" s="757"/>
      <c r="DN16" s="757"/>
      <c r="DO16" s="757"/>
      <c r="DP16" s="757"/>
      <c r="DQ16" s="757"/>
      <c r="DR16" s="757"/>
      <c r="DS16" s="757"/>
      <c r="DT16" s="757"/>
      <c r="DU16" s="757"/>
      <c r="DV16" s="757"/>
      <c r="DW16" s="757"/>
      <c r="DX16" s="757"/>
      <c r="DY16" s="757"/>
      <c r="DZ16" s="757"/>
      <c r="EA16" s="757"/>
      <c r="EB16" s="757"/>
      <c r="EC16" s="757"/>
      <c r="ED16" s="757"/>
      <c r="EE16" s="757"/>
      <c r="EF16" s="757"/>
      <c r="EG16" s="757"/>
      <c r="EH16" s="757"/>
      <c r="EI16" s="757"/>
      <c r="EJ16" s="757"/>
      <c r="EK16" s="757"/>
      <c r="EL16" s="757"/>
      <c r="EM16" s="757"/>
      <c r="EN16" s="757"/>
      <c r="EO16" s="757"/>
      <c r="EP16" s="757"/>
      <c r="EQ16" s="757"/>
      <c r="ER16" s="757"/>
      <c r="ES16" s="757"/>
      <c r="ET16" s="757"/>
      <c r="EU16" s="757"/>
      <c r="EV16" s="757"/>
      <c r="EW16" s="757"/>
      <c r="EX16" s="757"/>
      <c r="EY16" s="757"/>
      <c r="EZ16" s="757"/>
      <c r="FA16" s="757"/>
      <c r="FB16" s="757"/>
      <c r="FC16" s="757"/>
      <c r="FD16" s="757"/>
      <c r="FE16" s="757"/>
      <c r="FF16" s="757"/>
      <c r="FG16" s="757"/>
      <c r="FH16" s="757"/>
      <c r="FI16" s="757"/>
      <c r="FJ16" s="757"/>
      <c r="FK16" s="757"/>
      <c r="FL16" s="757"/>
      <c r="FM16" s="757"/>
      <c r="FN16" s="757"/>
      <c r="FO16" s="757"/>
      <c r="FP16" s="757"/>
      <c r="FQ16" s="757"/>
      <c r="FR16" s="757"/>
      <c r="FS16" s="757"/>
      <c r="FT16" s="757"/>
      <c r="FU16" s="757"/>
      <c r="FV16" s="757"/>
      <c r="FW16" s="757"/>
      <c r="FX16" s="757"/>
      <c r="FY16" s="757"/>
      <c r="FZ16" s="757"/>
      <c r="GA16" s="757"/>
      <c r="GB16" s="757"/>
      <c r="GC16" s="757"/>
      <c r="GD16" s="757"/>
      <c r="GE16" s="757"/>
      <c r="GF16" s="757"/>
      <c r="GG16" s="757"/>
      <c r="GH16" s="757"/>
      <c r="GI16" s="757"/>
      <c r="GJ16" s="757"/>
      <c r="GK16" s="757"/>
      <c r="GL16" s="757"/>
      <c r="GM16" s="757"/>
      <c r="GN16" s="757"/>
      <c r="GO16" s="757"/>
      <c r="GP16" s="757"/>
      <c r="GQ16" s="757"/>
      <c r="GR16" s="757"/>
      <c r="GS16" s="757"/>
      <c r="GT16" s="757"/>
      <c r="GU16" s="757"/>
      <c r="GV16" s="757"/>
      <c r="GW16" s="757"/>
      <c r="GX16" s="757"/>
      <c r="GY16" s="757"/>
      <c r="GZ16" s="757"/>
      <c r="HA16" s="757"/>
      <c r="HB16" s="757"/>
      <c r="HC16" s="757"/>
      <c r="HD16" s="757"/>
      <c r="HE16" s="757"/>
      <c r="HF16" s="757"/>
      <c r="HG16" s="757"/>
      <c r="HH16" s="757"/>
      <c r="HI16" s="757"/>
      <c r="HJ16" s="757"/>
      <c r="HK16" s="757"/>
      <c r="HL16" s="757"/>
      <c r="HM16" s="757"/>
      <c r="HN16" s="757"/>
      <c r="HO16" s="757"/>
      <c r="HP16" s="757"/>
      <c r="HQ16" s="757"/>
      <c r="HR16" s="757"/>
      <c r="HS16" s="757"/>
      <c r="HT16" s="757"/>
      <c r="HU16" s="757"/>
      <c r="HV16" s="757"/>
      <c r="HW16" s="757"/>
      <c r="HX16" s="757"/>
      <c r="HY16" s="757"/>
      <c r="HZ16" s="757"/>
      <c r="IA16" s="757"/>
      <c r="IB16" s="757"/>
      <c r="IC16" s="757"/>
      <c r="ID16" s="757"/>
      <c r="IE16" s="757"/>
      <c r="IF16" s="757"/>
      <c r="IG16" s="757"/>
      <c r="IH16" s="757"/>
      <c r="II16" s="757"/>
      <c r="IJ16" s="757"/>
      <c r="IK16" s="757"/>
      <c r="IL16" s="757"/>
      <c r="IM16" s="757"/>
      <c r="IN16" s="757"/>
      <c r="IO16" s="757"/>
      <c r="IP16" s="757"/>
      <c r="IQ16" s="757"/>
      <c r="IR16" s="757"/>
      <c r="IS16" s="757"/>
      <c r="IT16" s="757"/>
      <c r="IU16" s="757"/>
      <c r="IV16" s="757"/>
      <c r="IW16" s="757"/>
      <c r="IX16" s="757"/>
      <c r="IY16" s="757"/>
      <c r="IZ16" s="757"/>
      <c r="JA16" s="757"/>
      <c r="JB16" s="757"/>
      <c r="JC16" s="757"/>
      <c r="JD16" s="757"/>
      <c r="JE16" s="757"/>
      <c r="JF16" s="757"/>
      <c r="JG16" s="757"/>
      <c r="JH16" s="757"/>
      <c r="JI16" s="757"/>
      <c r="JJ16" s="757"/>
      <c r="JK16" s="757"/>
      <c r="JL16" s="757"/>
      <c r="JM16" s="757"/>
      <c r="JN16" s="757"/>
      <c r="JO16" s="757"/>
      <c r="JP16" s="757"/>
      <c r="JQ16" s="757"/>
      <c r="JR16" s="757"/>
      <c r="JS16" s="757"/>
      <c r="JT16" s="757"/>
      <c r="JU16" s="757"/>
      <c r="JV16" s="757"/>
      <c r="JW16" s="757"/>
      <c r="JX16" s="757"/>
      <c r="JY16" s="757"/>
      <c r="JZ16" s="757"/>
      <c r="KA16" s="757"/>
      <c r="KB16" s="757"/>
      <c r="KC16" s="757"/>
      <c r="KD16" s="757"/>
      <c r="KE16" s="757"/>
      <c r="KF16" s="757"/>
      <c r="KG16" s="757"/>
      <c r="KH16" s="757"/>
      <c r="KI16" s="757"/>
      <c r="KJ16" s="757"/>
      <c r="KK16" s="757"/>
      <c r="KL16" s="757"/>
      <c r="KM16" s="757"/>
      <c r="KN16" s="757"/>
      <c r="KO16" s="757"/>
      <c r="KP16" s="757"/>
      <c r="KQ16" s="757"/>
      <c r="KR16" s="757"/>
      <c r="KS16" s="757"/>
      <c r="KT16" s="757"/>
      <c r="KU16" s="757"/>
      <c r="KV16" s="757"/>
      <c r="KW16" s="757"/>
      <c r="KX16" s="757"/>
      <c r="KY16" s="757"/>
      <c r="KZ16" s="757"/>
      <c r="LA16" s="757"/>
      <c r="LB16" s="757"/>
      <c r="LC16" s="757"/>
      <c r="LD16" s="757"/>
      <c r="LE16" s="757"/>
      <c r="LF16" s="757"/>
      <c r="LG16" s="757"/>
      <c r="LH16" s="757"/>
      <c r="LI16" s="757"/>
      <c r="LJ16" s="757"/>
      <c r="LK16" s="757"/>
      <c r="LL16" s="757"/>
      <c r="LM16" s="757"/>
      <c r="LN16" s="757"/>
      <c r="LO16" s="757"/>
      <c r="LP16" s="757"/>
      <c r="LQ16" s="757"/>
      <c r="LR16" s="757"/>
      <c r="LS16" s="757"/>
      <c r="LT16" s="757"/>
      <c r="LU16" s="757"/>
      <c r="LV16" s="757"/>
      <c r="LW16" s="757"/>
      <c r="LX16" s="757"/>
      <c r="LY16" s="757"/>
      <c r="LZ16" s="757"/>
      <c r="MA16" s="757"/>
      <c r="MB16" s="757"/>
      <c r="MC16" s="757"/>
      <c r="MD16" s="757"/>
      <c r="ME16" s="757"/>
      <c r="MF16" s="757"/>
      <c r="MG16" s="757"/>
      <c r="MH16" s="757"/>
      <c r="MI16" s="757"/>
      <c r="MJ16" s="757"/>
      <c r="MK16" s="757"/>
      <c r="ML16" s="757"/>
      <c r="MM16" s="757"/>
      <c r="MN16" s="757"/>
      <c r="MO16" s="757"/>
      <c r="MP16" s="757"/>
      <c r="MQ16" s="757"/>
      <c r="MR16" s="757"/>
      <c r="MS16" s="757"/>
      <c r="MT16" s="757"/>
      <c r="MU16" s="757"/>
      <c r="MV16" s="757"/>
      <c r="MW16" s="757"/>
      <c r="MX16" s="757"/>
      <c r="MY16" s="757"/>
      <c r="MZ16" s="757"/>
      <c r="NA16" s="757"/>
      <c r="NB16" s="757"/>
      <c r="NC16" s="757"/>
      <c r="ND16" s="757"/>
      <c r="NE16" s="757"/>
      <c r="NF16" s="757"/>
      <c r="NG16" s="757"/>
      <c r="NH16" s="757"/>
      <c r="NI16" s="757"/>
      <c r="NJ16" s="757"/>
      <c r="NK16" s="757"/>
      <c r="NL16" s="757"/>
      <c r="NM16" s="757"/>
      <c r="NN16" s="757"/>
      <c r="NO16" s="757"/>
      <c r="NP16" s="757"/>
      <c r="NQ16" s="757"/>
      <c r="NR16" s="757"/>
      <c r="NS16" s="757"/>
      <c r="NT16" s="757"/>
      <c r="NU16" s="757"/>
      <c r="NV16" s="757"/>
      <c r="NW16" s="757"/>
      <c r="NX16" s="757"/>
      <c r="NY16" s="757"/>
      <c r="NZ16" s="757"/>
      <c r="OA16" s="757"/>
      <c r="OB16" s="757"/>
      <c r="OC16" s="757"/>
      <c r="OD16" s="757"/>
      <c r="OE16" s="757"/>
      <c r="OF16" s="757"/>
      <c r="OG16" s="757"/>
      <c r="OH16" s="757"/>
      <c r="OI16" s="757"/>
      <c r="OJ16" s="757"/>
      <c r="OK16" s="757"/>
      <c r="OL16" s="757"/>
      <c r="OM16" s="757"/>
      <c r="ON16" s="757"/>
      <c r="OO16" s="757"/>
      <c r="OP16" s="757"/>
      <c r="OQ16" s="757"/>
      <c r="OR16" s="757"/>
      <c r="OS16" s="757"/>
      <c r="OT16" s="757"/>
      <c r="OU16" s="757"/>
      <c r="OV16" s="757"/>
      <c r="OW16" s="757"/>
      <c r="OX16" s="757"/>
      <c r="OY16" s="757"/>
      <c r="OZ16" s="757"/>
      <c r="PA16" s="757"/>
      <c r="PB16" s="757"/>
      <c r="PC16" s="757"/>
      <c r="PD16" s="757"/>
      <c r="PE16" s="757"/>
      <c r="PF16" s="757"/>
      <c r="PG16" s="757"/>
      <c r="PH16" s="757"/>
      <c r="PI16" s="757"/>
      <c r="PJ16" s="757"/>
      <c r="PK16" s="757"/>
      <c r="PL16" s="757"/>
      <c r="PM16" s="757"/>
      <c r="PN16" s="757"/>
      <c r="PO16" s="757"/>
      <c r="PP16" s="757"/>
      <c r="PQ16" s="757"/>
      <c r="PR16" s="757"/>
      <c r="PS16" s="757"/>
      <c r="PT16" s="757"/>
      <c r="PU16" s="757"/>
      <c r="PV16" s="757"/>
      <c r="PW16" s="757"/>
      <c r="PX16" s="757"/>
      <c r="PY16" s="757"/>
      <c r="PZ16" s="757"/>
      <c r="QA16" s="757"/>
      <c r="QB16" s="757"/>
      <c r="QC16" s="757"/>
      <c r="QD16" s="757"/>
      <c r="QE16" s="757"/>
      <c r="QF16" s="757"/>
      <c r="QG16" s="757"/>
      <c r="QH16" s="757"/>
      <c r="QI16" s="757"/>
      <c r="QJ16" s="757"/>
      <c r="QK16" s="757"/>
      <c r="QL16" s="757"/>
      <c r="QM16" s="757"/>
      <c r="QN16" s="757"/>
      <c r="QO16" s="757"/>
      <c r="QP16" s="757"/>
      <c r="QQ16" s="757"/>
      <c r="QR16" s="757"/>
      <c r="QS16" s="757"/>
      <c r="QT16" s="757"/>
      <c r="QU16" s="757"/>
      <c r="QV16" s="757"/>
      <c r="QW16" s="757"/>
      <c r="QX16" s="757"/>
      <c r="QY16" s="757"/>
      <c r="QZ16" s="757"/>
      <c r="RA16" s="757"/>
      <c r="RB16" s="757"/>
      <c r="RC16" s="757"/>
      <c r="RD16" s="757"/>
      <c r="RE16" s="757"/>
      <c r="RF16" s="757"/>
      <c r="RG16" s="757"/>
      <c r="RH16" s="757"/>
      <c r="RI16" s="757"/>
      <c r="RJ16" s="757"/>
      <c r="RK16" s="757"/>
      <c r="RL16" s="757"/>
      <c r="RM16" s="757"/>
      <c r="RN16" s="757"/>
      <c r="RO16" s="757"/>
      <c r="RP16" s="757"/>
      <c r="RQ16" s="757"/>
      <c r="RR16" s="757"/>
      <c r="RS16" s="757"/>
      <c r="RT16" s="757"/>
      <c r="RU16" s="757"/>
      <c r="RV16" s="757"/>
      <c r="RW16" s="757"/>
      <c r="RX16" s="757"/>
      <c r="RY16" s="757"/>
      <c r="RZ16" s="757"/>
      <c r="SA16" s="757"/>
      <c r="SB16" s="757"/>
      <c r="SC16" s="757"/>
      <c r="SD16" s="757"/>
      <c r="SE16" s="757"/>
      <c r="SF16" s="757"/>
      <c r="SG16" s="757"/>
      <c r="SH16" s="757"/>
      <c r="SI16" s="757"/>
      <c r="SJ16" s="757"/>
      <c r="SK16" s="757"/>
      <c r="SL16" s="757"/>
      <c r="SM16" s="757"/>
      <c r="SN16" s="757"/>
      <c r="SO16" s="757"/>
      <c r="SP16" s="757"/>
      <c r="SQ16" s="757"/>
      <c r="SR16" s="757"/>
      <c r="SS16" s="757"/>
      <c r="ST16" s="757"/>
      <c r="SU16" s="757"/>
      <c r="SV16" s="757"/>
      <c r="SW16" s="757"/>
      <c r="SX16" s="757"/>
      <c r="SY16" s="757"/>
      <c r="SZ16" s="757"/>
      <c r="TA16" s="757"/>
      <c r="TB16" s="757"/>
      <c r="TC16" s="757"/>
      <c r="TD16" s="757"/>
      <c r="TE16" s="757"/>
      <c r="TF16" s="757"/>
      <c r="TG16" s="757"/>
      <c r="TH16" s="757"/>
      <c r="TI16" s="757"/>
      <c r="TJ16" s="757"/>
      <c r="TK16" s="757"/>
      <c r="TL16" s="757"/>
      <c r="TM16" s="757"/>
      <c r="TN16" s="757"/>
      <c r="TO16" s="757"/>
      <c r="TP16" s="757"/>
      <c r="TQ16" s="757"/>
      <c r="TR16" s="757"/>
      <c r="TS16" s="757"/>
      <c r="TT16" s="757"/>
      <c r="TU16" s="757"/>
      <c r="TV16" s="757"/>
      <c r="TW16" s="757"/>
      <c r="TX16" s="757"/>
      <c r="TY16" s="757"/>
      <c r="TZ16" s="757"/>
      <c r="UA16" s="757"/>
      <c r="UB16" s="757"/>
      <c r="UC16" s="757"/>
      <c r="UD16" s="757"/>
      <c r="UE16" s="757"/>
      <c r="UF16" s="757"/>
      <c r="UG16" s="757"/>
      <c r="UH16" s="757"/>
      <c r="UI16" s="757"/>
      <c r="UJ16" s="757"/>
      <c r="UK16" s="757"/>
      <c r="UL16" s="757"/>
      <c r="UM16" s="757"/>
      <c r="UN16" s="757"/>
      <c r="UO16" s="757"/>
      <c r="UP16" s="757"/>
      <c r="UQ16" s="757"/>
      <c r="UR16" s="757"/>
      <c r="US16" s="757"/>
      <c r="UT16" s="757"/>
      <c r="UU16" s="757"/>
      <c r="UV16" s="757"/>
      <c r="UW16" s="757"/>
      <c r="UX16" s="757"/>
      <c r="UY16" s="757"/>
      <c r="UZ16" s="757"/>
      <c r="VA16" s="757"/>
      <c r="VB16" s="757"/>
      <c r="VC16" s="757"/>
      <c r="VD16" s="757"/>
      <c r="VE16" s="757"/>
      <c r="VF16" s="757"/>
      <c r="VG16" s="757"/>
      <c r="VH16" s="757"/>
      <c r="VI16" s="757"/>
      <c r="VJ16" s="757"/>
      <c r="VK16" s="757"/>
      <c r="VL16" s="757"/>
      <c r="VM16" s="757"/>
      <c r="VN16" s="757"/>
      <c r="VO16" s="757"/>
      <c r="VP16" s="757"/>
      <c r="VQ16" s="757"/>
      <c r="VR16" s="757"/>
      <c r="VS16" s="757"/>
      <c r="VT16" s="757"/>
      <c r="VU16" s="757"/>
      <c r="VV16" s="757"/>
      <c r="VW16" s="757"/>
      <c r="VX16" s="757"/>
      <c r="VY16" s="757"/>
      <c r="VZ16" s="757"/>
      <c r="WA16" s="757"/>
      <c r="WB16" s="757"/>
      <c r="WC16" s="757"/>
      <c r="WD16" s="757"/>
      <c r="WE16" s="757"/>
      <c r="WF16" s="757"/>
      <c r="WG16" s="757"/>
      <c r="WH16" s="757"/>
      <c r="WI16" s="757"/>
      <c r="WJ16" s="757"/>
      <c r="WK16" s="757"/>
      <c r="WL16" s="757"/>
      <c r="WM16" s="757"/>
      <c r="WN16" s="757"/>
      <c r="WO16" s="757"/>
      <c r="WP16" s="757"/>
      <c r="WQ16" s="757"/>
      <c r="WR16" s="757"/>
      <c r="WS16" s="757"/>
      <c r="WT16" s="757"/>
      <c r="WU16" s="757"/>
      <c r="WV16" s="757"/>
      <c r="WW16" s="757"/>
      <c r="WX16" s="757"/>
      <c r="WY16" s="757"/>
      <c r="WZ16" s="757"/>
      <c r="XA16" s="757"/>
      <c r="XB16" s="757"/>
      <c r="XC16" s="757"/>
      <c r="XD16" s="757"/>
      <c r="XE16" s="757"/>
      <c r="XF16" s="757"/>
      <c r="XG16" s="757"/>
      <c r="XH16" s="757"/>
      <c r="XI16" s="757"/>
      <c r="XJ16" s="757"/>
      <c r="XK16" s="757"/>
      <c r="XL16" s="757"/>
      <c r="XM16" s="757"/>
      <c r="XN16" s="757"/>
      <c r="XO16" s="757"/>
      <c r="XP16" s="757"/>
      <c r="XQ16" s="757"/>
      <c r="XR16" s="757"/>
      <c r="XS16" s="757"/>
      <c r="XT16" s="757"/>
      <c r="XU16" s="757"/>
      <c r="XV16" s="757"/>
      <c r="XW16" s="757"/>
      <c r="XX16" s="757"/>
      <c r="XY16" s="757"/>
      <c r="XZ16" s="757"/>
      <c r="YA16" s="757"/>
      <c r="YB16" s="757"/>
      <c r="YC16" s="757"/>
      <c r="YD16" s="757"/>
      <c r="YE16" s="757"/>
      <c r="YF16" s="757"/>
      <c r="YG16" s="757"/>
      <c r="YH16" s="757"/>
      <c r="YI16" s="757"/>
      <c r="YJ16" s="757"/>
      <c r="YK16" s="757"/>
      <c r="YL16" s="757"/>
      <c r="YM16" s="757"/>
      <c r="YN16" s="757"/>
      <c r="YO16" s="757"/>
      <c r="YP16" s="757"/>
      <c r="YQ16" s="757"/>
      <c r="YR16" s="757"/>
      <c r="YS16" s="757"/>
      <c r="YT16" s="757"/>
      <c r="YU16" s="757"/>
      <c r="YV16" s="757"/>
      <c r="YW16" s="757"/>
      <c r="YX16" s="757"/>
      <c r="YY16" s="757"/>
      <c r="YZ16" s="757"/>
      <c r="ZA16" s="757"/>
      <c r="ZB16" s="757"/>
      <c r="ZC16" s="757"/>
      <c r="ZD16" s="757"/>
      <c r="ZE16" s="757"/>
      <c r="ZF16" s="757"/>
      <c r="ZG16" s="757"/>
      <c r="ZH16" s="757"/>
      <c r="ZI16" s="757"/>
      <c r="ZJ16" s="757"/>
      <c r="ZK16" s="757"/>
      <c r="ZL16" s="757"/>
      <c r="ZM16" s="757"/>
      <c r="ZN16" s="757"/>
      <c r="ZO16" s="757"/>
      <c r="ZP16" s="757"/>
      <c r="ZQ16" s="757"/>
      <c r="ZR16" s="757"/>
      <c r="ZS16" s="757"/>
      <c r="ZT16" s="757"/>
      <c r="ZU16" s="757"/>
      <c r="ZV16" s="757"/>
      <c r="ZW16" s="757"/>
      <c r="ZX16" s="757"/>
      <c r="ZY16" s="757"/>
      <c r="ZZ16" s="757"/>
      <c r="AAA16" s="757"/>
      <c r="AAB16" s="757"/>
      <c r="AAC16" s="757"/>
      <c r="AAD16" s="757"/>
      <c r="AAE16" s="757"/>
      <c r="AAF16" s="757"/>
      <c r="AAG16" s="757"/>
      <c r="AAH16" s="757"/>
      <c r="AAI16" s="757"/>
      <c r="AAJ16" s="757"/>
      <c r="AAK16" s="757"/>
      <c r="AAL16" s="757"/>
      <c r="AAM16" s="757"/>
      <c r="AAN16" s="757"/>
      <c r="AAO16" s="757"/>
      <c r="AAP16" s="757"/>
      <c r="AAQ16" s="757"/>
      <c r="AAR16" s="757"/>
      <c r="AAS16" s="757"/>
      <c r="AAT16" s="757"/>
      <c r="AAU16" s="757"/>
      <c r="AAV16" s="757"/>
      <c r="AAW16" s="757"/>
      <c r="AAX16" s="757"/>
      <c r="AAY16" s="757"/>
      <c r="AAZ16" s="757"/>
      <c r="ABA16" s="757"/>
      <c r="ABB16" s="757"/>
      <c r="ABC16" s="757"/>
      <c r="ABD16" s="757"/>
      <c r="ABE16" s="757"/>
      <c r="ABF16" s="757"/>
      <c r="ABG16" s="757"/>
      <c r="ABH16" s="757"/>
      <c r="ABI16" s="757"/>
      <c r="ABJ16" s="757"/>
      <c r="ABK16" s="757"/>
      <c r="ABL16" s="757"/>
      <c r="ABM16" s="757"/>
      <c r="ABN16" s="757"/>
      <c r="ABO16" s="757"/>
      <c r="ABP16" s="757"/>
      <c r="ABQ16" s="757"/>
      <c r="ABR16" s="757"/>
      <c r="ABS16" s="757"/>
      <c r="ABT16" s="757"/>
      <c r="ABU16" s="757"/>
      <c r="ABV16" s="757"/>
      <c r="ABW16" s="757"/>
      <c r="ABX16" s="757"/>
      <c r="ABY16" s="757"/>
      <c r="ABZ16" s="757"/>
      <c r="ACA16" s="757"/>
      <c r="ACB16" s="757"/>
      <c r="ACC16" s="757"/>
      <c r="ACD16" s="757"/>
      <c r="ACE16" s="757"/>
      <c r="ACF16" s="757"/>
      <c r="ACG16" s="757"/>
      <c r="ACH16" s="757"/>
      <c r="ACI16" s="757"/>
      <c r="ACJ16" s="757"/>
      <c r="ACK16" s="757"/>
      <c r="ACL16" s="757"/>
      <c r="ACM16" s="757"/>
      <c r="ACN16" s="757"/>
      <c r="ACO16" s="757"/>
      <c r="ACP16" s="757"/>
      <c r="ACQ16" s="757"/>
      <c r="ACR16" s="757"/>
      <c r="ACS16" s="757"/>
      <c r="ACT16" s="757"/>
      <c r="ACU16" s="757"/>
      <c r="ACV16" s="757"/>
      <c r="ACW16" s="757"/>
      <c r="ACX16" s="757"/>
      <c r="ACY16" s="757"/>
      <c r="ACZ16" s="757"/>
      <c r="ADA16" s="757"/>
      <c r="ADB16" s="757"/>
      <c r="ADC16" s="757"/>
      <c r="ADD16" s="757"/>
      <c r="ADE16" s="757"/>
      <c r="ADF16" s="757"/>
      <c r="ADG16" s="757"/>
      <c r="ADH16" s="757"/>
      <c r="ADI16" s="757"/>
      <c r="ADJ16" s="757"/>
      <c r="ADK16" s="757"/>
      <c r="ADL16" s="757"/>
      <c r="ADM16" s="757"/>
      <c r="ADN16" s="757"/>
      <c r="ADO16" s="757"/>
      <c r="ADP16" s="757"/>
      <c r="ADQ16" s="757"/>
      <c r="ADR16" s="757"/>
      <c r="ADS16" s="757"/>
      <c r="ADT16" s="757"/>
      <c r="ADU16" s="757"/>
      <c r="ADV16" s="757"/>
      <c r="ADW16" s="757"/>
      <c r="ADX16" s="757"/>
      <c r="ADY16" s="757"/>
      <c r="ADZ16" s="757"/>
      <c r="AEA16" s="757"/>
      <c r="AEB16" s="757"/>
      <c r="AEC16" s="757"/>
      <c r="AED16" s="757"/>
      <c r="AEE16" s="757"/>
      <c r="AEF16" s="757"/>
      <c r="AEG16" s="757"/>
      <c r="AEH16" s="757"/>
      <c r="AEI16" s="757"/>
      <c r="AEJ16" s="757"/>
      <c r="AEK16" s="757"/>
      <c r="AEL16" s="757"/>
      <c r="AEM16" s="757"/>
      <c r="AEN16" s="757"/>
      <c r="AEO16" s="757"/>
      <c r="AEP16" s="757"/>
      <c r="AEQ16" s="757"/>
      <c r="AER16" s="757"/>
      <c r="AES16" s="757"/>
      <c r="AET16" s="757"/>
      <c r="AEU16" s="757"/>
      <c r="AEV16" s="757"/>
      <c r="AEW16" s="757"/>
      <c r="AEX16" s="757"/>
      <c r="AEY16" s="757"/>
      <c r="AEZ16" s="757"/>
      <c r="AFA16" s="757"/>
      <c r="AFB16" s="757"/>
      <c r="AFC16" s="757"/>
      <c r="AFD16" s="757"/>
      <c r="AFE16" s="757"/>
      <c r="AFF16" s="757"/>
      <c r="AFG16" s="757"/>
      <c r="AFH16" s="757"/>
      <c r="AFI16" s="757"/>
      <c r="AFJ16" s="757"/>
      <c r="AFK16" s="757"/>
      <c r="AFL16" s="757"/>
      <c r="AFM16" s="757"/>
      <c r="AFN16" s="757"/>
      <c r="AFO16" s="757"/>
      <c r="AFP16" s="757"/>
      <c r="AFQ16" s="757"/>
      <c r="AFR16" s="757"/>
      <c r="AFS16" s="757"/>
      <c r="AFT16" s="757"/>
      <c r="AFU16" s="757"/>
      <c r="AFV16" s="757"/>
      <c r="AFW16" s="757"/>
      <c r="AFX16" s="757"/>
      <c r="AFY16" s="757"/>
      <c r="AFZ16" s="757"/>
      <c r="AGA16" s="757"/>
      <c r="AGB16" s="757"/>
      <c r="AGC16" s="757"/>
      <c r="AGD16" s="757"/>
      <c r="AGE16" s="757"/>
      <c r="AGF16" s="757"/>
      <c r="AGG16" s="757"/>
      <c r="AGH16" s="757"/>
      <c r="AGI16" s="757"/>
      <c r="AGJ16" s="757"/>
      <c r="AGK16" s="757"/>
      <c r="AGL16" s="757"/>
      <c r="AGM16" s="757"/>
      <c r="AGN16" s="757"/>
      <c r="AGO16" s="757"/>
      <c r="AGP16" s="757"/>
      <c r="AGQ16" s="757"/>
      <c r="AGR16" s="757"/>
      <c r="AGS16" s="757"/>
      <c r="AGT16" s="757"/>
      <c r="AGU16" s="757"/>
      <c r="AGV16" s="757"/>
      <c r="AGW16" s="757"/>
      <c r="AGX16" s="757"/>
      <c r="AGY16" s="757"/>
      <c r="AGZ16" s="757"/>
      <c r="AHA16" s="757"/>
      <c r="AHB16" s="757"/>
      <c r="AHC16" s="757"/>
      <c r="AHD16" s="757"/>
      <c r="AHE16" s="757"/>
      <c r="AHF16" s="757"/>
      <c r="AHG16" s="757"/>
      <c r="AHH16" s="757"/>
      <c r="AHI16" s="757"/>
      <c r="AHJ16" s="757"/>
      <c r="AHK16" s="757"/>
      <c r="AHL16" s="757"/>
      <c r="AHM16" s="757"/>
      <c r="AHN16" s="757"/>
      <c r="AHO16" s="757"/>
      <c r="AHP16" s="757"/>
      <c r="AHQ16" s="757"/>
      <c r="AHR16" s="757"/>
      <c r="AHS16" s="757"/>
      <c r="AHT16" s="757"/>
      <c r="AHU16" s="757"/>
      <c r="AHV16" s="757"/>
      <c r="AHW16" s="757"/>
      <c r="AHX16" s="757"/>
      <c r="AHY16" s="757"/>
      <c r="AHZ16" s="757"/>
      <c r="AIA16" s="757"/>
      <c r="AIB16" s="757"/>
      <c r="AIC16" s="757"/>
      <c r="AID16" s="757"/>
      <c r="AIE16" s="757"/>
      <c r="AIF16" s="757"/>
      <c r="AIG16" s="757"/>
      <c r="AIH16" s="757"/>
      <c r="AII16" s="757"/>
      <c r="AIJ16" s="757"/>
      <c r="AIK16" s="757"/>
      <c r="AIL16" s="757"/>
      <c r="AIM16" s="757"/>
      <c r="AIN16" s="757"/>
      <c r="AIO16" s="757"/>
      <c r="AIP16" s="757"/>
      <c r="AIQ16" s="757"/>
      <c r="AIR16" s="757"/>
      <c r="AIS16" s="757"/>
      <c r="AIT16" s="757"/>
      <c r="AIU16" s="757"/>
      <c r="AIV16" s="757"/>
      <c r="AIW16" s="757"/>
      <c r="AIX16" s="757"/>
      <c r="AIY16" s="757"/>
      <c r="AIZ16" s="757"/>
      <c r="AJA16" s="757"/>
      <c r="AJB16" s="757"/>
      <c r="AJC16" s="757"/>
      <c r="AJD16" s="757"/>
      <c r="AJE16" s="757"/>
      <c r="AJF16" s="757"/>
      <c r="AJG16" s="757"/>
      <c r="AJH16" s="757"/>
      <c r="AJI16" s="757"/>
      <c r="AJJ16" s="757"/>
      <c r="AJK16" s="757"/>
      <c r="AJL16" s="757"/>
      <c r="AJM16" s="757"/>
      <c r="AJN16" s="757"/>
      <c r="AJO16" s="757"/>
      <c r="AJP16" s="757"/>
      <c r="AJQ16" s="757"/>
      <c r="AJR16" s="757"/>
      <c r="AJS16" s="757"/>
      <c r="AJT16" s="757"/>
      <c r="AJU16" s="757"/>
      <c r="AJV16" s="757"/>
      <c r="AJW16" s="757"/>
      <c r="AJX16" s="757"/>
      <c r="AJY16" s="757"/>
      <c r="AJZ16" s="757"/>
      <c r="AKA16" s="757"/>
      <c r="AKB16" s="757"/>
      <c r="AKC16" s="757"/>
      <c r="AKD16" s="757"/>
      <c r="AKE16" s="757"/>
      <c r="AKF16" s="757"/>
      <c r="AKG16" s="757"/>
      <c r="AKH16" s="757"/>
      <c r="AKI16" s="757"/>
      <c r="AKJ16" s="757"/>
      <c r="AKK16" s="757"/>
      <c r="AKL16" s="757"/>
      <c r="AKM16" s="757"/>
      <c r="AKN16" s="757"/>
      <c r="AKO16" s="757"/>
      <c r="AKP16" s="757"/>
      <c r="AKQ16" s="757"/>
      <c r="AKR16" s="757"/>
      <c r="AKS16" s="757"/>
      <c r="AKT16" s="757"/>
      <c r="AKU16" s="757"/>
      <c r="AKV16" s="757"/>
      <c r="AKW16" s="757"/>
      <c r="AKX16" s="757"/>
      <c r="AKY16" s="757"/>
      <c r="AKZ16" s="757"/>
      <c r="ALA16" s="757"/>
      <c r="ALB16" s="757"/>
      <c r="ALC16" s="757"/>
      <c r="ALD16" s="757"/>
      <c r="ALE16" s="757"/>
      <c r="ALF16" s="757"/>
      <c r="ALG16" s="757"/>
      <c r="ALH16" s="757"/>
      <c r="ALI16" s="757"/>
      <c r="ALJ16" s="757"/>
      <c r="ALK16" s="757"/>
      <c r="ALL16" s="757"/>
      <c r="ALM16" s="757"/>
      <c r="ALN16" s="757"/>
      <c r="ALO16" s="757"/>
      <c r="ALP16" s="757"/>
      <c r="ALQ16" s="757"/>
      <c r="ALR16" s="757"/>
      <c r="ALS16" s="757"/>
      <c r="ALT16" s="757"/>
      <c r="ALU16" s="757"/>
      <c r="ALV16" s="757"/>
      <c r="ALW16" s="757"/>
      <c r="ALX16" s="757"/>
      <c r="ALY16" s="757"/>
      <c r="ALZ16" s="757"/>
      <c r="AMA16" s="757"/>
      <c r="AMB16" s="757"/>
      <c r="AMC16" s="757"/>
      <c r="AMD16" s="757"/>
      <c r="AME16" s="757"/>
      <c r="AMF16" s="757"/>
      <c r="AMG16" s="757"/>
      <c r="AMH16" s="757"/>
      <c r="AMI16" s="757"/>
      <c r="AMJ16" s="757"/>
      <c r="AMK16" s="757"/>
      <c r="AML16" s="757"/>
      <c r="AMM16" s="757"/>
      <c r="AMN16" s="757"/>
      <c r="AMO16" s="757"/>
      <c r="AMP16" s="757"/>
      <c r="AMQ16" s="757"/>
      <c r="AMR16" s="757"/>
      <c r="AMS16" s="757"/>
      <c r="AMT16" s="757"/>
      <c r="AMU16" s="757"/>
      <c r="AMV16" s="757"/>
      <c r="AMW16" s="757"/>
      <c r="AMX16" s="757"/>
      <c r="AMY16" s="757"/>
      <c r="AMZ16" s="757"/>
      <c r="ANA16" s="757"/>
      <c r="ANB16" s="757"/>
      <c r="ANC16" s="757"/>
      <c r="AND16" s="757"/>
      <c r="ANE16" s="757"/>
      <c r="ANF16" s="757"/>
      <c r="ANG16" s="757"/>
      <c r="ANH16" s="757"/>
      <c r="ANI16" s="757"/>
      <c r="ANJ16" s="757"/>
      <c r="ANK16" s="757"/>
      <c r="ANL16" s="757"/>
      <c r="ANM16" s="757"/>
      <c r="ANN16" s="757"/>
      <c r="ANO16" s="757"/>
      <c r="ANP16" s="757"/>
      <c r="ANQ16" s="757"/>
      <c r="ANR16" s="757"/>
      <c r="ANS16" s="757"/>
      <c r="ANT16" s="757"/>
      <c r="ANU16" s="757"/>
      <c r="ANV16" s="757"/>
      <c r="ANW16" s="757"/>
      <c r="ANX16" s="757"/>
      <c r="ANY16" s="757"/>
      <c r="ANZ16" s="757"/>
      <c r="AOA16" s="757"/>
      <c r="AOB16" s="757"/>
      <c r="AOC16" s="757"/>
      <c r="AOD16" s="757"/>
      <c r="AOE16" s="757"/>
      <c r="AOF16" s="757"/>
      <c r="AOG16" s="757"/>
      <c r="AOH16" s="757"/>
      <c r="AOI16" s="757"/>
      <c r="AOJ16" s="757"/>
      <c r="AOK16" s="757"/>
      <c r="AOL16" s="757"/>
      <c r="AOM16" s="757"/>
      <c r="AON16" s="757"/>
      <c r="AOO16" s="757"/>
      <c r="AOP16" s="757"/>
      <c r="AOQ16" s="757"/>
      <c r="AOR16" s="757"/>
      <c r="AOS16" s="757"/>
      <c r="AOT16" s="757"/>
      <c r="AOU16" s="757"/>
      <c r="AOV16" s="757"/>
      <c r="AOW16" s="757"/>
      <c r="AOX16" s="757"/>
      <c r="AOY16" s="757"/>
      <c r="AOZ16" s="757"/>
      <c r="APA16" s="757"/>
      <c r="APB16" s="757"/>
      <c r="APC16" s="757"/>
      <c r="APD16" s="757"/>
      <c r="APE16" s="757"/>
      <c r="APF16" s="757"/>
      <c r="APG16" s="757"/>
      <c r="APH16" s="757"/>
      <c r="API16" s="757"/>
      <c r="APJ16" s="757"/>
      <c r="APK16" s="757"/>
      <c r="APL16" s="757"/>
      <c r="APM16" s="757"/>
      <c r="APN16" s="757"/>
      <c r="APO16" s="757"/>
      <c r="APP16" s="757"/>
      <c r="APQ16" s="757"/>
      <c r="APR16" s="757"/>
      <c r="APS16" s="757"/>
      <c r="APT16" s="757"/>
      <c r="APU16" s="757"/>
      <c r="APV16" s="757"/>
      <c r="APW16" s="757"/>
      <c r="APX16" s="757"/>
      <c r="APY16" s="757"/>
      <c r="APZ16" s="757"/>
      <c r="AQA16" s="757"/>
      <c r="AQB16" s="757"/>
      <c r="AQC16" s="757"/>
      <c r="AQD16" s="757"/>
      <c r="AQE16" s="757"/>
      <c r="AQF16" s="757"/>
      <c r="AQG16" s="757"/>
      <c r="AQH16" s="757"/>
      <c r="AQI16" s="757"/>
      <c r="AQJ16" s="757"/>
      <c r="AQK16" s="757"/>
      <c r="AQL16" s="757"/>
      <c r="AQM16" s="757"/>
      <c r="AQN16" s="757"/>
      <c r="AQO16" s="757"/>
      <c r="AQP16" s="757"/>
      <c r="AQQ16" s="757"/>
      <c r="AQR16" s="757"/>
      <c r="AQS16" s="757"/>
      <c r="AQT16" s="757"/>
      <c r="AQU16" s="757"/>
      <c r="AQV16" s="757"/>
      <c r="AQW16" s="757"/>
      <c r="AQX16" s="757"/>
      <c r="AQY16" s="757"/>
      <c r="AQZ16" s="757"/>
      <c r="ARA16" s="757"/>
      <c r="ARB16" s="757"/>
      <c r="ARC16" s="757"/>
      <c r="ARD16" s="757"/>
      <c r="ARE16" s="757"/>
      <c r="ARF16" s="757"/>
      <c r="ARG16" s="757"/>
      <c r="ARH16" s="757"/>
      <c r="ARI16" s="757"/>
      <c r="ARJ16" s="757"/>
      <c r="ARK16" s="757"/>
      <c r="ARL16" s="757"/>
      <c r="ARM16" s="757"/>
      <c r="ARN16" s="757"/>
      <c r="ARO16" s="757"/>
      <c r="ARP16" s="757"/>
      <c r="ARQ16" s="757"/>
      <c r="ARR16" s="757"/>
      <c r="ARS16" s="757"/>
      <c r="ART16" s="757"/>
      <c r="ARU16" s="757"/>
      <c r="ARV16" s="757"/>
      <c r="ARW16" s="757"/>
      <c r="ARX16" s="757"/>
      <c r="ARY16" s="757"/>
      <c r="ARZ16" s="757"/>
      <c r="ASA16" s="757"/>
      <c r="ASB16" s="757"/>
      <c r="ASC16" s="757"/>
      <c r="ASD16" s="757"/>
      <c r="ASE16" s="757"/>
      <c r="ASF16" s="757"/>
      <c r="ASG16" s="757"/>
      <c r="ASH16" s="757"/>
      <c r="ASI16" s="757"/>
      <c r="ASJ16" s="757"/>
      <c r="ASK16" s="757"/>
      <c r="ASL16" s="757"/>
      <c r="ASM16" s="757"/>
      <c r="ASN16" s="757"/>
      <c r="ASO16" s="757"/>
      <c r="ASP16" s="757"/>
      <c r="ASQ16" s="757"/>
      <c r="ASR16" s="757"/>
      <c r="ASS16" s="757"/>
      <c r="AST16" s="757"/>
      <c r="ASU16" s="757"/>
      <c r="ASV16" s="757"/>
      <c r="ASW16" s="757"/>
      <c r="ASX16" s="757"/>
      <c r="ASY16" s="757"/>
      <c r="ASZ16" s="757"/>
      <c r="ATA16" s="757"/>
      <c r="ATB16" s="757"/>
      <c r="ATC16" s="757"/>
      <c r="ATD16" s="757"/>
      <c r="ATE16" s="757"/>
      <c r="ATF16" s="757"/>
      <c r="ATG16" s="757"/>
      <c r="ATH16" s="757"/>
      <c r="ATI16" s="757"/>
      <c r="ATJ16" s="757"/>
      <c r="ATK16" s="757"/>
      <c r="ATL16" s="757"/>
      <c r="ATM16" s="757"/>
      <c r="ATN16" s="757"/>
      <c r="ATO16" s="757"/>
      <c r="ATP16" s="757"/>
      <c r="ATQ16" s="757"/>
      <c r="ATR16" s="757"/>
      <c r="ATS16" s="757"/>
      <c r="ATT16" s="757"/>
      <c r="ATU16" s="757"/>
      <c r="ATV16" s="757"/>
      <c r="ATW16" s="757"/>
      <c r="ATX16" s="757"/>
      <c r="ATY16" s="757"/>
      <c r="ATZ16" s="757"/>
      <c r="AUA16" s="757"/>
      <c r="AUB16" s="757"/>
      <c r="AUC16" s="757"/>
      <c r="AUD16" s="757"/>
      <c r="AUE16" s="757"/>
      <c r="AUF16" s="757"/>
      <c r="AUG16" s="757"/>
      <c r="AUH16" s="757"/>
      <c r="AUI16" s="757"/>
      <c r="AUJ16" s="757"/>
      <c r="AUK16" s="757"/>
      <c r="AUL16" s="757"/>
      <c r="AUM16" s="757"/>
      <c r="AUN16" s="757"/>
      <c r="AUO16" s="757"/>
      <c r="AUP16" s="757"/>
      <c r="AUQ16" s="757"/>
      <c r="AUR16" s="757"/>
      <c r="AUS16" s="757"/>
      <c r="AUT16" s="757"/>
      <c r="AUU16" s="757"/>
      <c r="AUV16" s="757"/>
      <c r="AUW16" s="757"/>
      <c r="AUX16" s="757"/>
      <c r="AUY16" s="757"/>
      <c r="AUZ16" s="757"/>
      <c r="AVA16" s="757"/>
      <c r="AVB16" s="757"/>
      <c r="AVC16" s="757"/>
      <c r="AVD16" s="757"/>
      <c r="AVE16" s="757"/>
      <c r="AVF16" s="757"/>
      <c r="AVG16" s="757"/>
      <c r="AVH16" s="757"/>
      <c r="AVI16" s="757"/>
      <c r="AVJ16" s="757"/>
      <c r="AVK16" s="757"/>
      <c r="AVL16" s="757"/>
      <c r="AVM16" s="757"/>
      <c r="AVN16" s="757"/>
      <c r="AVO16" s="757"/>
      <c r="AVP16" s="757"/>
      <c r="AVQ16" s="757"/>
      <c r="AVR16" s="757"/>
      <c r="AVS16" s="757"/>
      <c r="AVT16" s="757"/>
      <c r="AVU16" s="757"/>
      <c r="AVV16" s="757"/>
      <c r="AVW16" s="757"/>
      <c r="AVX16" s="757"/>
      <c r="AVY16" s="757"/>
      <c r="AVZ16" s="757"/>
      <c r="AWA16" s="757"/>
      <c r="AWB16" s="757"/>
      <c r="AWC16" s="757"/>
      <c r="AWD16" s="757"/>
      <c r="AWE16" s="757"/>
      <c r="AWF16" s="757"/>
      <c r="AWG16" s="757"/>
      <c r="AWH16" s="757"/>
      <c r="AWI16" s="757"/>
      <c r="AWJ16" s="757"/>
      <c r="AWK16" s="757"/>
      <c r="AWL16" s="757"/>
      <c r="AWM16" s="757"/>
      <c r="AWN16" s="757"/>
      <c r="AWO16" s="757"/>
      <c r="AWP16" s="757"/>
      <c r="AWQ16" s="757"/>
      <c r="AWR16" s="757"/>
      <c r="AWS16" s="757"/>
      <c r="AWT16" s="757"/>
      <c r="AWU16" s="757"/>
      <c r="AWV16" s="757"/>
      <c r="AWW16" s="757"/>
      <c r="AWX16" s="757"/>
      <c r="AWY16" s="757"/>
      <c r="AWZ16" s="757"/>
      <c r="AXA16" s="757"/>
      <c r="AXB16" s="757"/>
      <c r="AXC16" s="757"/>
      <c r="AXD16" s="757"/>
      <c r="AXE16" s="757"/>
      <c r="AXF16" s="757"/>
      <c r="AXG16" s="757"/>
      <c r="AXH16" s="757"/>
      <c r="AXI16" s="757"/>
      <c r="AXJ16" s="757"/>
      <c r="AXK16" s="757"/>
      <c r="AXL16" s="757"/>
      <c r="AXM16" s="757"/>
      <c r="AXN16" s="757"/>
      <c r="AXO16" s="757"/>
      <c r="AXP16" s="757"/>
      <c r="AXQ16" s="757"/>
      <c r="AXR16" s="757"/>
      <c r="AXS16" s="757"/>
      <c r="AXT16" s="757"/>
      <c r="AXU16" s="757"/>
      <c r="AXV16" s="757"/>
      <c r="AXW16" s="757"/>
      <c r="AXX16" s="757"/>
      <c r="AXY16" s="757"/>
      <c r="AXZ16" s="757"/>
      <c r="AYA16" s="757"/>
      <c r="AYB16" s="757"/>
      <c r="AYC16" s="757"/>
      <c r="AYD16" s="757"/>
      <c r="AYE16" s="757"/>
      <c r="AYF16" s="757"/>
      <c r="AYG16" s="757"/>
      <c r="AYH16" s="757"/>
      <c r="AYI16" s="757"/>
      <c r="AYJ16" s="757"/>
      <c r="AYK16" s="757"/>
      <c r="AYL16" s="757"/>
      <c r="AYM16" s="757"/>
      <c r="AYN16" s="757"/>
      <c r="AYO16" s="757"/>
      <c r="AYP16" s="757"/>
      <c r="AYQ16" s="757"/>
      <c r="AYR16" s="757"/>
      <c r="AYS16" s="757"/>
      <c r="AYT16" s="757"/>
      <c r="AYU16" s="757"/>
      <c r="AYV16" s="757"/>
      <c r="AYW16" s="757"/>
      <c r="AYX16" s="757"/>
      <c r="AYY16" s="757"/>
      <c r="AYZ16" s="757"/>
      <c r="AZA16" s="757"/>
      <c r="AZB16" s="757"/>
      <c r="AZC16" s="757"/>
      <c r="AZD16" s="757"/>
      <c r="AZE16" s="757"/>
      <c r="AZF16" s="757"/>
      <c r="AZG16" s="757"/>
      <c r="AZH16" s="757"/>
      <c r="AZI16" s="757"/>
      <c r="AZJ16" s="757"/>
      <c r="AZK16" s="757"/>
      <c r="AZL16" s="757"/>
      <c r="AZM16" s="757"/>
      <c r="AZN16" s="757"/>
      <c r="AZO16" s="757"/>
      <c r="AZP16" s="757"/>
      <c r="AZQ16" s="757"/>
      <c r="AZR16" s="757"/>
      <c r="AZS16" s="757"/>
      <c r="AZT16" s="757"/>
      <c r="AZU16" s="757"/>
      <c r="AZV16" s="757"/>
      <c r="AZW16" s="757"/>
      <c r="AZX16" s="757"/>
      <c r="AZY16" s="757"/>
      <c r="AZZ16" s="757"/>
      <c r="BAA16" s="757"/>
      <c r="BAB16" s="757"/>
      <c r="BAC16" s="757"/>
      <c r="BAD16" s="757"/>
      <c r="BAE16" s="757"/>
      <c r="BAF16" s="757"/>
      <c r="BAG16" s="757"/>
      <c r="BAH16" s="757"/>
      <c r="BAI16" s="757"/>
      <c r="BAJ16" s="757"/>
      <c r="BAK16" s="757"/>
      <c r="BAL16" s="757"/>
      <c r="BAM16" s="757"/>
      <c r="BAN16" s="757"/>
      <c r="BAO16" s="757"/>
      <c r="BAP16" s="757"/>
      <c r="BAQ16" s="757"/>
      <c r="BAR16" s="757"/>
      <c r="BAS16" s="757"/>
      <c r="BAT16" s="757"/>
      <c r="BAU16" s="757"/>
      <c r="BAV16" s="757"/>
      <c r="BAW16" s="757"/>
      <c r="BAX16" s="757"/>
      <c r="BAY16" s="757"/>
      <c r="BAZ16" s="757"/>
      <c r="BBA16" s="757"/>
      <c r="BBB16" s="757"/>
      <c r="BBC16" s="757"/>
      <c r="BBD16" s="757"/>
      <c r="BBE16" s="757"/>
      <c r="BBF16" s="757"/>
      <c r="BBG16" s="757"/>
      <c r="BBH16" s="757"/>
      <c r="BBI16" s="757"/>
      <c r="BBJ16" s="757"/>
      <c r="BBK16" s="757"/>
      <c r="BBL16" s="757"/>
      <c r="BBM16" s="757"/>
      <c r="BBN16" s="757"/>
      <c r="BBO16" s="757"/>
      <c r="BBP16" s="757"/>
      <c r="BBQ16" s="757"/>
      <c r="BBR16" s="757"/>
      <c r="BBS16" s="757"/>
      <c r="BBT16" s="757"/>
      <c r="BBU16" s="757"/>
      <c r="BBV16" s="757"/>
      <c r="BBW16" s="757"/>
      <c r="BBX16" s="757"/>
      <c r="BBY16" s="757"/>
      <c r="BBZ16" s="757"/>
      <c r="BCA16" s="757"/>
      <c r="BCB16" s="757"/>
      <c r="BCC16" s="757"/>
      <c r="BCD16" s="757"/>
      <c r="BCE16" s="757"/>
      <c r="BCF16" s="757"/>
      <c r="BCG16" s="757"/>
      <c r="BCH16" s="757"/>
      <c r="BCI16" s="757"/>
      <c r="BCJ16" s="757"/>
      <c r="BCK16" s="757"/>
      <c r="BCL16" s="757"/>
      <c r="BCM16" s="757"/>
      <c r="BCN16" s="757"/>
      <c r="BCO16" s="757"/>
      <c r="BCP16" s="757"/>
      <c r="BCQ16" s="757"/>
      <c r="BCR16" s="757"/>
      <c r="BCS16" s="757"/>
      <c r="BCT16" s="757"/>
      <c r="BCU16" s="757"/>
      <c r="BCV16" s="757"/>
      <c r="BCW16" s="757"/>
      <c r="BCX16" s="757"/>
      <c r="BCY16" s="757"/>
      <c r="BCZ16" s="757"/>
      <c r="BDA16" s="757"/>
      <c r="BDB16" s="757"/>
      <c r="BDC16" s="757"/>
      <c r="BDD16" s="757"/>
      <c r="BDE16" s="757"/>
      <c r="BDF16" s="757"/>
      <c r="BDG16" s="757"/>
      <c r="BDH16" s="757"/>
      <c r="BDI16" s="757"/>
      <c r="BDJ16" s="757"/>
      <c r="BDK16" s="757"/>
      <c r="BDL16" s="757"/>
      <c r="BDM16" s="757"/>
      <c r="BDN16" s="757"/>
      <c r="BDO16" s="757"/>
      <c r="BDP16" s="757"/>
      <c r="BDQ16" s="757"/>
      <c r="BDR16" s="757"/>
      <c r="BDS16" s="757"/>
      <c r="BDT16" s="757"/>
      <c r="BDU16" s="757"/>
      <c r="BDV16" s="757"/>
      <c r="BDW16" s="757"/>
      <c r="BDX16" s="757"/>
      <c r="BDY16" s="757"/>
      <c r="BDZ16" s="757"/>
      <c r="BEA16" s="757"/>
      <c r="BEB16" s="757"/>
      <c r="BEC16" s="757"/>
      <c r="BED16" s="757"/>
      <c r="BEE16" s="757"/>
      <c r="BEF16" s="757"/>
      <c r="BEG16" s="757"/>
      <c r="BEH16" s="757"/>
      <c r="BEI16" s="757"/>
      <c r="BEJ16" s="757"/>
      <c r="BEK16" s="757"/>
      <c r="BEL16" s="757"/>
      <c r="BEM16" s="757"/>
      <c r="BEN16" s="757"/>
      <c r="BEO16" s="757"/>
      <c r="BEP16" s="757"/>
      <c r="BEQ16" s="757"/>
      <c r="BER16" s="757"/>
      <c r="BES16" s="757"/>
      <c r="BET16" s="757"/>
      <c r="BEU16" s="757"/>
      <c r="BEV16" s="757"/>
      <c r="BEW16" s="757"/>
      <c r="BEX16" s="757"/>
      <c r="BEY16" s="757"/>
      <c r="BEZ16" s="757"/>
      <c r="BFA16" s="757"/>
      <c r="BFB16" s="757"/>
      <c r="BFC16" s="757"/>
      <c r="BFD16" s="757"/>
      <c r="BFE16" s="757"/>
      <c r="BFF16" s="757"/>
      <c r="BFG16" s="757"/>
      <c r="BFH16" s="757"/>
      <c r="BFI16" s="757"/>
      <c r="BFJ16" s="757"/>
      <c r="BFK16" s="757"/>
      <c r="BFL16" s="757"/>
      <c r="BFM16" s="757"/>
      <c r="BFN16" s="757"/>
      <c r="BFO16" s="757"/>
      <c r="BFP16" s="757"/>
      <c r="BFQ16" s="757"/>
      <c r="BFR16" s="757"/>
      <c r="BFS16" s="757"/>
      <c r="BFT16" s="757"/>
      <c r="BFU16" s="757"/>
      <c r="BFV16" s="757"/>
      <c r="BFW16" s="757"/>
      <c r="BFX16" s="757"/>
      <c r="BFY16" s="757"/>
      <c r="BFZ16" s="757"/>
      <c r="BGA16" s="757"/>
      <c r="BGB16" s="757"/>
      <c r="BGC16" s="757"/>
      <c r="BGD16" s="757"/>
      <c r="BGE16" s="757"/>
      <c r="BGF16" s="757"/>
      <c r="BGG16" s="757"/>
      <c r="BGH16" s="757"/>
      <c r="BGI16" s="757"/>
      <c r="BGJ16" s="757"/>
      <c r="BGK16" s="757"/>
      <c r="BGL16" s="757"/>
      <c r="BGM16" s="757"/>
      <c r="BGN16" s="757"/>
      <c r="BGO16" s="757"/>
      <c r="BGP16" s="757"/>
      <c r="BGQ16" s="757"/>
      <c r="BGR16" s="757"/>
      <c r="BGS16" s="757"/>
      <c r="BGT16" s="757"/>
      <c r="BGU16" s="757"/>
      <c r="BGV16" s="757"/>
      <c r="BGW16" s="757"/>
      <c r="BGX16" s="757"/>
      <c r="BGY16" s="757"/>
      <c r="BGZ16" s="757"/>
      <c r="BHA16" s="757"/>
      <c r="BHB16" s="757"/>
      <c r="BHC16" s="757"/>
      <c r="BHD16" s="757"/>
      <c r="BHE16" s="757"/>
      <c r="BHF16" s="757"/>
      <c r="BHG16" s="757"/>
      <c r="BHH16" s="757"/>
      <c r="BHI16" s="757"/>
      <c r="BHJ16" s="757"/>
      <c r="BHK16" s="757"/>
      <c r="BHL16" s="757"/>
      <c r="BHM16" s="757"/>
      <c r="BHN16" s="757"/>
      <c r="BHO16" s="757"/>
      <c r="BHP16" s="757"/>
      <c r="BHQ16" s="757"/>
      <c r="BHR16" s="757"/>
      <c r="BHS16" s="757"/>
      <c r="BHT16" s="757"/>
      <c r="BHU16" s="757"/>
      <c r="BHV16" s="757"/>
      <c r="BHW16" s="757"/>
      <c r="BHX16" s="757"/>
      <c r="BHY16" s="757"/>
      <c r="BHZ16" s="757"/>
      <c r="BIA16" s="757"/>
      <c r="BIB16" s="757"/>
      <c r="BIC16" s="757"/>
      <c r="BID16" s="757"/>
      <c r="BIE16" s="757"/>
      <c r="BIF16" s="757"/>
      <c r="BIG16" s="757"/>
      <c r="BIH16" s="757"/>
      <c r="BII16" s="757"/>
      <c r="BIJ16" s="757"/>
      <c r="BIK16" s="757"/>
      <c r="BIL16" s="757"/>
      <c r="BIM16" s="757"/>
      <c r="BIN16" s="757"/>
      <c r="BIO16" s="757"/>
      <c r="BIP16" s="757"/>
      <c r="BIQ16" s="757"/>
      <c r="BIR16" s="757"/>
      <c r="BIS16" s="757"/>
      <c r="BIT16" s="757"/>
      <c r="BIU16" s="757"/>
      <c r="BIV16" s="757"/>
      <c r="BIW16" s="757"/>
      <c r="BIX16" s="757"/>
      <c r="BIY16" s="757"/>
      <c r="BIZ16" s="757"/>
      <c r="BJA16" s="757"/>
      <c r="BJB16" s="757"/>
      <c r="BJC16" s="757"/>
      <c r="BJD16" s="757"/>
      <c r="BJE16" s="757"/>
      <c r="BJF16" s="757"/>
      <c r="BJG16" s="757"/>
      <c r="BJH16" s="757"/>
      <c r="BJI16" s="757"/>
      <c r="BJJ16" s="757"/>
      <c r="BJK16" s="757"/>
      <c r="BJL16" s="757"/>
      <c r="BJM16" s="757"/>
      <c r="BJN16" s="757"/>
      <c r="BJO16" s="757"/>
      <c r="BJP16" s="757"/>
      <c r="BJQ16" s="757"/>
      <c r="BJR16" s="757"/>
      <c r="BJS16" s="757"/>
      <c r="BJT16" s="757"/>
      <c r="BJU16" s="757"/>
      <c r="BJV16" s="757"/>
      <c r="BJW16" s="757"/>
      <c r="BJX16" s="757"/>
      <c r="BJY16" s="757"/>
      <c r="BJZ16" s="757"/>
      <c r="BKA16" s="757"/>
      <c r="BKB16" s="757"/>
      <c r="BKC16" s="757"/>
      <c r="BKD16" s="757"/>
      <c r="BKE16" s="757"/>
      <c r="BKF16" s="757"/>
      <c r="BKG16" s="757"/>
      <c r="BKH16" s="757"/>
      <c r="BKI16" s="757"/>
      <c r="BKJ16" s="757"/>
      <c r="BKK16" s="757"/>
      <c r="BKL16" s="757"/>
      <c r="BKM16" s="757"/>
      <c r="BKN16" s="757"/>
      <c r="BKO16" s="757"/>
      <c r="BKP16" s="757"/>
      <c r="BKQ16" s="757"/>
      <c r="BKR16" s="757"/>
      <c r="BKS16" s="757"/>
      <c r="BKT16" s="757"/>
      <c r="BKU16" s="757"/>
      <c r="BKV16" s="757"/>
      <c r="BKW16" s="757"/>
      <c r="BKX16" s="757"/>
      <c r="BKY16" s="757"/>
      <c r="BKZ16" s="757"/>
      <c r="BLA16" s="757"/>
      <c r="BLB16" s="757"/>
      <c r="BLC16" s="757"/>
      <c r="BLD16" s="757"/>
      <c r="BLE16" s="757"/>
      <c r="BLF16" s="757"/>
      <c r="BLG16" s="757"/>
      <c r="BLH16" s="757"/>
      <c r="BLI16" s="757"/>
      <c r="BLJ16" s="757"/>
      <c r="BLK16" s="757"/>
      <c r="BLL16" s="757"/>
      <c r="BLM16" s="757"/>
      <c r="BLN16" s="757"/>
      <c r="BLO16" s="757"/>
      <c r="BLP16" s="757"/>
      <c r="BLQ16" s="757"/>
      <c r="BLR16" s="757"/>
      <c r="BLS16" s="757"/>
      <c r="BLT16" s="757"/>
      <c r="BLU16" s="757"/>
      <c r="BLV16" s="757"/>
      <c r="BLW16" s="757"/>
      <c r="BLX16" s="757"/>
      <c r="BLY16" s="757"/>
      <c r="BLZ16" s="757"/>
      <c r="BMA16" s="757"/>
      <c r="BMB16" s="757"/>
      <c r="BMC16" s="757"/>
      <c r="BMD16" s="757"/>
      <c r="BME16" s="757"/>
      <c r="BMF16" s="757"/>
      <c r="BMG16" s="757"/>
      <c r="BMH16" s="757"/>
      <c r="BMI16" s="757"/>
      <c r="BMJ16" s="757"/>
      <c r="BMK16" s="757"/>
      <c r="BML16" s="757"/>
      <c r="BMM16" s="757"/>
      <c r="BMN16" s="757"/>
      <c r="BMO16" s="757"/>
      <c r="BMP16" s="757"/>
      <c r="BMQ16" s="757"/>
      <c r="BMR16" s="757"/>
      <c r="BMS16" s="757"/>
      <c r="BMT16" s="757"/>
      <c r="BMU16" s="757"/>
      <c r="BMV16" s="757"/>
      <c r="BMW16" s="757"/>
      <c r="BMX16" s="757"/>
      <c r="BMY16" s="757"/>
      <c r="BMZ16" s="757"/>
      <c r="BNA16" s="757"/>
      <c r="BNB16" s="757"/>
      <c r="BNC16" s="757"/>
      <c r="BND16" s="757"/>
      <c r="BNE16" s="757"/>
      <c r="BNF16" s="757"/>
      <c r="BNG16" s="757"/>
      <c r="BNH16" s="757"/>
      <c r="BNI16" s="757"/>
      <c r="BNJ16" s="757"/>
      <c r="BNK16" s="757"/>
      <c r="BNL16" s="757"/>
      <c r="BNM16" s="757"/>
      <c r="BNN16" s="757"/>
      <c r="BNO16" s="757"/>
      <c r="BNP16" s="757"/>
      <c r="BNQ16" s="757"/>
      <c r="BNR16" s="757"/>
      <c r="BNS16" s="757"/>
      <c r="BNT16" s="757"/>
      <c r="BNU16" s="757"/>
      <c r="BNV16" s="757"/>
      <c r="BNW16" s="757"/>
      <c r="BNX16" s="757"/>
      <c r="BNY16" s="757"/>
      <c r="BNZ16" s="757"/>
      <c r="BOA16" s="757"/>
      <c r="BOB16" s="757"/>
      <c r="BOC16" s="757"/>
      <c r="BOD16" s="757"/>
      <c r="BOE16" s="757"/>
      <c r="BOF16" s="757"/>
      <c r="BOG16" s="757"/>
      <c r="BOH16" s="757"/>
      <c r="BOI16" s="757"/>
      <c r="BOJ16" s="757"/>
      <c r="BOK16" s="757"/>
      <c r="BOL16" s="757"/>
      <c r="BOM16" s="757"/>
      <c r="BON16" s="757"/>
      <c r="BOO16" s="757"/>
      <c r="BOP16" s="757"/>
      <c r="BOQ16" s="757"/>
      <c r="BOR16" s="757"/>
      <c r="BOS16" s="757"/>
      <c r="BOT16" s="757"/>
      <c r="BOU16" s="757"/>
      <c r="BOV16" s="757"/>
      <c r="BOW16" s="757"/>
      <c r="BOX16" s="757"/>
      <c r="BOY16" s="757"/>
      <c r="BOZ16" s="757"/>
      <c r="BPA16" s="757"/>
      <c r="BPB16" s="757"/>
      <c r="BPC16" s="757"/>
      <c r="BPD16" s="757"/>
      <c r="BPE16" s="757"/>
      <c r="BPF16" s="757"/>
      <c r="BPG16" s="757"/>
      <c r="BPH16" s="757"/>
      <c r="BPI16" s="757"/>
      <c r="BPJ16" s="757"/>
      <c r="BPK16" s="757"/>
      <c r="BPL16" s="757"/>
      <c r="BPM16" s="757"/>
      <c r="BPN16" s="757"/>
      <c r="BPO16" s="757"/>
      <c r="BPP16" s="757"/>
      <c r="BPQ16" s="757"/>
      <c r="BPR16" s="757"/>
      <c r="BPS16" s="757"/>
      <c r="BPT16" s="757"/>
      <c r="BPU16" s="757"/>
      <c r="BPV16" s="757"/>
      <c r="BPW16" s="757"/>
      <c r="BPX16" s="757"/>
      <c r="BPY16" s="757"/>
      <c r="BPZ16" s="757"/>
      <c r="BQA16" s="757"/>
      <c r="BQB16" s="757"/>
      <c r="BQC16" s="757"/>
      <c r="BQD16" s="757"/>
      <c r="BQE16" s="757"/>
      <c r="BQF16" s="757"/>
      <c r="BQG16" s="757"/>
      <c r="BQH16" s="757"/>
      <c r="BQI16" s="757"/>
      <c r="BQJ16" s="757"/>
      <c r="BQK16" s="757"/>
      <c r="BQL16" s="757"/>
      <c r="BQM16" s="757"/>
      <c r="BQN16" s="757"/>
      <c r="BQO16" s="757"/>
      <c r="BQP16" s="757"/>
      <c r="BQQ16" s="757"/>
      <c r="BQR16" s="757"/>
      <c r="BQS16" s="757"/>
      <c r="BQT16" s="757"/>
      <c r="BQU16" s="757"/>
      <c r="BQV16" s="757"/>
      <c r="BQW16" s="757"/>
      <c r="BQX16" s="757"/>
      <c r="BQY16" s="757"/>
      <c r="BQZ16" s="757"/>
      <c r="BRA16" s="757"/>
      <c r="BRB16" s="757"/>
      <c r="BRC16" s="757"/>
      <c r="BRD16" s="757"/>
      <c r="BRE16" s="757"/>
      <c r="BRF16" s="757"/>
      <c r="BRG16" s="757"/>
      <c r="BRH16" s="757"/>
      <c r="BRI16" s="757"/>
      <c r="BRJ16" s="757"/>
      <c r="BRK16" s="757"/>
      <c r="BRL16" s="757"/>
      <c r="BRM16" s="757"/>
      <c r="BRN16" s="757"/>
      <c r="BRO16" s="757"/>
      <c r="BRP16" s="757"/>
      <c r="BRQ16" s="757"/>
      <c r="BRR16" s="757"/>
      <c r="BRS16" s="757"/>
      <c r="BRT16" s="757"/>
      <c r="BRU16" s="757"/>
      <c r="BRV16" s="757"/>
      <c r="BRW16" s="757"/>
      <c r="BRX16" s="757"/>
      <c r="BRY16" s="757"/>
      <c r="BRZ16" s="757"/>
      <c r="BSA16" s="757"/>
      <c r="BSB16" s="757"/>
      <c r="BSC16" s="757"/>
      <c r="BSD16" s="757"/>
      <c r="BSE16" s="757"/>
      <c r="BSF16" s="757"/>
      <c r="BSG16" s="757"/>
      <c r="BSH16" s="757"/>
      <c r="BSI16" s="757"/>
      <c r="BSJ16" s="757"/>
      <c r="BSK16" s="757"/>
      <c r="BSL16" s="757"/>
      <c r="BSM16" s="757"/>
      <c r="BSN16" s="757"/>
      <c r="BSO16" s="757"/>
      <c r="BSP16" s="757"/>
      <c r="BSQ16" s="757"/>
      <c r="BSR16" s="757"/>
      <c r="BSS16" s="757"/>
      <c r="BST16" s="757"/>
      <c r="BSU16" s="757"/>
      <c r="BSV16" s="757"/>
      <c r="BSW16" s="757"/>
      <c r="BSX16" s="757"/>
      <c r="BSY16" s="757"/>
      <c r="BSZ16" s="757"/>
      <c r="BTA16" s="757"/>
      <c r="BTB16" s="757"/>
      <c r="BTC16" s="757"/>
      <c r="BTD16" s="757"/>
      <c r="BTE16" s="757"/>
      <c r="BTF16" s="757"/>
      <c r="BTG16" s="757"/>
      <c r="BTH16" s="757"/>
      <c r="BTI16" s="757"/>
      <c r="BTJ16" s="757"/>
      <c r="BTK16" s="757"/>
      <c r="BTL16" s="757"/>
      <c r="BTM16" s="757"/>
      <c r="BTN16" s="757"/>
      <c r="BTO16" s="757"/>
      <c r="BTP16" s="757"/>
      <c r="BTQ16" s="757"/>
      <c r="BTR16" s="757"/>
      <c r="BTS16" s="757"/>
      <c r="BTT16" s="757"/>
      <c r="BTU16" s="757"/>
      <c r="BTV16" s="757"/>
      <c r="BTW16" s="757"/>
      <c r="BTX16" s="757"/>
      <c r="BTY16" s="757"/>
      <c r="BTZ16" s="757"/>
      <c r="BUA16" s="757"/>
      <c r="BUB16" s="757"/>
      <c r="BUC16" s="757"/>
      <c r="BUD16" s="757"/>
      <c r="BUE16" s="757"/>
      <c r="BUF16" s="757"/>
      <c r="BUG16" s="757"/>
      <c r="BUH16" s="757"/>
      <c r="BUI16" s="757"/>
      <c r="BUJ16" s="757"/>
      <c r="BUK16" s="757"/>
      <c r="BUL16" s="757"/>
      <c r="BUM16" s="757"/>
      <c r="BUN16" s="757"/>
      <c r="BUO16" s="757"/>
      <c r="BUP16" s="757"/>
      <c r="BUQ16" s="757"/>
      <c r="BUR16" s="757"/>
      <c r="BUS16" s="757"/>
      <c r="BUT16" s="757"/>
      <c r="BUU16" s="757"/>
      <c r="BUV16" s="757"/>
      <c r="BUW16" s="757"/>
      <c r="BUX16" s="757"/>
      <c r="BUY16" s="757"/>
      <c r="BUZ16" s="757"/>
      <c r="BVA16" s="757"/>
      <c r="BVB16" s="757"/>
      <c r="BVC16" s="757"/>
      <c r="BVD16" s="757"/>
      <c r="BVE16" s="757"/>
      <c r="BVF16" s="757"/>
      <c r="BVG16" s="757"/>
      <c r="BVH16" s="757"/>
      <c r="BVI16" s="757"/>
      <c r="BVJ16" s="757"/>
      <c r="BVK16" s="757"/>
      <c r="BVL16" s="757"/>
      <c r="BVM16" s="757"/>
      <c r="BVN16" s="757"/>
      <c r="BVO16" s="757"/>
      <c r="BVP16" s="757"/>
      <c r="BVQ16" s="757"/>
      <c r="BVR16" s="757"/>
      <c r="BVS16" s="757"/>
      <c r="BVT16" s="757"/>
      <c r="BVU16" s="757"/>
      <c r="BVV16" s="757"/>
      <c r="BVW16" s="757"/>
      <c r="BVX16" s="757"/>
      <c r="BVY16" s="757"/>
      <c r="BVZ16" s="757"/>
      <c r="BWA16" s="757"/>
      <c r="BWB16" s="757"/>
      <c r="BWC16" s="757"/>
      <c r="BWD16" s="757"/>
      <c r="BWE16" s="757"/>
      <c r="BWF16" s="757"/>
      <c r="BWG16" s="757"/>
      <c r="BWH16" s="757"/>
      <c r="BWI16" s="757"/>
      <c r="BWJ16" s="757"/>
      <c r="BWK16" s="757"/>
      <c r="BWL16" s="757"/>
      <c r="BWM16" s="757"/>
      <c r="BWN16" s="757"/>
      <c r="BWO16" s="757"/>
      <c r="BWP16" s="757"/>
      <c r="BWQ16" s="757"/>
      <c r="BWR16" s="757"/>
      <c r="BWS16" s="757"/>
      <c r="BWT16" s="757"/>
      <c r="BWU16" s="757"/>
      <c r="BWV16" s="757"/>
      <c r="BWW16" s="757"/>
      <c r="BWX16" s="757"/>
      <c r="BWY16" s="757"/>
      <c r="BWZ16" s="757"/>
      <c r="BXA16" s="757"/>
      <c r="BXB16" s="757"/>
      <c r="BXC16" s="757"/>
      <c r="BXD16" s="757"/>
      <c r="BXE16" s="757"/>
      <c r="BXF16" s="757"/>
      <c r="BXG16" s="757"/>
      <c r="BXH16" s="757"/>
      <c r="BXI16" s="757"/>
      <c r="BXJ16" s="757"/>
      <c r="BXK16" s="757"/>
      <c r="BXL16" s="757"/>
      <c r="BXM16" s="757"/>
      <c r="BXN16" s="757"/>
      <c r="BXO16" s="757"/>
      <c r="BXP16" s="757"/>
      <c r="BXQ16" s="757"/>
      <c r="BXR16" s="757"/>
      <c r="BXS16" s="757"/>
      <c r="BXT16" s="757"/>
      <c r="BXU16" s="757"/>
      <c r="BXV16" s="757"/>
      <c r="BXW16" s="757"/>
      <c r="BXX16" s="757"/>
      <c r="BXY16" s="757"/>
      <c r="BXZ16" s="757"/>
      <c r="BYA16" s="757"/>
      <c r="BYB16" s="757"/>
      <c r="BYC16" s="757"/>
      <c r="BYD16" s="757"/>
      <c r="BYE16" s="757"/>
      <c r="BYF16" s="757"/>
      <c r="BYG16" s="757"/>
      <c r="BYH16" s="757"/>
      <c r="BYI16" s="757"/>
      <c r="BYJ16" s="757"/>
      <c r="BYK16" s="757"/>
      <c r="BYL16" s="757"/>
      <c r="BYM16" s="757"/>
      <c r="BYN16" s="757"/>
      <c r="BYO16" s="757"/>
      <c r="BYP16" s="757"/>
      <c r="BYQ16" s="757"/>
      <c r="BYR16" s="757"/>
      <c r="BYS16" s="757"/>
      <c r="BYT16" s="757"/>
      <c r="BYU16" s="757"/>
      <c r="BYV16" s="757"/>
      <c r="BYW16" s="757"/>
      <c r="BYX16" s="757"/>
      <c r="BYY16" s="757"/>
      <c r="BYZ16" s="757"/>
      <c r="BZA16" s="757"/>
      <c r="BZB16" s="757"/>
      <c r="BZC16" s="757"/>
      <c r="BZD16" s="757"/>
      <c r="BZE16" s="757"/>
      <c r="BZF16" s="757"/>
      <c r="BZG16" s="757"/>
      <c r="BZH16" s="757"/>
      <c r="BZI16" s="757"/>
      <c r="BZJ16" s="757"/>
      <c r="BZK16" s="757"/>
      <c r="BZL16" s="757"/>
      <c r="BZM16" s="757"/>
      <c r="BZN16" s="757"/>
      <c r="BZO16" s="757"/>
      <c r="BZP16" s="757"/>
      <c r="BZQ16" s="757"/>
      <c r="BZR16" s="757"/>
      <c r="BZS16" s="757"/>
      <c r="BZT16" s="757"/>
      <c r="BZU16" s="757"/>
      <c r="BZV16" s="757"/>
      <c r="BZW16" s="757"/>
      <c r="BZX16" s="757"/>
      <c r="BZY16" s="757"/>
      <c r="BZZ16" s="757"/>
      <c r="CAA16" s="757"/>
      <c r="CAB16" s="757"/>
      <c r="CAC16" s="757"/>
      <c r="CAD16" s="757"/>
      <c r="CAE16" s="757"/>
      <c r="CAF16" s="757"/>
      <c r="CAG16" s="757"/>
      <c r="CAH16" s="757"/>
      <c r="CAI16" s="757"/>
      <c r="CAJ16" s="757"/>
      <c r="CAK16" s="757"/>
      <c r="CAL16" s="757"/>
      <c r="CAM16" s="757"/>
      <c r="CAN16" s="757"/>
      <c r="CAO16" s="757"/>
      <c r="CAP16" s="757"/>
      <c r="CAQ16" s="757"/>
      <c r="CAR16" s="757"/>
      <c r="CAS16" s="757"/>
      <c r="CAT16" s="757"/>
      <c r="CAU16" s="757"/>
      <c r="CAV16" s="757"/>
      <c r="CAW16" s="757"/>
      <c r="CAX16" s="757"/>
      <c r="CAY16" s="757"/>
      <c r="CAZ16" s="757"/>
      <c r="CBA16" s="757"/>
      <c r="CBB16" s="757"/>
      <c r="CBC16" s="757"/>
      <c r="CBD16" s="757"/>
      <c r="CBE16" s="757"/>
      <c r="CBF16" s="757"/>
      <c r="CBG16" s="757"/>
      <c r="CBH16" s="757"/>
      <c r="CBI16" s="757"/>
      <c r="CBJ16" s="757"/>
      <c r="CBK16" s="757"/>
      <c r="CBL16" s="757"/>
      <c r="CBM16" s="757"/>
      <c r="CBN16" s="757"/>
      <c r="CBO16" s="757"/>
      <c r="CBP16" s="757"/>
      <c r="CBQ16" s="757"/>
      <c r="CBR16" s="757"/>
      <c r="CBS16" s="757"/>
      <c r="CBT16" s="757"/>
      <c r="CBU16" s="757"/>
      <c r="CBV16" s="757"/>
      <c r="CBW16" s="757"/>
      <c r="CBX16" s="757"/>
      <c r="CBY16" s="757"/>
      <c r="CBZ16" s="757"/>
      <c r="CCA16" s="757"/>
      <c r="CCB16" s="757"/>
      <c r="CCC16" s="757"/>
      <c r="CCD16" s="757"/>
      <c r="CCE16" s="757"/>
      <c r="CCF16" s="757"/>
      <c r="CCG16" s="757"/>
      <c r="CCH16" s="757"/>
      <c r="CCI16" s="757"/>
      <c r="CCJ16" s="757"/>
      <c r="CCK16" s="757"/>
      <c r="CCL16" s="757"/>
      <c r="CCM16" s="757"/>
      <c r="CCN16" s="757"/>
      <c r="CCO16" s="757"/>
      <c r="CCP16" s="757"/>
      <c r="CCQ16" s="757"/>
      <c r="CCR16" s="757"/>
      <c r="CCS16" s="757"/>
      <c r="CCT16" s="757"/>
      <c r="CCU16" s="757"/>
      <c r="CCV16" s="757"/>
      <c r="CCW16" s="757"/>
      <c r="CCX16" s="757"/>
      <c r="CCY16" s="757"/>
      <c r="CCZ16" s="757"/>
      <c r="CDA16" s="757"/>
      <c r="CDB16" s="757"/>
      <c r="CDC16" s="757"/>
      <c r="CDD16" s="757"/>
      <c r="CDE16" s="757"/>
      <c r="CDF16" s="757"/>
      <c r="CDG16" s="757"/>
      <c r="CDH16" s="757"/>
      <c r="CDI16" s="757"/>
      <c r="CDJ16" s="757"/>
      <c r="CDK16" s="757"/>
      <c r="CDL16" s="757"/>
      <c r="CDM16" s="757"/>
      <c r="CDN16" s="757"/>
      <c r="CDO16" s="757"/>
      <c r="CDP16" s="757"/>
      <c r="CDQ16" s="757"/>
      <c r="CDR16" s="757"/>
      <c r="CDS16" s="757"/>
      <c r="CDT16" s="757"/>
      <c r="CDU16" s="757"/>
      <c r="CDV16" s="757"/>
      <c r="CDW16" s="757"/>
      <c r="CDX16" s="757"/>
      <c r="CDY16" s="757"/>
      <c r="CDZ16" s="757"/>
      <c r="CEA16" s="757"/>
      <c r="CEB16" s="757"/>
      <c r="CEC16" s="757"/>
      <c r="CED16" s="757"/>
      <c r="CEE16" s="757"/>
      <c r="CEF16" s="757"/>
      <c r="CEG16" s="757"/>
      <c r="CEH16" s="757"/>
      <c r="CEI16" s="757"/>
      <c r="CEJ16" s="757"/>
      <c r="CEK16" s="757"/>
      <c r="CEL16" s="757"/>
      <c r="CEM16" s="757"/>
      <c r="CEN16" s="757"/>
      <c r="CEO16" s="757"/>
      <c r="CEP16" s="757"/>
      <c r="CEQ16" s="757"/>
      <c r="CER16" s="757"/>
      <c r="CES16" s="757"/>
      <c r="CET16" s="757"/>
      <c r="CEU16" s="757"/>
      <c r="CEV16" s="757"/>
      <c r="CEW16" s="757"/>
      <c r="CEX16" s="757"/>
      <c r="CEY16" s="757"/>
      <c r="CEZ16" s="757"/>
      <c r="CFA16" s="757"/>
      <c r="CFB16" s="757"/>
      <c r="CFC16" s="757"/>
      <c r="CFD16" s="757"/>
      <c r="CFE16" s="757"/>
      <c r="CFF16" s="757"/>
      <c r="CFG16" s="757"/>
      <c r="CFH16" s="757"/>
      <c r="CFI16" s="757"/>
      <c r="CFJ16" s="757"/>
      <c r="CFK16" s="757"/>
      <c r="CFL16" s="757"/>
      <c r="CFM16" s="757"/>
      <c r="CFN16" s="757"/>
      <c r="CFO16" s="757"/>
      <c r="CFP16" s="757"/>
      <c r="CFQ16" s="757"/>
      <c r="CFR16" s="757"/>
      <c r="CFS16" s="757"/>
      <c r="CFT16" s="757"/>
      <c r="CFU16" s="757"/>
      <c r="CFV16" s="757"/>
      <c r="CFW16" s="757"/>
      <c r="CFX16" s="757"/>
      <c r="CFY16" s="757"/>
      <c r="CFZ16" s="757"/>
      <c r="CGA16" s="757"/>
      <c r="CGB16" s="757"/>
      <c r="CGC16" s="757"/>
      <c r="CGD16" s="757"/>
      <c r="CGE16" s="757"/>
      <c r="CGF16" s="757"/>
      <c r="CGG16" s="757"/>
      <c r="CGH16" s="757"/>
      <c r="CGI16" s="757"/>
      <c r="CGJ16" s="757"/>
      <c r="CGK16" s="757"/>
      <c r="CGL16" s="757"/>
      <c r="CGM16" s="757"/>
      <c r="CGN16" s="757"/>
      <c r="CGO16" s="757"/>
      <c r="CGP16" s="757"/>
      <c r="CGQ16" s="757"/>
      <c r="CGR16" s="757"/>
      <c r="CGS16" s="757"/>
      <c r="CGT16" s="757"/>
      <c r="CGU16" s="757"/>
      <c r="CGV16" s="757"/>
      <c r="CGW16" s="757"/>
      <c r="CGX16" s="757"/>
      <c r="CGY16" s="757"/>
      <c r="CGZ16" s="757"/>
      <c r="CHA16" s="757"/>
      <c r="CHB16" s="757"/>
      <c r="CHC16" s="757"/>
      <c r="CHD16" s="757"/>
      <c r="CHE16" s="757"/>
      <c r="CHF16" s="757"/>
      <c r="CHG16" s="757"/>
      <c r="CHH16" s="757"/>
      <c r="CHI16" s="757"/>
      <c r="CHJ16" s="757"/>
      <c r="CHK16" s="757"/>
      <c r="CHL16" s="757"/>
      <c r="CHM16" s="757"/>
      <c r="CHN16" s="757"/>
      <c r="CHO16" s="757"/>
      <c r="CHP16" s="757"/>
      <c r="CHQ16" s="757"/>
      <c r="CHR16" s="757"/>
      <c r="CHS16" s="757"/>
      <c r="CHT16" s="757"/>
      <c r="CHU16" s="757"/>
      <c r="CHV16" s="757"/>
      <c r="CHW16" s="757"/>
      <c r="CHX16" s="757"/>
      <c r="CHY16" s="757"/>
      <c r="CHZ16" s="757"/>
      <c r="CIA16" s="757"/>
      <c r="CIB16" s="757"/>
      <c r="CIC16" s="757"/>
      <c r="CID16" s="757"/>
      <c r="CIE16" s="757"/>
      <c r="CIF16" s="757"/>
      <c r="CIG16" s="757"/>
      <c r="CIH16" s="757"/>
      <c r="CII16" s="757"/>
      <c r="CIJ16" s="757"/>
      <c r="CIK16" s="757"/>
      <c r="CIL16" s="757"/>
      <c r="CIM16" s="757"/>
      <c r="CIN16" s="757"/>
      <c r="CIO16" s="757"/>
      <c r="CIP16" s="757"/>
      <c r="CIQ16" s="757"/>
      <c r="CIR16" s="757"/>
      <c r="CIS16" s="757"/>
      <c r="CIT16" s="757"/>
      <c r="CIU16" s="757"/>
      <c r="CIV16" s="757"/>
      <c r="CIW16" s="757"/>
      <c r="CIX16" s="757"/>
      <c r="CIY16" s="757"/>
      <c r="CIZ16" s="757"/>
      <c r="CJA16" s="757"/>
      <c r="CJB16" s="757"/>
      <c r="CJC16" s="757"/>
      <c r="CJD16" s="757"/>
      <c r="CJE16" s="757"/>
      <c r="CJF16" s="757"/>
      <c r="CJG16" s="757"/>
      <c r="CJH16" s="757"/>
      <c r="CJI16" s="757"/>
      <c r="CJJ16" s="757"/>
      <c r="CJK16" s="757"/>
      <c r="CJL16" s="757"/>
      <c r="CJM16" s="757"/>
      <c r="CJN16" s="757"/>
      <c r="CJO16" s="757"/>
      <c r="CJP16" s="757"/>
      <c r="CJQ16" s="757"/>
      <c r="CJR16" s="757"/>
      <c r="CJS16" s="757"/>
      <c r="CJT16" s="757"/>
      <c r="CJU16" s="757"/>
      <c r="CJV16" s="757"/>
      <c r="CJW16" s="757"/>
      <c r="CJX16" s="757"/>
      <c r="CJY16" s="757"/>
      <c r="CJZ16" s="757"/>
      <c r="CKA16" s="757"/>
      <c r="CKB16" s="757"/>
      <c r="CKC16" s="757"/>
      <c r="CKD16" s="757"/>
      <c r="CKE16" s="757"/>
      <c r="CKF16" s="757"/>
      <c r="CKG16" s="757"/>
      <c r="CKH16" s="757"/>
      <c r="CKI16" s="757"/>
      <c r="CKJ16" s="757"/>
      <c r="CKK16" s="757"/>
      <c r="CKL16" s="757"/>
      <c r="CKM16" s="757"/>
      <c r="CKN16" s="757"/>
      <c r="CKO16" s="757"/>
      <c r="CKP16" s="757"/>
      <c r="CKQ16" s="757"/>
      <c r="CKR16" s="757"/>
      <c r="CKS16" s="757"/>
      <c r="CKT16" s="757"/>
      <c r="CKU16" s="757"/>
      <c r="CKV16" s="757"/>
      <c r="CKW16" s="757"/>
      <c r="CKX16" s="757"/>
      <c r="CKY16" s="757"/>
      <c r="CKZ16" s="757"/>
      <c r="CLA16" s="757"/>
      <c r="CLB16" s="757"/>
      <c r="CLC16" s="757"/>
      <c r="CLD16" s="757"/>
      <c r="CLE16" s="757"/>
      <c r="CLF16" s="757"/>
      <c r="CLG16" s="757"/>
      <c r="CLH16" s="757"/>
      <c r="CLI16" s="757"/>
      <c r="CLJ16" s="757"/>
      <c r="CLK16" s="757"/>
      <c r="CLL16" s="757"/>
      <c r="CLM16" s="757"/>
      <c r="CLN16" s="757"/>
      <c r="CLO16" s="757"/>
      <c r="CLP16" s="757"/>
      <c r="CLQ16" s="757"/>
      <c r="CLR16" s="757"/>
      <c r="CLS16" s="757"/>
      <c r="CLT16" s="757"/>
      <c r="CLU16" s="757"/>
      <c r="CLV16" s="757"/>
      <c r="CLW16" s="757"/>
      <c r="CLX16" s="757"/>
      <c r="CLY16" s="757"/>
      <c r="CLZ16" s="757"/>
      <c r="CMA16" s="757"/>
      <c r="CMB16" s="757"/>
      <c r="CMC16" s="757"/>
      <c r="CMD16" s="757"/>
      <c r="CME16" s="757"/>
      <c r="CMF16" s="757"/>
      <c r="CMG16" s="757"/>
      <c r="CMH16" s="757"/>
      <c r="CMI16" s="757"/>
      <c r="CMJ16" s="757"/>
      <c r="CMK16" s="757"/>
      <c r="CML16" s="757"/>
      <c r="CMM16" s="757"/>
      <c r="CMN16" s="757"/>
      <c r="CMO16" s="757"/>
      <c r="CMP16" s="757"/>
      <c r="CMQ16" s="757"/>
      <c r="CMR16" s="757"/>
      <c r="CMS16" s="757"/>
      <c r="CMT16" s="757"/>
      <c r="CMU16" s="757"/>
      <c r="CMV16" s="757"/>
      <c r="CMW16" s="757"/>
      <c r="CMX16" s="757"/>
      <c r="CMY16" s="757"/>
      <c r="CMZ16" s="757"/>
      <c r="CNA16" s="757"/>
      <c r="CNB16" s="757"/>
      <c r="CNC16" s="757"/>
      <c r="CND16" s="757"/>
      <c r="CNE16" s="757"/>
      <c r="CNF16" s="757"/>
      <c r="CNG16" s="757"/>
      <c r="CNH16" s="757"/>
      <c r="CNI16" s="757"/>
      <c r="CNJ16" s="757"/>
      <c r="CNK16" s="757"/>
      <c r="CNL16" s="757"/>
      <c r="CNM16" s="757"/>
      <c r="CNN16" s="757"/>
      <c r="CNO16" s="757"/>
      <c r="CNP16" s="757"/>
      <c r="CNQ16" s="757"/>
      <c r="CNR16" s="757"/>
      <c r="CNS16" s="757"/>
      <c r="CNT16" s="757"/>
      <c r="CNU16" s="757"/>
      <c r="CNV16" s="757"/>
      <c r="CNW16" s="757"/>
      <c r="CNX16" s="757"/>
      <c r="CNY16" s="757"/>
      <c r="CNZ16" s="757"/>
      <c r="COA16" s="757"/>
      <c r="COB16" s="757"/>
      <c r="COC16" s="757"/>
      <c r="COD16" s="757"/>
      <c r="COE16" s="757"/>
      <c r="COF16" s="757"/>
      <c r="COG16" s="757"/>
      <c r="COH16" s="757"/>
      <c r="COI16" s="757"/>
      <c r="COJ16" s="757"/>
      <c r="COK16" s="757"/>
      <c r="COL16" s="757"/>
      <c r="COM16" s="757"/>
      <c r="CON16" s="757"/>
      <c r="COO16" s="757"/>
      <c r="COP16" s="757"/>
      <c r="COQ16" s="757"/>
      <c r="COR16" s="757"/>
      <c r="COS16" s="757"/>
      <c r="COT16" s="757"/>
      <c r="COU16" s="757"/>
      <c r="COV16" s="757"/>
      <c r="COW16" s="757"/>
      <c r="COX16" s="757"/>
      <c r="COY16" s="757"/>
      <c r="COZ16" s="757"/>
      <c r="CPA16" s="757"/>
      <c r="CPB16" s="757"/>
      <c r="CPC16" s="757"/>
      <c r="CPD16" s="757"/>
      <c r="CPE16" s="757"/>
      <c r="CPF16" s="757"/>
      <c r="CPG16" s="757"/>
      <c r="CPH16" s="757"/>
      <c r="CPI16" s="757"/>
      <c r="CPJ16" s="757"/>
      <c r="CPK16" s="757"/>
      <c r="CPL16" s="757"/>
      <c r="CPM16" s="757"/>
      <c r="CPN16" s="757"/>
      <c r="CPO16" s="757"/>
      <c r="CPP16" s="757"/>
      <c r="CPQ16" s="757"/>
      <c r="CPR16" s="757"/>
      <c r="CPS16" s="757"/>
      <c r="CPT16" s="757"/>
      <c r="CPU16" s="757"/>
      <c r="CPV16" s="757"/>
      <c r="CPW16" s="757"/>
      <c r="CPX16" s="757"/>
      <c r="CPY16" s="757"/>
      <c r="CPZ16" s="757"/>
      <c r="CQA16" s="757"/>
      <c r="CQB16" s="757"/>
      <c r="CQC16" s="757"/>
      <c r="CQD16" s="757"/>
      <c r="CQE16" s="757"/>
      <c r="CQF16" s="757"/>
      <c r="CQG16" s="757"/>
      <c r="CQH16" s="757"/>
      <c r="CQI16" s="757"/>
      <c r="CQJ16" s="757"/>
      <c r="CQK16" s="757"/>
      <c r="CQL16" s="757"/>
      <c r="CQM16" s="757"/>
      <c r="CQN16" s="757"/>
      <c r="CQO16" s="757"/>
      <c r="CQP16" s="757"/>
      <c r="CQQ16" s="757"/>
      <c r="CQR16" s="757"/>
      <c r="CQS16" s="757"/>
      <c r="CQT16" s="757"/>
      <c r="CQU16" s="757"/>
      <c r="CQV16" s="757"/>
      <c r="CQW16" s="757"/>
      <c r="CQX16" s="757"/>
      <c r="CQY16" s="757"/>
      <c r="CQZ16" s="757"/>
      <c r="CRA16" s="757"/>
      <c r="CRB16" s="757"/>
      <c r="CRC16" s="757"/>
      <c r="CRD16" s="757"/>
      <c r="CRE16" s="757"/>
      <c r="CRF16" s="757"/>
      <c r="CRG16" s="757"/>
      <c r="CRH16" s="757"/>
      <c r="CRI16" s="757"/>
      <c r="CRJ16" s="757"/>
      <c r="CRK16" s="757"/>
      <c r="CRL16" s="757"/>
      <c r="CRM16" s="757"/>
      <c r="CRN16" s="757"/>
      <c r="CRO16" s="757"/>
      <c r="CRP16" s="757"/>
      <c r="CRQ16" s="757"/>
      <c r="CRR16" s="757"/>
      <c r="CRS16" s="757"/>
      <c r="CRT16" s="757"/>
      <c r="CRU16" s="757"/>
      <c r="CRV16" s="757"/>
      <c r="CRW16" s="757"/>
      <c r="CRX16" s="757"/>
      <c r="CRY16" s="757"/>
      <c r="CRZ16" s="757"/>
      <c r="CSA16" s="757"/>
      <c r="CSB16" s="757"/>
      <c r="CSC16" s="757"/>
      <c r="CSD16" s="757"/>
      <c r="CSE16" s="757"/>
      <c r="CSF16" s="757"/>
      <c r="CSG16" s="757"/>
      <c r="CSH16" s="757"/>
      <c r="CSI16" s="757"/>
      <c r="CSJ16" s="757"/>
      <c r="CSK16" s="757"/>
      <c r="CSL16" s="757"/>
      <c r="CSM16" s="757"/>
      <c r="CSN16" s="757"/>
      <c r="CSO16" s="757"/>
      <c r="CSP16" s="757"/>
      <c r="CSQ16" s="757"/>
      <c r="CSR16" s="757"/>
      <c r="CSS16" s="757"/>
      <c r="CST16" s="757"/>
      <c r="CSU16" s="757"/>
      <c r="CSV16" s="757"/>
      <c r="CSW16" s="757"/>
      <c r="CSX16" s="757"/>
      <c r="CSY16" s="757"/>
      <c r="CSZ16" s="757"/>
      <c r="CTA16" s="757"/>
      <c r="CTB16" s="757"/>
      <c r="CTC16" s="757"/>
      <c r="CTD16" s="757"/>
      <c r="CTE16" s="757"/>
      <c r="CTF16" s="757"/>
      <c r="CTG16" s="757"/>
      <c r="CTH16" s="757"/>
      <c r="CTI16" s="757"/>
      <c r="CTJ16" s="757"/>
      <c r="CTK16" s="757"/>
      <c r="CTL16" s="757"/>
      <c r="CTM16" s="757"/>
      <c r="CTN16" s="757"/>
      <c r="CTO16" s="757"/>
      <c r="CTP16" s="757"/>
      <c r="CTQ16" s="757"/>
      <c r="CTR16" s="757"/>
      <c r="CTS16" s="757"/>
      <c r="CTT16" s="757"/>
      <c r="CTU16" s="757"/>
      <c r="CTV16" s="757"/>
      <c r="CTW16" s="757"/>
      <c r="CTX16" s="757"/>
      <c r="CTY16" s="757"/>
      <c r="CTZ16" s="757"/>
      <c r="CUA16" s="757"/>
      <c r="CUB16" s="757"/>
      <c r="CUC16" s="757"/>
      <c r="CUD16" s="757"/>
      <c r="CUE16" s="757"/>
      <c r="CUF16" s="757"/>
      <c r="CUG16" s="757"/>
      <c r="CUH16" s="757"/>
      <c r="CUI16" s="757"/>
      <c r="CUJ16" s="757"/>
      <c r="CUK16" s="757"/>
      <c r="CUL16" s="757"/>
      <c r="CUM16" s="757"/>
      <c r="CUN16" s="757"/>
      <c r="CUO16" s="757"/>
      <c r="CUP16" s="757"/>
      <c r="CUQ16" s="757"/>
      <c r="CUR16" s="757"/>
      <c r="CUS16" s="757"/>
      <c r="CUT16" s="757"/>
      <c r="CUU16" s="757"/>
      <c r="CUV16" s="757"/>
      <c r="CUW16" s="757"/>
      <c r="CUX16" s="757"/>
      <c r="CUY16" s="757"/>
      <c r="CUZ16" s="757"/>
      <c r="CVA16" s="757"/>
      <c r="CVB16" s="757"/>
      <c r="CVC16" s="757"/>
      <c r="CVD16" s="757"/>
      <c r="CVE16" s="757"/>
      <c r="CVF16" s="757"/>
      <c r="CVG16" s="757"/>
      <c r="CVH16" s="757"/>
      <c r="CVI16" s="757"/>
      <c r="CVJ16" s="757"/>
      <c r="CVK16" s="757"/>
      <c r="CVL16" s="757"/>
      <c r="CVM16" s="757"/>
      <c r="CVN16" s="757"/>
      <c r="CVO16" s="757"/>
      <c r="CVP16" s="757"/>
      <c r="CVQ16" s="757"/>
      <c r="CVR16" s="757"/>
      <c r="CVS16" s="757"/>
      <c r="CVT16" s="757"/>
      <c r="CVU16" s="757"/>
      <c r="CVV16" s="757"/>
      <c r="CVW16" s="757"/>
      <c r="CVX16" s="757"/>
      <c r="CVY16" s="757"/>
      <c r="CVZ16" s="757"/>
      <c r="CWA16" s="757"/>
      <c r="CWB16" s="757"/>
      <c r="CWC16" s="757"/>
      <c r="CWD16" s="757"/>
      <c r="CWE16" s="757"/>
      <c r="CWF16" s="757"/>
      <c r="CWG16" s="757"/>
      <c r="CWH16" s="757"/>
      <c r="CWI16" s="757"/>
      <c r="CWJ16" s="757"/>
      <c r="CWK16" s="757"/>
      <c r="CWL16" s="757"/>
      <c r="CWM16" s="757"/>
      <c r="CWN16" s="757"/>
      <c r="CWO16" s="757"/>
      <c r="CWP16" s="757"/>
      <c r="CWQ16" s="757"/>
      <c r="CWR16" s="757"/>
      <c r="CWS16" s="757"/>
      <c r="CWT16" s="757"/>
      <c r="CWU16" s="757"/>
      <c r="CWV16" s="757"/>
      <c r="CWW16" s="757"/>
      <c r="CWX16" s="757"/>
      <c r="CWY16" s="757"/>
      <c r="CWZ16" s="757"/>
      <c r="CXA16" s="757"/>
      <c r="CXB16" s="757"/>
      <c r="CXC16" s="757"/>
      <c r="CXD16" s="757"/>
      <c r="CXE16" s="757"/>
      <c r="CXF16" s="757"/>
      <c r="CXG16" s="757"/>
      <c r="CXH16" s="757"/>
      <c r="CXI16" s="757"/>
      <c r="CXJ16" s="757"/>
      <c r="CXK16" s="757"/>
      <c r="CXL16" s="757"/>
      <c r="CXM16" s="757"/>
      <c r="CXN16" s="757"/>
      <c r="CXO16" s="757"/>
      <c r="CXP16" s="757"/>
      <c r="CXQ16" s="757"/>
      <c r="CXR16" s="757"/>
      <c r="CXS16" s="757"/>
      <c r="CXT16" s="757"/>
      <c r="CXU16" s="757"/>
      <c r="CXV16" s="757"/>
      <c r="CXW16" s="757"/>
      <c r="CXX16" s="757"/>
      <c r="CXY16" s="757"/>
      <c r="CXZ16" s="757"/>
      <c r="CYA16" s="757"/>
      <c r="CYB16" s="757"/>
      <c r="CYC16" s="757"/>
      <c r="CYD16" s="757"/>
      <c r="CYE16" s="757"/>
      <c r="CYF16" s="757"/>
      <c r="CYG16" s="757"/>
      <c r="CYH16" s="757"/>
      <c r="CYI16" s="757"/>
      <c r="CYJ16" s="757"/>
      <c r="CYK16" s="757"/>
      <c r="CYL16" s="757"/>
      <c r="CYM16" s="757"/>
      <c r="CYN16" s="757"/>
      <c r="CYO16" s="757"/>
      <c r="CYP16" s="757"/>
      <c r="CYQ16" s="757"/>
      <c r="CYR16" s="757"/>
      <c r="CYS16" s="757"/>
      <c r="CYT16" s="757"/>
      <c r="CYU16" s="757"/>
      <c r="CYV16" s="757"/>
      <c r="CYW16" s="757"/>
      <c r="CYX16" s="757"/>
      <c r="CYY16" s="757"/>
      <c r="CYZ16" s="757"/>
      <c r="CZA16" s="757"/>
      <c r="CZB16" s="757"/>
      <c r="CZC16" s="757"/>
      <c r="CZD16" s="757"/>
      <c r="CZE16" s="757"/>
      <c r="CZF16" s="757"/>
      <c r="CZG16" s="757"/>
      <c r="CZH16" s="757"/>
      <c r="CZI16" s="757"/>
      <c r="CZJ16" s="757"/>
      <c r="CZK16" s="757"/>
      <c r="CZL16" s="757"/>
      <c r="CZM16" s="757"/>
      <c r="CZN16" s="757"/>
      <c r="CZO16" s="757"/>
      <c r="CZP16" s="757"/>
      <c r="CZQ16" s="757"/>
      <c r="CZR16" s="757"/>
      <c r="CZS16" s="757"/>
      <c r="CZT16" s="757"/>
      <c r="CZU16" s="757"/>
      <c r="CZV16" s="757"/>
      <c r="CZW16" s="757"/>
      <c r="CZX16" s="757"/>
      <c r="CZY16" s="757"/>
      <c r="CZZ16" s="757"/>
      <c r="DAA16" s="757"/>
      <c r="DAB16" s="757"/>
      <c r="DAC16" s="757"/>
      <c r="DAD16" s="757"/>
      <c r="DAE16" s="757"/>
      <c r="DAF16" s="757"/>
      <c r="DAG16" s="757"/>
      <c r="DAH16" s="757"/>
      <c r="DAI16" s="757"/>
      <c r="DAJ16" s="757"/>
      <c r="DAK16" s="757"/>
      <c r="DAL16" s="757"/>
      <c r="DAM16" s="757"/>
      <c r="DAN16" s="757"/>
      <c r="DAO16" s="757"/>
      <c r="DAP16" s="757"/>
      <c r="DAQ16" s="757"/>
      <c r="DAR16" s="757"/>
      <c r="DAS16" s="757"/>
      <c r="DAT16" s="757"/>
      <c r="DAU16" s="757"/>
      <c r="DAV16" s="757"/>
      <c r="DAW16" s="757"/>
      <c r="DAX16" s="757"/>
      <c r="DAY16" s="757"/>
      <c r="DAZ16" s="757"/>
      <c r="DBA16" s="757"/>
      <c r="DBB16" s="757"/>
      <c r="DBC16" s="757"/>
      <c r="DBD16" s="757"/>
      <c r="DBE16" s="757"/>
      <c r="DBF16" s="757"/>
      <c r="DBG16" s="757"/>
      <c r="DBH16" s="757"/>
      <c r="DBI16" s="757"/>
      <c r="DBJ16" s="757"/>
      <c r="DBK16" s="757"/>
      <c r="DBL16" s="757"/>
      <c r="DBM16" s="757"/>
      <c r="DBN16" s="757"/>
      <c r="DBO16" s="757"/>
      <c r="DBP16" s="757"/>
      <c r="DBQ16" s="757"/>
      <c r="DBR16" s="757"/>
      <c r="DBS16" s="757"/>
      <c r="DBT16" s="757"/>
      <c r="DBU16" s="757"/>
      <c r="DBV16" s="757"/>
      <c r="DBW16" s="757"/>
      <c r="DBX16" s="757"/>
      <c r="DBY16" s="757"/>
      <c r="DBZ16" s="757"/>
      <c r="DCA16" s="757"/>
      <c r="DCB16" s="757"/>
      <c r="DCC16" s="757"/>
      <c r="DCD16" s="757"/>
      <c r="DCE16" s="757"/>
      <c r="DCF16" s="757"/>
      <c r="DCG16" s="757"/>
      <c r="DCH16" s="757"/>
      <c r="DCI16" s="757"/>
      <c r="DCJ16" s="757"/>
      <c r="DCK16" s="757"/>
      <c r="DCL16" s="757"/>
      <c r="DCM16" s="757"/>
      <c r="DCN16" s="757"/>
      <c r="DCO16" s="757"/>
      <c r="DCP16" s="757"/>
      <c r="DCQ16" s="757"/>
      <c r="DCR16" s="757"/>
      <c r="DCS16" s="757"/>
      <c r="DCT16" s="757"/>
      <c r="DCU16" s="757"/>
      <c r="DCV16" s="757"/>
      <c r="DCW16" s="757"/>
      <c r="DCX16" s="757"/>
      <c r="DCY16" s="757"/>
      <c r="DCZ16" s="757"/>
      <c r="DDA16" s="757"/>
      <c r="DDB16" s="757"/>
      <c r="DDC16" s="757"/>
      <c r="DDD16" s="757"/>
      <c r="DDE16" s="757"/>
      <c r="DDF16" s="757"/>
      <c r="DDG16" s="757"/>
      <c r="DDH16" s="757"/>
      <c r="DDI16" s="757"/>
      <c r="DDJ16" s="757"/>
      <c r="DDK16" s="757"/>
      <c r="DDL16" s="757"/>
      <c r="DDM16" s="757"/>
      <c r="DDN16" s="757"/>
      <c r="DDO16" s="757"/>
      <c r="DDP16" s="757"/>
      <c r="DDQ16" s="757"/>
      <c r="DDR16" s="757"/>
      <c r="DDS16" s="757"/>
      <c r="DDT16" s="757"/>
      <c r="DDU16" s="757"/>
      <c r="DDV16" s="757"/>
      <c r="DDW16" s="757"/>
      <c r="DDX16" s="757"/>
      <c r="DDY16" s="757"/>
      <c r="DDZ16" s="757"/>
      <c r="DEA16" s="757"/>
      <c r="DEB16" s="757"/>
      <c r="DEC16" s="757"/>
      <c r="DED16" s="757"/>
      <c r="DEE16" s="757"/>
      <c r="DEF16" s="757"/>
      <c r="DEG16" s="757"/>
      <c r="DEH16" s="757"/>
      <c r="DEI16" s="757"/>
      <c r="DEJ16" s="757"/>
      <c r="DEK16" s="757"/>
      <c r="DEL16" s="757"/>
      <c r="DEM16" s="757"/>
      <c r="DEN16" s="757"/>
      <c r="DEO16" s="757"/>
      <c r="DEP16" s="757"/>
      <c r="DEQ16" s="757"/>
      <c r="DER16" s="757"/>
      <c r="DES16" s="757"/>
      <c r="DET16" s="757"/>
      <c r="DEU16" s="757"/>
      <c r="DEV16" s="757"/>
      <c r="DEW16" s="757"/>
      <c r="DEX16" s="757"/>
      <c r="DEY16" s="757"/>
      <c r="DEZ16" s="757"/>
      <c r="DFA16" s="757"/>
      <c r="DFB16" s="757"/>
      <c r="DFC16" s="757"/>
      <c r="DFD16" s="757"/>
      <c r="DFE16" s="757"/>
      <c r="DFF16" s="757"/>
      <c r="DFG16" s="757"/>
      <c r="DFH16" s="757"/>
      <c r="DFI16" s="757"/>
      <c r="DFJ16" s="757"/>
      <c r="DFK16" s="757"/>
      <c r="DFL16" s="757"/>
      <c r="DFM16" s="757"/>
      <c r="DFN16" s="757"/>
      <c r="DFO16" s="757"/>
      <c r="DFP16" s="757"/>
      <c r="DFQ16" s="757"/>
      <c r="DFR16" s="757"/>
      <c r="DFS16" s="757"/>
      <c r="DFT16" s="757"/>
      <c r="DFU16" s="757"/>
      <c r="DFV16" s="757"/>
      <c r="DFW16" s="757"/>
      <c r="DFX16" s="757"/>
      <c r="DFY16" s="757"/>
      <c r="DFZ16" s="757"/>
      <c r="DGA16" s="757"/>
      <c r="DGB16" s="757"/>
      <c r="DGC16" s="757"/>
      <c r="DGD16" s="757"/>
      <c r="DGE16" s="757"/>
      <c r="DGF16" s="757"/>
      <c r="DGG16" s="757"/>
      <c r="DGH16" s="757"/>
      <c r="DGI16" s="757"/>
      <c r="DGJ16" s="757"/>
      <c r="DGK16" s="757"/>
      <c r="DGL16" s="757"/>
      <c r="DGM16" s="757"/>
      <c r="DGN16" s="757"/>
      <c r="DGO16" s="757"/>
      <c r="DGP16" s="757"/>
      <c r="DGQ16" s="757"/>
      <c r="DGR16" s="757"/>
      <c r="DGS16" s="757"/>
      <c r="DGT16" s="757"/>
      <c r="DGU16" s="757"/>
      <c r="DGV16" s="757"/>
      <c r="DGW16" s="757"/>
      <c r="DGX16" s="757"/>
      <c r="DGY16" s="757"/>
      <c r="DGZ16" s="757"/>
      <c r="DHA16" s="757"/>
      <c r="DHB16" s="757"/>
      <c r="DHC16" s="757"/>
      <c r="DHD16" s="757"/>
      <c r="DHE16" s="757"/>
      <c r="DHF16" s="757"/>
      <c r="DHG16" s="757"/>
      <c r="DHH16" s="757"/>
      <c r="DHI16" s="757"/>
      <c r="DHJ16" s="757"/>
      <c r="DHK16" s="757"/>
      <c r="DHL16" s="757"/>
      <c r="DHM16" s="757"/>
      <c r="DHN16" s="757"/>
      <c r="DHO16" s="757"/>
      <c r="DHP16" s="757"/>
      <c r="DHQ16" s="757"/>
      <c r="DHR16" s="757"/>
      <c r="DHS16" s="757"/>
      <c r="DHT16" s="757"/>
      <c r="DHU16" s="757"/>
      <c r="DHV16" s="757"/>
      <c r="DHW16" s="757"/>
      <c r="DHX16" s="757"/>
      <c r="DHY16" s="757"/>
      <c r="DHZ16" s="757"/>
      <c r="DIA16" s="757"/>
      <c r="DIB16" s="757"/>
      <c r="DIC16" s="757"/>
      <c r="DID16" s="757"/>
      <c r="DIE16" s="757"/>
      <c r="DIF16" s="757"/>
      <c r="DIG16" s="757"/>
      <c r="DIH16" s="757"/>
      <c r="DII16" s="757"/>
      <c r="DIJ16" s="757"/>
      <c r="DIK16" s="757"/>
      <c r="DIL16" s="757"/>
      <c r="DIM16" s="757"/>
      <c r="DIN16" s="757"/>
      <c r="DIO16" s="757"/>
      <c r="DIP16" s="757"/>
      <c r="DIQ16" s="757"/>
      <c r="DIR16" s="757"/>
      <c r="DIS16" s="757"/>
      <c r="DIT16" s="757"/>
      <c r="DIU16" s="757"/>
      <c r="DIV16" s="757"/>
      <c r="DIW16" s="757"/>
      <c r="DIX16" s="757"/>
      <c r="DIY16" s="757"/>
      <c r="DIZ16" s="757"/>
      <c r="DJA16" s="757"/>
      <c r="DJB16" s="757"/>
      <c r="DJC16" s="757"/>
      <c r="DJD16" s="757"/>
      <c r="DJE16" s="757"/>
      <c r="DJF16" s="757"/>
      <c r="DJG16" s="757"/>
      <c r="DJH16" s="757"/>
      <c r="DJI16" s="757"/>
      <c r="DJJ16" s="757"/>
      <c r="DJK16" s="757"/>
      <c r="DJL16" s="757"/>
      <c r="DJM16" s="757"/>
      <c r="DJN16" s="757"/>
      <c r="DJO16" s="757"/>
      <c r="DJP16" s="757"/>
      <c r="DJQ16" s="757"/>
      <c r="DJR16" s="757"/>
      <c r="DJS16" s="757"/>
      <c r="DJT16" s="757"/>
      <c r="DJU16" s="757"/>
      <c r="DJV16" s="757"/>
      <c r="DJW16" s="757"/>
      <c r="DJX16" s="757"/>
      <c r="DJY16" s="757"/>
      <c r="DJZ16" s="757"/>
      <c r="DKA16" s="757"/>
      <c r="DKB16" s="757"/>
      <c r="DKC16" s="757"/>
      <c r="DKD16" s="757"/>
      <c r="DKE16" s="757"/>
      <c r="DKF16" s="757"/>
      <c r="DKG16" s="757"/>
      <c r="DKH16" s="757"/>
      <c r="DKI16" s="757"/>
      <c r="DKJ16" s="757"/>
      <c r="DKK16" s="757"/>
      <c r="DKL16" s="757"/>
      <c r="DKM16" s="757"/>
      <c r="DKN16" s="757"/>
      <c r="DKO16" s="757"/>
      <c r="DKP16" s="757"/>
      <c r="DKQ16" s="757"/>
      <c r="DKR16" s="757"/>
      <c r="DKS16" s="757"/>
      <c r="DKT16" s="757"/>
      <c r="DKU16" s="757"/>
      <c r="DKV16" s="757"/>
      <c r="DKW16" s="757"/>
      <c r="DKX16" s="757"/>
      <c r="DKY16" s="757"/>
      <c r="DKZ16" s="757"/>
      <c r="DLA16" s="757"/>
      <c r="DLB16" s="757"/>
      <c r="DLC16" s="757"/>
      <c r="DLD16" s="757"/>
      <c r="DLE16" s="757"/>
      <c r="DLF16" s="757"/>
      <c r="DLG16" s="757"/>
      <c r="DLH16" s="757"/>
      <c r="DLI16" s="757"/>
      <c r="DLJ16" s="757"/>
      <c r="DLK16" s="757"/>
      <c r="DLL16" s="757"/>
      <c r="DLM16" s="757"/>
      <c r="DLN16" s="757"/>
      <c r="DLO16" s="757"/>
      <c r="DLP16" s="757"/>
      <c r="DLQ16" s="757"/>
      <c r="DLR16" s="757"/>
      <c r="DLS16" s="757"/>
      <c r="DLT16" s="757"/>
      <c r="DLU16" s="757"/>
      <c r="DLV16" s="757"/>
      <c r="DLW16" s="757"/>
      <c r="DLX16" s="757"/>
      <c r="DLY16" s="757"/>
      <c r="DLZ16" s="757"/>
      <c r="DMA16" s="757"/>
      <c r="DMB16" s="757"/>
      <c r="DMC16" s="757"/>
      <c r="DMD16" s="757"/>
      <c r="DME16" s="757"/>
      <c r="DMF16" s="757"/>
      <c r="DMG16" s="757"/>
      <c r="DMH16" s="757"/>
      <c r="DMI16" s="757"/>
      <c r="DMJ16" s="757"/>
      <c r="DMK16" s="757"/>
      <c r="DML16" s="757"/>
      <c r="DMM16" s="757"/>
      <c r="DMN16" s="757"/>
      <c r="DMO16" s="757"/>
      <c r="DMP16" s="757"/>
      <c r="DMQ16" s="757"/>
      <c r="DMR16" s="757"/>
      <c r="DMS16" s="757"/>
      <c r="DMT16" s="757"/>
      <c r="DMU16" s="757"/>
      <c r="DMV16" s="757"/>
      <c r="DMW16" s="757"/>
      <c r="DMX16" s="757"/>
      <c r="DMY16" s="757"/>
      <c r="DMZ16" s="757"/>
      <c r="DNA16" s="757"/>
      <c r="DNB16" s="757"/>
      <c r="DNC16" s="757"/>
      <c r="DND16" s="757"/>
      <c r="DNE16" s="757"/>
      <c r="DNF16" s="757"/>
      <c r="DNG16" s="757"/>
      <c r="DNH16" s="757"/>
      <c r="DNI16" s="757"/>
      <c r="DNJ16" s="757"/>
      <c r="DNK16" s="757"/>
      <c r="DNL16" s="757"/>
      <c r="DNM16" s="757"/>
      <c r="DNN16" s="757"/>
      <c r="DNO16" s="757"/>
      <c r="DNP16" s="757"/>
      <c r="DNQ16" s="757"/>
      <c r="DNR16" s="757"/>
      <c r="DNS16" s="757"/>
      <c r="DNT16" s="757"/>
      <c r="DNU16" s="757"/>
      <c r="DNV16" s="757"/>
      <c r="DNW16" s="757"/>
      <c r="DNX16" s="757"/>
      <c r="DNY16" s="757"/>
      <c r="DNZ16" s="757"/>
      <c r="DOA16" s="757"/>
      <c r="DOB16" s="757"/>
      <c r="DOC16" s="757"/>
      <c r="DOD16" s="757"/>
      <c r="DOE16" s="757"/>
      <c r="DOF16" s="757"/>
      <c r="DOG16" s="757"/>
      <c r="DOH16" s="757"/>
      <c r="DOI16" s="757"/>
      <c r="DOJ16" s="757"/>
      <c r="DOK16" s="757"/>
      <c r="DOL16" s="757"/>
      <c r="DOM16" s="757"/>
      <c r="DON16" s="757"/>
      <c r="DOO16" s="757"/>
      <c r="DOP16" s="757"/>
      <c r="DOQ16" s="757"/>
      <c r="DOR16" s="757"/>
      <c r="DOS16" s="757"/>
      <c r="DOT16" s="757"/>
      <c r="DOU16" s="757"/>
      <c r="DOV16" s="757"/>
      <c r="DOW16" s="757"/>
      <c r="DOX16" s="757"/>
      <c r="DOY16" s="757"/>
      <c r="DOZ16" s="757"/>
      <c r="DPA16" s="757"/>
      <c r="DPB16" s="757"/>
      <c r="DPC16" s="757"/>
      <c r="DPD16" s="757"/>
      <c r="DPE16" s="757"/>
      <c r="DPF16" s="757"/>
      <c r="DPG16" s="757"/>
      <c r="DPH16" s="757"/>
      <c r="DPI16" s="757"/>
      <c r="DPJ16" s="757"/>
      <c r="DPK16" s="757"/>
      <c r="DPL16" s="757"/>
      <c r="DPM16" s="757"/>
      <c r="DPN16" s="757"/>
      <c r="DPO16" s="757"/>
      <c r="DPP16" s="757"/>
      <c r="DPQ16" s="757"/>
      <c r="DPR16" s="757"/>
      <c r="DPS16" s="757"/>
      <c r="DPT16" s="757"/>
      <c r="DPU16" s="757"/>
      <c r="DPV16" s="757"/>
      <c r="DPW16" s="757"/>
      <c r="DPX16" s="757"/>
      <c r="DPY16" s="757"/>
      <c r="DPZ16" s="757"/>
      <c r="DQA16" s="757"/>
      <c r="DQB16" s="757"/>
      <c r="DQC16" s="757"/>
      <c r="DQD16" s="757"/>
      <c r="DQE16" s="757"/>
      <c r="DQF16" s="757"/>
      <c r="DQG16" s="757"/>
      <c r="DQH16" s="757"/>
      <c r="DQI16" s="757"/>
      <c r="DQJ16" s="757"/>
      <c r="DQK16" s="757"/>
      <c r="DQL16" s="757"/>
      <c r="DQM16" s="757"/>
      <c r="DQN16" s="757"/>
      <c r="DQO16" s="757"/>
      <c r="DQP16" s="757"/>
      <c r="DQQ16" s="757"/>
      <c r="DQR16" s="757"/>
      <c r="DQS16" s="757"/>
      <c r="DQT16" s="757"/>
      <c r="DQU16" s="757"/>
      <c r="DQV16" s="757"/>
      <c r="DQW16" s="757"/>
      <c r="DQX16" s="757"/>
      <c r="DQY16" s="757"/>
      <c r="DQZ16" s="757"/>
      <c r="DRA16" s="757"/>
      <c r="DRB16" s="757"/>
      <c r="DRC16" s="757"/>
      <c r="DRD16" s="757"/>
      <c r="DRE16" s="757"/>
      <c r="DRF16" s="757"/>
      <c r="DRG16" s="757"/>
      <c r="DRH16" s="757"/>
      <c r="DRI16" s="757"/>
      <c r="DRJ16" s="757"/>
      <c r="DRK16" s="757"/>
      <c r="DRL16" s="757"/>
      <c r="DRM16" s="757"/>
      <c r="DRN16" s="757"/>
      <c r="DRO16" s="757"/>
      <c r="DRP16" s="757"/>
      <c r="DRQ16" s="757"/>
      <c r="DRR16" s="757"/>
      <c r="DRS16" s="757"/>
      <c r="DRT16" s="757"/>
      <c r="DRU16" s="757"/>
      <c r="DRV16" s="757"/>
      <c r="DRW16" s="757"/>
      <c r="DRX16" s="757"/>
      <c r="DRY16" s="757"/>
      <c r="DRZ16" s="757"/>
      <c r="DSA16" s="757"/>
      <c r="DSB16" s="757"/>
      <c r="DSC16" s="757"/>
      <c r="DSD16" s="757"/>
      <c r="DSE16" s="757"/>
      <c r="DSF16" s="757"/>
      <c r="DSG16" s="757"/>
      <c r="DSH16" s="757"/>
      <c r="DSI16" s="757"/>
      <c r="DSJ16" s="757"/>
      <c r="DSK16" s="757"/>
      <c r="DSL16" s="757"/>
      <c r="DSM16" s="757"/>
      <c r="DSN16" s="757"/>
      <c r="DSO16" s="757"/>
      <c r="DSP16" s="757"/>
      <c r="DSQ16" s="757"/>
      <c r="DSR16" s="757"/>
      <c r="DSS16" s="757"/>
      <c r="DST16" s="757"/>
      <c r="DSU16" s="757"/>
      <c r="DSV16" s="757"/>
      <c r="DSW16" s="757"/>
      <c r="DSX16" s="757"/>
      <c r="DSY16" s="757"/>
      <c r="DSZ16" s="757"/>
      <c r="DTA16" s="757"/>
      <c r="DTB16" s="757"/>
      <c r="DTC16" s="757"/>
      <c r="DTD16" s="757"/>
      <c r="DTE16" s="757"/>
      <c r="DTF16" s="757"/>
      <c r="DTG16" s="757"/>
      <c r="DTH16" s="757"/>
      <c r="DTI16" s="757"/>
      <c r="DTJ16" s="757"/>
      <c r="DTK16" s="757"/>
      <c r="DTL16" s="757"/>
      <c r="DTM16" s="757"/>
      <c r="DTN16" s="757"/>
      <c r="DTO16" s="757"/>
      <c r="DTP16" s="757"/>
      <c r="DTQ16" s="757"/>
      <c r="DTR16" s="757"/>
      <c r="DTS16" s="757"/>
      <c r="DTT16" s="757"/>
      <c r="DTU16" s="757"/>
      <c r="DTV16" s="757"/>
      <c r="DTW16" s="757"/>
      <c r="DTX16" s="757"/>
      <c r="DTY16" s="757"/>
      <c r="DTZ16" s="757"/>
      <c r="DUA16" s="757"/>
      <c r="DUB16" s="757"/>
      <c r="DUC16" s="757"/>
      <c r="DUD16" s="757"/>
      <c r="DUE16" s="757"/>
      <c r="DUF16" s="757"/>
      <c r="DUG16" s="757"/>
      <c r="DUH16" s="757"/>
      <c r="DUI16" s="757"/>
      <c r="DUJ16" s="757"/>
      <c r="DUK16" s="757"/>
      <c r="DUL16" s="757"/>
      <c r="DUM16" s="757"/>
      <c r="DUN16" s="757"/>
      <c r="DUO16" s="757"/>
      <c r="DUP16" s="757"/>
      <c r="DUQ16" s="757"/>
      <c r="DUR16" s="757"/>
      <c r="DUS16" s="757"/>
      <c r="DUT16" s="757"/>
      <c r="DUU16" s="757"/>
      <c r="DUV16" s="757"/>
      <c r="DUW16" s="757"/>
      <c r="DUX16" s="757"/>
      <c r="DUY16" s="757"/>
      <c r="DUZ16" s="757"/>
      <c r="DVA16" s="757"/>
      <c r="DVB16" s="757"/>
      <c r="DVC16" s="757"/>
      <c r="DVD16" s="757"/>
      <c r="DVE16" s="757"/>
      <c r="DVF16" s="757"/>
      <c r="DVG16" s="757"/>
      <c r="DVH16" s="757"/>
      <c r="DVI16" s="757"/>
      <c r="DVJ16" s="757"/>
      <c r="DVK16" s="757"/>
      <c r="DVL16" s="757"/>
      <c r="DVM16" s="757"/>
      <c r="DVN16" s="757"/>
      <c r="DVO16" s="757"/>
      <c r="DVP16" s="757"/>
      <c r="DVQ16" s="757"/>
      <c r="DVR16" s="757"/>
      <c r="DVS16" s="757"/>
      <c r="DVT16" s="757"/>
      <c r="DVU16" s="757"/>
      <c r="DVV16" s="757"/>
      <c r="DVW16" s="757"/>
      <c r="DVX16" s="757"/>
      <c r="DVY16" s="757"/>
      <c r="DVZ16" s="757"/>
      <c r="DWA16" s="757"/>
      <c r="DWB16" s="757"/>
      <c r="DWC16" s="757"/>
      <c r="DWD16" s="757"/>
      <c r="DWE16" s="757"/>
      <c r="DWF16" s="757"/>
      <c r="DWG16" s="757"/>
      <c r="DWH16" s="757"/>
      <c r="DWI16" s="757"/>
      <c r="DWJ16" s="757"/>
      <c r="DWK16" s="757"/>
      <c r="DWL16" s="757"/>
      <c r="DWM16" s="757"/>
      <c r="DWN16" s="757"/>
      <c r="DWO16" s="757"/>
      <c r="DWP16" s="757"/>
      <c r="DWQ16" s="757"/>
      <c r="DWR16" s="757"/>
      <c r="DWS16" s="757"/>
      <c r="DWT16" s="757"/>
      <c r="DWU16" s="757"/>
      <c r="DWV16" s="757"/>
      <c r="DWW16" s="757"/>
      <c r="DWX16" s="757"/>
      <c r="DWY16" s="757"/>
      <c r="DWZ16" s="757"/>
      <c r="DXA16" s="757"/>
      <c r="DXB16" s="757"/>
      <c r="DXC16" s="757"/>
      <c r="DXD16" s="757"/>
      <c r="DXE16" s="757"/>
      <c r="DXF16" s="757"/>
      <c r="DXG16" s="757"/>
      <c r="DXH16" s="757"/>
      <c r="DXI16" s="757"/>
      <c r="DXJ16" s="757"/>
      <c r="DXK16" s="757"/>
      <c r="DXL16" s="757"/>
      <c r="DXM16" s="757"/>
      <c r="DXN16" s="757"/>
      <c r="DXO16" s="757"/>
      <c r="DXP16" s="757"/>
      <c r="DXQ16" s="757"/>
      <c r="DXR16" s="757"/>
      <c r="DXS16" s="757"/>
      <c r="DXT16" s="757"/>
      <c r="DXU16" s="757"/>
      <c r="DXV16" s="757"/>
      <c r="DXW16" s="757"/>
      <c r="DXX16" s="757"/>
      <c r="DXY16" s="757"/>
      <c r="DXZ16" s="757"/>
      <c r="DYA16" s="757"/>
      <c r="DYB16" s="757"/>
      <c r="DYC16" s="757"/>
      <c r="DYD16" s="757"/>
      <c r="DYE16" s="757"/>
      <c r="DYF16" s="757"/>
      <c r="DYG16" s="757"/>
      <c r="DYH16" s="757"/>
      <c r="DYI16" s="757"/>
      <c r="DYJ16" s="757"/>
      <c r="DYK16" s="757"/>
      <c r="DYL16" s="757"/>
      <c r="DYM16" s="757"/>
      <c r="DYN16" s="757"/>
      <c r="DYO16" s="757"/>
      <c r="DYP16" s="757"/>
      <c r="DYQ16" s="757"/>
      <c r="DYR16" s="757"/>
      <c r="DYS16" s="757"/>
      <c r="DYT16" s="757"/>
      <c r="DYU16" s="757"/>
      <c r="DYV16" s="757"/>
      <c r="DYW16" s="757"/>
      <c r="DYX16" s="757"/>
      <c r="DYY16" s="757"/>
      <c r="DYZ16" s="757"/>
      <c r="DZA16" s="757"/>
      <c r="DZB16" s="757"/>
      <c r="DZC16" s="757"/>
      <c r="DZD16" s="757"/>
      <c r="DZE16" s="757"/>
      <c r="DZF16" s="757"/>
      <c r="DZG16" s="757"/>
      <c r="DZH16" s="757"/>
      <c r="DZI16" s="757"/>
      <c r="DZJ16" s="757"/>
      <c r="DZK16" s="757"/>
      <c r="DZL16" s="757"/>
      <c r="DZM16" s="757"/>
      <c r="DZN16" s="757"/>
      <c r="DZO16" s="757"/>
      <c r="DZP16" s="757"/>
      <c r="DZQ16" s="757"/>
      <c r="DZR16" s="757"/>
      <c r="DZS16" s="757"/>
      <c r="DZT16" s="757"/>
      <c r="DZU16" s="757"/>
      <c r="DZV16" s="757"/>
      <c r="DZW16" s="757"/>
      <c r="DZX16" s="757"/>
      <c r="DZY16" s="757"/>
      <c r="DZZ16" s="757"/>
      <c r="EAA16" s="757"/>
      <c r="EAB16" s="757"/>
      <c r="EAC16" s="757"/>
      <c r="EAD16" s="757"/>
      <c r="EAE16" s="757"/>
      <c r="EAF16" s="757"/>
      <c r="EAG16" s="757"/>
      <c r="EAH16" s="757"/>
      <c r="EAI16" s="757"/>
      <c r="EAJ16" s="757"/>
      <c r="EAK16" s="757"/>
      <c r="EAL16" s="757"/>
      <c r="EAM16" s="757"/>
      <c r="EAN16" s="757"/>
      <c r="EAO16" s="757"/>
      <c r="EAP16" s="757"/>
      <c r="EAQ16" s="757"/>
      <c r="EAR16" s="757"/>
      <c r="EAS16" s="757"/>
      <c r="EAT16" s="757"/>
      <c r="EAU16" s="757"/>
      <c r="EAV16" s="757"/>
      <c r="EAW16" s="757"/>
      <c r="EAX16" s="757"/>
      <c r="EAY16" s="757"/>
      <c r="EAZ16" s="757"/>
      <c r="EBA16" s="757"/>
      <c r="EBB16" s="757"/>
      <c r="EBC16" s="757"/>
      <c r="EBD16" s="757"/>
      <c r="EBE16" s="757"/>
      <c r="EBF16" s="757"/>
      <c r="EBG16" s="757"/>
      <c r="EBH16" s="757"/>
      <c r="EBI16" s="757"/>
      <c r="EBJ16" s="757"/>
      <c r="EBK16" s="757"/>
      <c r="EBL16" s="757"/>
      <c r="EBM16" s="757"/>
      <c r="EBN16" s="757"/>
      <c r="EBO16" s="757"/>
      <c r="EBP16" s="757"/>
      <c r="EBQ16" s="757"/>
      <c r="EBR16" s="757"/>
      <c r="EBS16" s="757"/>
      <c r="EBT16" s="757"/>
      <c r="EBU16" s="757"/>
      <c r="EBV16" s="757"/>
      <c r="EBW16" s="757"/>
      <c r="EBX16" s="757"/>
      <c r="EBY16" s="757"/>
      <c r="EBZ16" s="757"/>
      <c r="ECA16" s="757"/>
      <c r="ECB16" s="757"/>
      <c r="ECC16" s="757"/>
      <c r="ECD16" s="757"/>
      <c r="ECE16" s="757"/>
      <c r="ECF16" s="757"/>
      <c r="ECG16" s="757"/>
      <c r="ECH16" s="757"/>
      <c r="ECI16" s="757"/>
      <c r="ECJ16" s="757"/>
      <c r="ECK16" s="757"/>
      <c r="ECL16" s="757"/>
      <c r="ECM16" s="757"/>
      <c r="ECN16" s="757"/>
      <c r="ECO16" s="757"/>
      <c r="ECP16" s="757"/>
      <c r="ECQ16" s="757"/>
      <c r="ECR16" s="757"/>
      <c r="ECS16" s="757"/>
      <c r="ECT16" s="757"/>
      <c r="ECU16" s="757"/>
      <c r="ECV16" s="757"/>
      <c r="ECW16" s="757"/>
      <c r="ECX16" s="757"/>
      <c r="ECY16" s="757"/>
      <c r="ECZ16" s="757"/>
      <c r="EDA16" s="757"/>
      <c r="EDB16" s="757"/>
      <c r="EDC16" s="757"/>
      <c r="EDD16" s="757"/>
      <c r="EDE16" s="757"/>
      <c r="EDF16" s="757"/>
      <c r="EDG16" s="757"/>
      <c r="EDH16" s="757"/>
      <c r="EDI16" s="757"/>
      <c r="EDJ16" s="757"/>
      <c r="EDK16" s="757"/>
      <c r="EDL16" s="757"/>
      <c r="EDM16" s="757"/>
      <c r="EDN16" s="757"/>
      <c r="EDO16" s="757"/>
      <c r="EDP16" s="757"/>
      <c r="EDQ16" s="757"/>
      <c r="EDR16" s="757"/>
      <c r="EDS16" s="757"/>
      <c r="EDT16" s="757"/>
      <c r="EDU16" s="757"/>
      <c r="EDV16" s="757"/>
      <c r="EDW16" s="757"/>
      <c r="EDX16" s="757"/>
      <c r="EDY16" s="757"/>
      <c r="EDZ16" s="757"/>
      <c r="EEA16" s="757"/>
      <c r="EEB16" s="757"/>
      <c r="EEC16" s="757"/>
      <c r="EED16" s="757"/>
      <c r="EEE16" s="757"/>
      <c r="EEF16" s="757"/>
      <c r="EEG16" s="757"/>
      <c r="EEH16" s="757"/>
      <c r="EEI16" s="757"/>
      <c r="EEJ16" s="757"/>
      <c r="EEK16" s="757"/>
      <c r="EEL16" s="757"/>
      <c r="EEM16" s="757"/>
      <c r="EEN16" s="757"/>
      <c r="EEO16" s="757"/>
      <c r="EEP16" s="757"/>
      <c r="EEQ16" s="757"/>
      <c r="EER16" s="757"/>
      <c r="EES16" s="757"/>
      <c r="EET16" s="757"/>
      <c r="EEU16" s="757"/>
      <c r="EEV16" s="757"/>
      <c r="EEW16" s="757"/>
      <c r="EEX16" s="757"/>
      <c r="EEY16" s="757"/>
      <c r="EEZ16" s="757"/>
      <c r="EFA16" s="757"/>
      <c r="EFB16" s="757"/>
      <c r="EFC16" s="757"/>
      <c r="EFD16" s="757"/>
      <c r="EFE16" s="757"/>
      <c r="EFF16" s="757"/>
      <c r="EFG16" s="757"/>
      <c r="EFH16" s="757"/>
      <c r="EFI16" s="757"/>
      <c r="EFJ16" s="757"/>
      <c r="EFK16" s="757"/>
      <c r="EFL16" s="757"/>
      <c r="EFM16" s="757"/>
      <c r="EFN16" s="757"/>
      <c r="EFO16" s="757"/>
      <c r="EFP16" s="757"/>
      <c r="EFQ16" s="757"/>
      <c r="EFR16" s="757"/>
      <c r="EFS16" s="757"/>
      <c r="EFT16" s="757"/>
      <c r="EFU16" s="757"/>
      <c r="EFV16" s="757"/>
      <c r="EFW16" s="757"/>
      <c r="EFX16" s="757"/>
      <c r="EFY16" s="757"/>
      <c r="EFZ16" s="757"/>
      <c r="EGA16" s="757"/>
      <c r="EGB16" s="757"/>
      <c r="EGC16" s="757"/>
      <c r="EGD16" s="757"/>
      <c r="EGE16" s="757"/>
      <c r="EGF16" s="757"/>
      <c r="EGG16" s="757"/>
      <c r="EGH16" s="757"/>
      <c r="EGI16" s="757"/>
      <c r="EGJ16" s="757"/>
      <c r="EGK16" s="757"/>
      <c r="EGL16" s="757"/>
      <c r="EGM16" s="757"/>
      <c r="EGN16" s="757"/>
      <c r="EGO16" s="757"/>
      <c r="EGP16" s="757"/>
      <c r="EGQ16" s="757"/>
      <c r="EGR16" s="757"/>
      <c r="EGS16" s="757"/>
      <c r="EGT16" s="757"/>
      <c r="EGU16" s="757"/>
      <c r="EGV16" s="757"/>
      <c r="EGW16" s="757"/>
      <c r="EGX16" s="757"/>
      <c r="EGY16" s="757"/>
      <c r="EGZ16" s="757"/>
      <c r="EHA16" s="757"/>
      <c r="EHB16" s="757"/>
      <c r="EHC16" s="757"/>
      <c r="EHD16" s="757"/>
      <c r="EHE16" s="757"/>
      <c r="EHF16" s="757"/>
      <c r="EHG16" s="757"/>
      <c r="EHH16" s="757"/>
      <c r="EHI16" s="757"/>
      <c r="EHJ16" s="757"/>
      <c r="EHK16" s="757"/>
      <c r="EHL16" s="757"/>
      <c r="EHM16" s="757"/>
      <c r="EHN16" s="757"/>
      <c r="EHO16" s="757"/>
      <c r="EHP16" s="757"/>
      <c r="EHQ16" s="757"/>
      <c r="EHR16" s="757"/>
      <c r="EHS16" s="757"/>
      <c r="EHT16" s="757"/>
      <c r="EHU16" s="757"/>
      <c r="EHV16" s="757"/>
      <c r="EHW16" s="757"/>
      <c r="EHX16" s="757"/>
      <c r="EHY16" s="757"/>
      <c r="EHZ16" s="757"/>
      <c r="EIA16" s="757"/>
      <c r="EIB16" s="757"/>
      <c r="EIC16" s="757"/>
      <c r="EID16" s="757"/>
      <c r="EIE16" s="757"/>
      <c r="EIF16" s="757"/>
      <c r="EIG16" s="757"/>
      <c r="EIH16" s="757"/>
      <c r="EII16" s="757"/>
      <c r="EIJ16" s="757"/>
      <c r="EIK16" s="757"/>
      <c r="EIL16" s="757"/>
      <c r="EIM16" s="757"/>
      <c r="EIN16" s="757"/>
      <c r="EIO16" s="757"/>
      <c r="EIP16" s="757"/>
      <c r="EIQ16" s="757"/>
      <c r="EIR16" s="757"/>
      <c r="EIS16" s="757"/>
      <c r="EIT16" s="757"/>
      <c r="EIU16" s="757"/>
      <c r="EIV16" s="757"/>
      <c r="EIW16" s="757"/>
      <c r="EIX16" s="757"/>
      <c r="EIY16" s="757"/>
      <c r="EIZ16" s="757"/>
      <c r="EJA16" s="757"/>
      <c r="EJB16" s="757"/>
      <c r="EJC16" s="757"/>
      <c r="EJD16" s="757"/>
      <c r="EJE16" s="757"/>
      <c r="EJF16" s="757"/>
      <c r="EJG16" s="757"/>
      <c r="EJH16" s="757"/>
      <c r="EJI16" s="757"/>
      <c r="EJJ16" s="757"/>
      <c r="EJK16" s="757"/>
      <c r="EJL16" s="757"/>
      <c r="EJM16" s="757"/>
      <c r="EJN16" s="757"/>
      <c r="EJO16" s="757"/>
      <c r="EJP16" s="757"/>
      <c r="EJQ16" s="757"/>
      <c r="EJR16" s="757"/>
      <c r="EJS16" s="757"/>
      <c r="EJT16" s="757"/>
      <c r="EJU16" s="757"/>
      <c r="EJV16" s="757"/>
      <c r="EJW16" s="757"/>
      <c r="EJX16" s="757"/>
      <c r="EJY16" s="757"/>
      <c r="EJZ16" s="757"/>
      <c r="EKA16" s="757"/>
      <c r="EKB16" s="757"/>
      <c r="EKC16" s="757"/>
      <c r="EKD16" s="757"/>
      <c r="EKE16" s="757"/>
      <c r="EKF16" s="757"/>
      <c r="EKG16" s="757"/>
      <c r="EKH16" s="757"/>
      <c r="EKI16" s="757"/>
      <c r="EKJ16" s="757"/>
      <c r="EKK16" s="757"/>
      <c r="EKL16" s="757"/>
      <c r="EKM16" s="757"/>
      <c r="EKN16" s="757"/>
      <c r="EKO16" s="757"/>
      <c r="EKP16" s="757"/>
      <c r="EKQ16" s="757"/>
      <c r="EKR16" s="757"/>
      <c r="EKS16" s="757"/>
      <c r="EKT16" s="757"/>
      <c r="EKU16" s="757"/>
      <c r="EKV16" s="757"/>
      <c r="EKW16" s="757"/>
      <c r="EKX16" s="757"/>
      <c r="EKY16" s="757"/>
      <c r="EKZ16" s="757"/>
      <c r="ELA16" s="757"/>
      <c r="ELB16" s="757"/>
      <c r="ELC16" s="757"/>
      <c r="ELD16" s="757"/>
      <c r="ELE16" s="757"/>
      <c r="ELF16" s="757"/>
      <c r="ELG16" s="757"/>
      <c r="ELH16" s="757"/>
      <c r="ELI16" s="757"/>
      <c r="ELJ16" s="757"/>
      <c r="ELK16" s="757"/>
      <c r="ELL16" s="757"/>
      <c r="ELM16" s="757"/>
      <c r="ELN16" s="757"/>
      <c r="ELO16" s="757"/>
      <c r="ELP16" s="757"/>
      <c r="ELQ16" s="757"/>
      <c r="ELR16" s="757"/>
      <c r="ELS16" s="757"/>
      <c r="ELT16" s="757"/>
      <c r="ELU16" s="757"/>
      <c r="ELV16" s="757"/>
      <c r="ELW16" s="757"/>
      <c r="ELX16" s="757"/>
      <c r="ELY16" s="757"/>
      <c r="ELZ16" s="757"/>
      <c r="EMA16" s="757"/>
      <c r="EMB16" s="757"/>
      <c r="EMC16" s="757"/>
      <c r="EMD16" s="757"/>
      <c r="EME16" s="757"/>
      <c r="EMF16" s="757"/>
      <c r="EMG16" s="757"/>
      <c r="EMH16" s="757"/>
      <c r="EMI16" s="757"/>
      <c r="EMJ16" s="757"/>
      <c r="EMK16" s="757"/>
      <c r="EML16" s="757"/>
      <c r="EMM16" s="757"/>
      <c r="EMN16" s="757"/>
      <c r="EMO16" s="757"/>
      <c r="EMP16" s="757"/>
      <c r="EMQ16" s="757"/>
      <c r="EMR16" s="757"/>
      <c r="EMS16" s="757"/>
      <c r="EMT16" s="757"/>
      <c r="EMU16" s="757"/>
      <c r="EMV16" s="757"/>
      <c r="EMW16" s="757"/>
      <c r="EMX16" s="757"/>
      <c r="EMY16" s="757"/>
      <c r="EMZ16" s="757"/>
      <c r="ENA16" s="757"/>
      <c r="ENB16" s="757"/>
      <c r="ENC16" s="757"/>
      <c r="END16" s="757"/>
      <c r="ENE16" s="757"/>
      <c r="ENF16" s="757"/>
      <c r="ENG16" s="757"/>
      <c r="ENH16" s="757"/>
      <c r="ENI16" s="757"/>
      <c r="ENJ16" s="757"/>
      <c r="ENK16" s="757"/>
      <c r="ENL16" s="757"/>
      <c r="ENM16" s="757"/>
      <c r="ENN16" s="757"/>
      <c r="ENO16" s="757"/>
      <c r="ENP16" s="757"/>
      <c r="ENQ16" s="757"/>
      <c r="ENR16" s="757"/>
      <c r="ENS16" s="757"/>
      <c r="ENT16" s="757"/>
      <c r="ENU16" s="757"/>
      <c r="ENV16" s="757"/>
      <c r="ENW16" s="757"/>
      <c r="ENX16" s="757"/>
      <c r="ENY16" s="757"/>
      <c r="ENZ16" s="757"/>
      <c r="EOA16" s="757"/>
      <c r="EOB16" s="757"/>
      <c r="EOC16" s="757"/>
      <c r="EOD16" s="757"/>
      <c r="EOE16" s="757"/>
      <c r="EOF16" s="757"/>
      <c r="EOG16" s="757"/>
      <c r="EOH16" s="757"/>
      <c r="EOI16" s="757"/>
      <c r="EOJ16" s="757"/>
      <c r="EOK16" s="757"/>
      <c r="EOL16" s="757"/>
      <c r="EOM16" s="757"/>
      <c r="EON16" s="757"/>
      <c r="EOO16" s="757"/>
      <c r="EOP16" s="757"/>
      <c r="EOQ16" s="757"/>
      <c r="EOR16" s="757"/>
      <c r="EOS16" s="757"/>
      <c r="EOT16" s="757"/>
      <c r="EOU16" s="757"/>
      <c r="EOV16" s="757"/>
      <c r="EOW16" s="757"/>
      <c r="EOX16" s="757"/>
      <c r="EOY16" s="757"/>
      <c r="EOZ16" s="757"/>
      <c r="EPA16" s="757"/>
      <c r="EPB16" s="757"/>
      <c r="EPC16" s="757"/>
      <c r="EPD16" s="757"/>
      <c r="EPE16" s="757"/>
      <c r="EPF16" s="757"/>
      <c r="EPG16" s="757"/>
      <c r="EPH16" s="757"/>
      <c r="EPI16" s="757"/>
      <c r="EPJ16" s="757"/>
      <c r="EPK16" s="757"/>
      <c r="EPL16" s="757"/>
      <c r="EPM16" s="757"/>
      <c r="EPN16" s="757"/>
      <c r="EPO16" s="757"/>
      <c r="EPP16" s="757"/>
      <c r="EPQ16" s="757"/>
      <c r="EPR16" s="757"/>
      <c r="EPS16" s="757"/>
      <c r="EPT16" s="757"/>
      <c r="EPU16" s="757"/>
      <c r="EPV16" s="757"/>
      <c r="EPW16" s="757"/>
      <c r="EPX16" s="757"/>
      <c r="EPY16" s="757"/>
      <c r="EPZ16" s="757"/>
      <c r="EQA16" s="757"/>
      <c r="EQB16" s="757"/>
      <c r="EQC16" s="757"/>
      <c r="EQD16" s="757"/>
      <c r="EQE16" s="757"/>
      <c r="EQF16" s="757"/>
      <c r="EQG16" s="757"/>
      <c r="EQH16" s="757"/>
      <c r="EQI16" s="757"/>
      <c r="EQJ16" s="757"/>
      <c r="EQK16" s="757"/>
      <c r="EQL16" s="757"/>
      <c r="EQM16" s="757"/>
      <c r="EQN16" s="757"/>
      <c r="EQO16" s="757"/>
      <c r="EQP16" s="757"/>
      <c r="EQQ16" s="757"/>
      <c r="EQR16" s="757"/>
      <c r="EQS16" s="757"/>
      <c r="EQT16" s="757"/>
      <c r="EQU16" s="757"/>
      <c r="EQV16" s="757"/>
      <c r="EQW16" s="757"/>
      <c r="EQX16" s="757"/>
      <c r="EQY16" s="757"/>
      <c r="EQZ16" s="757"/>
      <c r="ERA16" s="757"/>
      <c r="ERB16" s="757"/>
      <c r="ERC16" s="757"/>
      <c r="ERD16" s="757"/>
      <c r="ERE16" s="757"/>
      <c r="ERF16" s="757"/>
      <c r="ERG16" s="757"/>
      <c r="ERH16" s="757"/>
      <c r="ERI16" s="757"/>
      <c r="ERJ16" s="757"/>
      <c r="ERK16" s="757"/>
      <c r="ERL16" s="757"/>
      <c r="ERM16" s="757"/>
      <c r="ERN16" s="757"/>
      <c r="ERO16" s="757"/>
      <c r="ERP16" s="757"/>
      <c r="ERQ16" s="757"/>
      <c r="ERR16" s="757"/>
      <c r="ERS16" s="757"/>
      <c r="ERT16" s="757"/>
      <c r="ERU16" s="757"/>
      <c r="ERV16" s="757"/>
      <c r="ERW16" s="757"/>
      <c r="ERX16" s="757"/>
      <c r="ERY16" s="757"/>
      <c r="ERZ16" s="757"/>
      <c r="ESA16" s="757"/>
      <c r="ESB16" s="757"/>
      <c r="ESC16" s="757"/>
      <c r="ESD16" s="757"/>
      <c r="ESE16" s="757"/>
      <c r="ESF16" s="757"/>
      <c r="ESG16" s="757"/>
      <c r="ESH16" s="757"/>
      <c r="ESI16" s="757"/>
      <c r="ESJ16" s="757"/>
      <c r="ESK16" s="757"/>
      <c r="ESL16" s="757"/>
      <c r="ESM16" s="757"/>
      <c r="ESN16" s="757"/>
      <c r="ESO16" s="757"/>
      <c r="ESP16" s="757"/>
      <c r="ESQ16" s="757"/>
      <c r="ESR16" s="757"/>
      <c r="ESS16" s="757"/>
      <c r="EST16" s="757"/>
      <c r="ESU16" s="757"/>
      <c r="ESV16" s="757"/>
      <c r="ESW16" s="757"/>
      <c r="ESX16" s="757"/>
      <c r="ESY16" s="757"/>
      <c r="ESZ16" s="757"/>
      <c r="ETA16" s="757"/>
      <c r="ETB16" s="757"/>
      <c r="ETC16" s="757"/>
      <c r="ETD16" s="757"/>
      <c r="ETE16" s="757"/>
      <c r="ETF16" s="757"/>
      <c r="ETG16" s="757"/>
      <c r="ETH16" s="757"/>
      <c r="ETI16" s="757"/>
      <c r="ETJ16" s="757"/>
      <c r="ETK16" s="757"/>
      <c r="ETL16" s="757"/>
      <c r="ETM16" s="757"/>
      <c r="ETN16" s="757"/>
      <c r="ETO16" s="757"/>
      <c r="ETP16" s="757"/>
      <c r="ETQ16" s="757"/>
      <c r="ETR16" s="757"/>
      <c r="ETS16" s="757"/>
      <c r="ETT16" s="757"/>
      <c r="ETU16" s="757"/>
      <c r="ETV16" s="757"/>
      <c r="ETW16" s="757"/>
      <c r="ETX16" s="757"/>
      <c r="ETY16" s="757"/>
      <c r="ETZ16" s="757"/>
      <c r="EUA16" s="757"/>
      <c r="EUB16" s="757"/>
      <c r="EUC16" s="757"/>
      <c r="EUD16" s="757"/>
      <c r="EUE16" s="757"/>
      <c r="EUF16" s="757"/>
      <c r="EUG16" s="757"/>
      <c r="EUH16" s="757"/>
      <c r="EUI16" s="757"/>
      <c r="EUJ16" s="757"/>
      <c r="EUK16" s="757"/>
      <c r="EUL16" s="757"/>
      <c r="EUM16" s="757"/>
      <c r="EUN16" s="757"/>
      <c r="EUO16" s="757"/>
      <c r="EUP16" s="757"/>
      <c r="EUQ16" s="757"/>
      <c r="EUR16" s="757"/>
      <c r="EUS16" s="757"/>
      <c r="EUT16" s="757"/>
      <c r="EUU16" s="757"/>
      <c r="EUV16" s="757"/>
      <c r="EUW16" s="757"/>
      <c r="EUX16" s="757"/>
      <c r="EUY16" s="757"/>
      <c r="EUZ16" s="757"/>
      <c r="EVA16" s="757"/>
      <c r="EVB16" s="757"/>
      <c r="EVC16" s="757"/>
      <c r="EVD16" s="757"/>
      <c r="EVE16" s="757"/>
      <c r="EVF16" s="757"/>
      <c r="EVG16" s="757"/>
      <c r="EVH16" s="757"/>
      <c r="EVI16" s="757"/>
      <c r="EVJ16" s="757"/>
      <c r="EVK16" s="757"/>
      <c r="EVL16" s="757"/>
      <c r="EVM16" s="757"/>
      <c r="EVN16" s="757"/>
      <c r="EVO16" s="757"/>
      <c r="EVP16" s="757"/>
      <c r="EVQ16" s="757"/>
      <c r="EVR16" s="757"/>
      <c r="EVS16" s="757"/>
      <c r="EVT16" s="757"/>
      <c r="EVU16" s="757"/>
      <c r="EVV16" s="757"/>
      <c r="EVW16" s="757"/>
      <c r="EVX16" s="757"/>
      <c r="EVY16" s="757"/>
      <c r="EVZ16" s="757"/>
      <c r="EWA16" s="757"/>
      <c r="EWB16" s="757"/>
      <c r="EWC16" s="757"/>
      <c r="EWD16" s="757"/>
      <c r="EWE16" s="757"/>
      <c r="EWF16" s="757"/>
      <c r="EWG16" s="757"/>
      <c r="EWH16" s="757"/>
      <c r="EWI16" s="757"/>
      <c r="EWJ16" s="757"/>
      <c r="EWK16" s="757"/>
      <c r="EWL16" s="757"/>
      <c r="EWM16" s="757"/>
      <c r="EWN16" s="757"/>
      <c r="EWO16" s="757"/>
      <c r="EWP16" s="757"/>
      <c r="EWQ16" s="757"/>
      <c r="EWR16" s="757"/>
      <c r="EWS16" s="757"/>
      <c r="EWT16" s="757"/>
      <c r="EWU16" s="757"/>
      <c r="EWV16" s="757"/>
      <c r="EWW16" s="757"/>
      <c r="EWX16" s="757"/>
      <c r="EWY16" s="757"/>
      <c r="EWZ16" s="757"/>
      <c r="EXA16" s="757"/>
      <c r="EXB16" s="757"/>
      <c r="EXC16" s="757"/>
      <c r="EXD16" s="757"/>
      <c r="EXE16" s="757"/>
      <c r="EXF16" s="757"/>
      <c r="EXG16" s="757"/>
      <c r="EXH16" s="757"/>
      <c r="EXI16" s="757"/>
      <c r="EXJ16" s="757"/>
      <c r="EXK16" s="757"/>
      <c r="EXL16" s="757"/>
      <c r="EXM16" s="757"/>
      <c r="EXN16" s="757"/>
      <c r="EXO16" s="757"/>
      <c r="EXP16" s="757"/>
      <c r="EXQ16" s="757"/>
      <c r="EXR16" s="757"/>
      <c r="EXS16" s="757"/>
      <c r="EXT16" s="757"/>
      <c r="EXU16" s="757"/>
      <c r="EXV16" s="757"/>
      <c r="EXW16" s="757"/>
      <c r="EXX16" s="757"/>
      <c r="EXY16" s="757"/>
      <c r="EXZ16" s="757"/>
      <c r="EYA16" s="757"/>
      <c r="EYB16" s="757"/>
      <c r="EYC16" s="757"/>
      <c r="EYD16" s="757"/>
      <c r="EYE16" s="757"/>
      <c r="EYF16" s="757"/>
      <c r="EYG16" s="757"/>
      <c r="EYH16" s="757"/>
      <c r="EYI16" s="757"/>
      <c r="EYJ16" s="757"/>
      <c r="EYK16" s="757"/>
      <c r="EYL16" s="757"/>
      <c r="EYM16" s="757"/>
      <c r="EYN16" s="757"/>
      <c r="EYO16" s="757"/>
      <c r="EYP16" s="757"/>
      <c r="EYQ16" s="757"/>
      <c r="EYR16" s="757"/>
      <c r="EYS16" s="757"/>
      <c r="EYT16" s="757"/>
      <c r="EYU16" s="757"/>
      <c r="EYV16" s="757"/>
      <c r="EYW16" s="757"/>
      <c r="EYX16" s="757"/>
      <c r="EYY16" s="757"/>
      <c r="EYZ16" s="757"/>
      <c r="EZA16" s="757"/>
      <c r="EZB16" s="757"/>
      <c r="EZC16" s="757"/>
      <c r="EZD16" s="757"/>
      <c r="EZE16" s="757"/>
      <c r="EZF16" s="757"/>
      <c r="EZG16" s="757"/>
      <c r="EZH16" s="757"/>
      <c r="EZI16" s="757"/>
      <c r="EZJ16" s="757"/>
      <c r="EZK16" s="757"/>
      <c r="EZL16" s="757"/>
      <c r="EZM16" s="757"/>
      <c r="EZN16" s="757"/>
      <c r="EZO16" s="757"/>
      <c r="EZP16" s="757"/>
      <c r="EZQ16" s="757"/>
      <c r="EZR16" s="757"/>
      <c r="EZS16" s="757"/>
      <c r="EZT16" s="757"/>
      <c r="EZU16" s="757"/>
      <c r="EZV16" s="757"/>
      <c r="EZW16" s="757"/>
      <c r="EZX16" s="757"/>
      <c r="EZY16" s="757"/>
      <c r="EZZ16" s="757"/>
      <c r="FAA16" s="757"/>
      <c r="FAB16" s="757"/>
      <c r="FAC16" s="757"/>
      <c r="FAD16" s="757"/>
      <c r="FAE16" s="757"/>
      <c r="FAF16" s="757"/>
      <c r="FAG16" s="757"/>
      <c r="FAH16" s="757"/>
      <c r="FAI16" s="757"/>
      <c r="FAJ16" s="757"/>
      <c r="FAK16" s="757"/>
      <c r="FAL16" s="757"/>
      <c r="FAM16" s="757"/>
      <c r="FAN16" s="757"/>
      <c r="FAO16" s="757"/>
      <c r="FAP16" s="757"/>
      <c r="FAQ16" s="757"/>
      <c r="FAR16" s="757"/>
      <c r="FAS16" s="757"/>
      <c r="FAT16" s="757"/>
      <c r="FAU16" s="757"/>
      <c r="FAV16" s="757"/>
      <c r="FAW16" s="757"/>
      <c r="FAX16" s="757"/>
      <c r="FAY16" s="757"/>
      <c r="FAZ16" s="757"/>
      <c r="FBA16" s="757"/>
      <c r="FBB16" s="757"/>
      <c r="FBC16" s="757"/>
      <c r="FBD16" s="757"/>
      <c r="FBE16" s="757"/>
      <c r="FBF16" s="757"/>
      <c r="FBG16" s="757"/>
      <c r="FBH16" s="757"/>
      <c r="FBI16" s="757"/>
      <c r="FBJ16" s="757"/>
      <c r="FBK16" s="757"/>
      <c r="FBL16" s="757"/>
      <c r="FBM16" s="757"/>
      <c r="FBN16" s="757"/>
      <c r="FBO16" s="757"/>
      <c r="FBP16" s="757"/>
      <c r="FBQ16" s="757"/>
      <c r="FBR16" s="757"/>
      <c r="FBS16" s="757"/>
      <c r="FBT16" s="757"/>
      <c r="FBU16" s="757"/>
      <c r="FBV16" s="757"/>
      <c r="FBW16" s="757"/>
      <c r="FBX16" s="757"/>
      <c r="FBY16" s="757"/>
      <c r="FBZ16" s="757"/>
      <c r="FCA16" s="757"/>
      <c r="FCB16" s="757"/>
      <c r="FCC16" s="757"/>
      <c r="FCD16" s="757"/>
      <c r="FCE16" s="757"/>
      <c r="FCF16" s="757"/>
      <c r="FCG16" s="757"/>
      <c r="FCH16" s="757"/>
      <c r="FCI16" s="757"/>
      <c r="FCJ16" s="757"/>
      <c r="FCK16" s="757"/>
      <c r="FCL16" s="757"/>
      <c r="FCM16" s="757"/>
      <c r="FCN16" s="757"/>
      <c r="FCO16" s="757"/>
      <c r="FCP16" s="757"/>
      <c r="FCQ16" s="757"/>
      <c r="FCR16" s="757"/>
      <c r="FCS16" s="757"/>
      <c r="FCT16" s="757"/>
      <c r="FCU16" s="757"/>
      <c r="FCV16" s="757"/>
      <c r="FCW16" s="757"/>
      <c r="FCX16" s="757"/>
      <c r="FCY16" s="757"/>
      <c r="FCZ16" s="757"/>
      <c r="FDA16" s="757"/>
      <c r="FDB16" s="757"/>
      <c r="FDC16" s="757"/>
      <c r="FDD16" s="757"/>
      <c r="FDE16" s="757"/>
      <c r="FDF16" s="757"/>
      <c r="FDG16" s="757"/>
      <c r="FDH16" s="757"/>
      <c r="FDI16" s="757"/>
      <c r="FDJ16" s="757"/>
      <c r="FDK16" s="757"/>
      <c r="FDL16" s="757"/>
      <c r="FDM16" s="757"/>
      <c r="FDN16" s="757"/>
      <c r="FDO16" s="757"/>
      <c r="FDP16" s="757"/>
      <c r="FDQ16" s="757"/>
      <c r="FDR16" s="757"/>
      <c r="FDS16" s="757"/>
      <c r="FDT16" s="757"/>
      <c r="FDU16" s="757"/>
      <c r="FDV16" s="757"/>
      <c r="FDW16" s="757"/>
      <c r="FDX16" s="757"/>
      <c r="FDY16" s="757"/>
      <c r="FDZ16" s="757"/>
      <c r="FEA16" s="757"/>
      <c r="FEB16" s="757"/>
      <c r="FEC16" s="757"/>
      <c r="FED16" s="757"/>
      <c r="FEE16" s="757"/>
      <c r="FEF16" s="757"/>
      <c r="FEG16" s="757"/>
      <c r="FEH16" s="757"/>
      <c r="FEI16" s="757"/>
      <c r="FEJ16" s="757"/>
      <c r="FEK16" s="757"/>
      <c r="FEL16" s="757"/>
      <c r="FEM16" s="757"/>
      <c r="FEN16" s="757"/>
      <c r="FEO16" s="757"/>
      <c r="FEP16" s="757"/>
      <c r="FEQ16" s="757"/>
      <c r="FER16" s="757"/>
      <c r="FES16" s="757"/>
      <c r="FET16" s="757"/>
      <c r="FEU16" s="757"/>
      <c r="FEV16" s="757"/>
      <c r="FEW16" s="757"/>
      <c r="FEX16" s="757"/>
      <c r="FEY16" s="757"/>
      <c r="FEZ16" s="757"/>
      <c r="FFA16" s="757"/>
      <c r="FFB16" s="757"/>
      <c r="FFC16" s="757"/>
      <c r="FFD16" s="757"/>
      <c r="FFE16" s="757"/>
      <c r="FFF16" s="757"/>
      <c r="FFG16" s="757"/>
      <c r="FFH16" s="757"/>
      <c r="FFI16" s="757"/>
      <c r="FFJ16" s="757"/>
      <c r="FFK16" s="757"/>
      <c r="FFL16" s="757"/>
      <c r="FFM16" s="757"/>
      <c r="FFN16" s="757"/>
      <c r="FFO16" s="757"/>
      <c r="FFP16" s="757"/>
      <c r="FFQ16" s="757"/>
      <c r="FFR16" s="757"/>
      <c r="FFS16" s="757"/>
      <c r="FFT16" s="757"/>
      <c r="FFU16" s="757"/>
      <c r="FFV16" s="757"/>
      <c r="FFW16" s="757"/>
      <c r="FFX16" s="757"/>
      <c r="FFY16" s="757"/>
      <c r="FFZ16" s="757"/>
      <c r="FGA16" s="757"/>
      <c r="FGB16" s="757"/>
      <c r="FGC16" s="757"/>
      <c r="FGD16" s="757"/>
      <c r="FGE16" s="757"/>
      <c r="FGF16" s="757"/>
      <c r="FGG16" s="757"/>
      <c r="FGH16" s="757"/>
      <c r="FGI16" s="757"/>
      <c r="FGJ16" s="757"/>
      <c r="FGK16" s="757"/>
      <c r="FGL16" s="757"/>
      <c r="FGM16" s="757"/>
      <c r="FGN16" s="757"/>
      <c r="FGO16" s="757"/>
      <c r="FGP16" s="757"/>
      <c r="FGQ16" s="757"/>
      <c r="FGR16" s="757"/>
      <c r="FGS16" s="757"/>
      <c r="FGT16" s="757"/>
      <c r="FGU16" s="757"/>
      <c r="FGV16" s="757"/>
      <c r="FGW16" s="757"/>
      <c r="FGX16" s="757"/>
      <c r="FGY16" s="757"/>
      <c r="FGZ16" s="757"/>
      <c r="FHA16" s="757"/>
      <c r="FHB16" s="757"/>
      <c r="FHC16" s="757"/>
      <c r="FHD16" s="757"/>
      <c r="FHE16" s="757"/>
      <c r="FHF16" s="757"/>
      <c r="FHG16" s="757"/>
      <c r="FHH16" s="757"/>
      <c r="FHI16" s="757"/>
      <c r="FHJ16" s="757"/>
      <c r="FHK16" s="757"/>
      <c r="FHL16" s="757"/>
      <c r="FHM16" s="757"/>
      <c r="FHN16" s="757"/>
      <c r="FHO16" s="757"/>
      <c r="FHP16" s="757"/>
      <c r="FHQ16" s="757"/>
      <c r="FHR16" s="757"/>
      <c r="FHS16" s="757"/>
      <c r="FHT16" s="757"/>
      <c r="FHU16" s="757"/>
      <c r="FHV16" s="757"/>
      <c r="FHW16" s="757"/>
      <c r="FHX16" s="757"/>
      <c r="FHY16" s="757"/>
      <c r="FHZ16" s="757"/>
      <c r="FIA16" s="757"/>
      <c r="FIB16" s="757"/>
      <c r="FIC16" s="757"/>
      <c r="FID16" s="757"/>
      <c r="FIE16" s="757"/>
      <c r="FIF16" s="757"/>
      <c r="FIG16" s="757"/>
      <c r="FIH16" s="757"/>
      <c r="FII16" s="757"/>
      <c r="FIJ16" s="757"/>
      <c r="FIK16" s="757"/>
      <c r="FIL16" s="757"/>
      <c r="FIM16" s="757"/>
      <c r="FIN16" s="757"/>
      <c r="FIO16" s="757"/>
      <c r="FIP16" s="757"/>
      <c r="FIQ16" s="757"/>
      <c r="FIR16" s="757"/>
      <c r="FIS16" s="757"/>
      <c r="FIT16" s="757"/>
      <c r="FIU16" s="757"/>
      <c r="FIV16" s="757"/>
      <c r="FIW16" s="757"/>
      <c r="FIX16" s="757"/>
      <c r="FIY16" s="757"/>
      <c r="FIZ16" s="757"/>
      <c r="FJA16" s="757"/>
      <c r="FJB16" s="757"/>
      <c r="FJC16" s="757"/>
      <c r="FJD16" s="757"/>
      <c r="FJE16" s="757"/>
      <c r="FJF16" s="757"/>
      <c r="FJG16" s="757"/>
      <c r="FJH16" s="757"/>
      <c r="FJI16" s="757"/>
      <c r="FJJ16" s="757"/>
      <c r="FJK16" s="757"/>
      <c r="FJL16" s="757"/>
      <c r="FJM16" s="757"/>
      <c r="FJN16" s="757"/>
      <c r="FJO16" s="757"/>
      <c r="FJP16" s="757"/>
      <c r="FJQ16" s="757"/>
      <c r="FJR16" s="757"/>
      <c r="FJS16" s="757"/>
      <c r="FJT16" s="757"/>
      <c r="FJU16" s="757"/>
      <c r="FJV16" s="757"/>
      <c r="FJW16" s="757"/>
      <c r="FJX16" s="757"/>
      <c r="FJY16" s="757"/>
      <c r="FJZ16" s="757"/>
      <c r="FKA16" s="757"/>
      <c r="FKB16" s="757"/>
      <c r="FKC16" s="757"/>
      <c r="FKD16" s="757"/>
      <c r="FKE16" s="757"/>
      <c r="FKF16" s="757"/>
      <c r="FKG16" s="757"/>
      <c r="FKH16" s="757"/>
      <c r="FKI16" s="757"/>
      <c r="FKJ16" s="757"/>
      <c r="FKK16" s="757"/>
      <c r="FKL16" s="757"/>
      <c r="FKM16" s="757"/>
      <c r="FKN16" s="757"/>
      <c r="FKO16" s="757"/>
      <c r="FKP16" s="757"/>
      <c r="FKQ16" s="757"/>
      <c r="FKR16" s="757"/>
      <c r="FKS16" s="757"/>
      <c r="FKT16" s="757"/>
      <c r="FKU16" s="757"/>
      <c r="FKV16" s="757"/>
      <c r="FKW16" s="757"/>
      <c r="FKX16" s="757"/>
      <c r="FKY16" s="757"/>
      <c r="FKZ16" s="757"/>
      <c r="FLA16" s="757"/>
      <c r="FLB16" s="757"/>
      <c r="FLC16" s="757"/>
      <c r="FLD16" s="757"/>
      <c r="FLE16" s="757"/>
      <c r="FLF16" s="757"/>
      <c r="FLG16" s="757"/>
      <c r="FLH16" s="757"/>
      <c r="FLI16" s="757"/>
      <c r="FLJ16" s="757"/>
      <c r="FLK16" s="757"/>
      <c r="FLL16" s="757"/>
      <c r="FLM16" s="757"/>
      <c r="FLN16" s="757"/>
      <c r="FLO16" s="757"/>
      <c r="FLP16" s="757"/>
      <c r="FLQ16" s="757"/>
      <c r="FLR16" s="757"/>
      <c r="FLS16" s="757"/>
      <c r="FLT16" s="757"/>
      <c r="FLU16" s="757"/>
      <c r="FLV16" s="757"/>
      <c r="FLW16" s="757"/>
      <c r="FLX16" s="757"/>
      <c r="FLY16" s="757"/>
      <c r="FLZ16" s="757"/>
      <c r="FMA16" s="757"/>
      <c r="FMB16" s="757"/>
      <c r="FMC16" s="757"/>
      <c r="FMD16" s="757"/>
      <c r="FME16" s="757"/>
      <c r="FMF16" s="757"/>
      <c r="FMG16" s="757"/>
      <c r="FMH16" s="757"/>
      <c r="FMI16" s="757"/>
      <c r="FMJ16" s="757"/>
      <c r="FMK16" s="757"/>
      <c r="FML16" s="757"/>
      <c r="FMM16" s="757"/>
      <c r="FMN16" s="757"/>
      <c r="FMO16" s="757"/>
      <c r="FMP16" s="757"/>
      <c r="FMQ16" s="757"/>
      <c r="FMR16" s="757"/>
      <c r="FMS16" s="757"/>
      <c r="FMT16" s="757"/>
      <c r="FMU16" s="757"/>
      <c r="FMV16" s="757"/>
      <c r="FMW16" s="757"/>
      <c r="FMX16" s="757"/>
      <c r="FMY16" s="757"/>
      <c r="FMZ16" s="757"/>
      <c r="FNA16" s="757"/>
      <c r="FNB16" s="757"/>
      <c r="FNC16" s="757"/>
      <c r="FND16" s="757"/>
      <c r="FNE16" s="757"/>
      <c r="FNF16" s="757"/>
      <c r="FNG16" s="757"/>
      <c r="FNH16" s="757"/>
      <c r="FNI16" s="757"/>
      <c r="FNJ16" s="757"/>
      <c r="FNK16" s="757"/>
      <c r="FNL16" s="757"/>
      <c r="FNM16" s="757"/>
      <c r="FNN16" s="757"/>
      <c r="FNO16" s="757"/>
      <c r="FNP16" s="757"/>
      <c r="FNQ16" s="757"/>
      <c r="FNR16" s="757"/>
      <c r="FNS16" s="757"/>
      <c r="FNT16" s="757"/>
      <c r="FNU16" s="757"/>
      <c r="FNV16" s="757"/>
      <c r="FNW16" s="757"/>
      <c r="FNX16" s="757"/>
      <c r="FNY16" s="757"/>
      <c r="FNZ16" s="757"/>
      <c r="FOA16" s="757"/>
      <c r="FOB16" s="757"/>
      <c r="FOC16" s="757"/>
      <c r="FOD16" s="757"/>
      <c r="FOE16" s="757"/>
      <c r="FOF16" s="757"/>
      <c r="FOG16" s="757"/>
      <c r="FOH16" s="757"/>
      <c r="FOI16" s="757"/>
      <c r="FOJ16" s="757"/>
      <c r="FOK16" s="757"/>
      <c r="FOL16" s="757"/>
      <c r="FOM16" s="757"/>
      <c r="FON16" s="757"/>
      <c r="FOO16" s="757"/>
      <c r="FOP16" s="757"/>
      <c r="FOQ16" s="757"/>
      <c r="FOR16" s="757"/>
      <c r="FOS16" s="757"/>
      <c r="FOT16" s="757"/>
      <c r="FOU16" s="757"/>
      <c r="FOV16" s="757"/>
      <c r="FOW16" s="757"/>
      <c r="FOX16" s="757"/>
      <c r="FOY16" s="757"/>
      <c r="FOZ16" s="757"/>
      <c r="FPA16" s="757"/>
      <c r="FPB16" s="757"/>
      <c r="FPC16" s="757"/>
      <c r="FPD16" s="757"/>
      <c r="FPE16" s="757"/>
      <c r="FPF16" s="757"/>
      <c r="FPG16" s="757"/>
      <c r="FPH16" s="757"/>
      <c r="FPI16" s="757"/>
      <c r="FPJ16" s="757"/>
      <c r="FPK16" s="757"/>
      <c r="FPL16" s="757"/>
      <c r="FPM16" s="757"/>
      <c r="FPN16" s="757"/>
      <c r="FPO16" s="757"/>
      <c r="FPP16" s="757"/>
      <c r="FPQ16" s="757"/>
      <c r="FPR16" s="757"/>
      <c r="FPS16" s="757"/>
      <c r="FPT16" s="757"/>
      <c r="FPU16" s="757"/>
      <c r="FPV16" s="757"/>
      <c r="FPW16" s="757"/>
      <c r="FPX16" s="757"/>
      <c r="FPY16" s="757"/>
      <c r="FPZ16" s="757"/>
      <c r="FQA16" s="757"/>
      <c r="FQB16" s="757"/>
      <c r="FQC16" s="757"/>
      <c r="FQD16" s="757"/>
      <c r="FQE16" s="757"/>
      <c r="FQF16" s="757"/>
      <c r="FQG16" s="757"/>
      <c r="FQH16" s="757"/>
      <c r="FQI16" s="757"/>
      <c r="FQJ16" s="757"/>
      <c r="FQK16" s="757"/>
      <c r="FQL16" s="757"/>
      <c r="FQM16" s="757"/>
      <c r="FQN16" s="757"/>
      <c r="FQO16" s="757"/>
      <c r="FQP16" s="757"/>
      <c r="FQQ16" s="757"/>
      <c r="FQR16" s="757"/>
      <c r="FQS16" s="757"/>
      <c r="FQT16" s="757"/>
      <c r="FQU16" s="757"/>
      <c r="FQV16" s="757"/>
      <c r="FQW16" s="757"/>
      <c r="FQX16" s="757"/>
      <c r="FQY16" s="757"/>
      <c r="FQZ16" s="757"/>
      <c r="FRA16" s="757"/>
      <c r="FRB16" s="757"/>
      <c r="FRC16" s="757"/>
      <c r="FRD16" s="757"/>
      <c r="FRE16" s="757"/>
      <c r="FRF16" s="757"/>
      <c r="FRG16" s="757"/>
      <c r="FRH16" s="757"/>
      <c r="FRI16" s="757"/>
      <c r="FRJ16" s="757"/>
      <c r="FRK16" s="757"/>
      <c r="FRL16" s="757"/>
      <c r="FRM16" s="757"/>
      <c r="FRN16" s="757"/>
      <c r="FRO16" s="757"/>
      <c r="FRP16" s="757"/>
      <c r="FRQ16" s="757"/>
      <c r="FRR16" s="757"/>
      <c r="FRS16" s="757"/>
      <c r="FRT16" s="757"/>
      <c r="FRU16" s="757"/>
      <c r="FRV16" s="757"/>
      <c r="FRW16" s="757"/>
      <c r="FRX16" s="757"/>
      <c r="FRY16" s="757"/>
      <c r="FRZ16" s="757"/>
      <c r="FSA16" s="757"/>
      <c r="FSB16" s="757"/>
      <c r="FSC16" s="757"/>
      <c r="FSD16" s="757"/>
      <c r="FSE16" s="757"/>
      <c r="FSF16" s="757"/>
      <c r="FSG16" s="757"/>
      <c r="FSH16" s="757"/>
      <c r="FSI16" s="757"/>
      <c r="FSJ16" s="757"/>
      <c r="FSK16" s="757"/>
      <c r="FSL16" s="757"/>
      <c r="FSM16" s="757"/>
      <c r="FSN16" s="757"/>
      <c r="FSO16" s="757"/>
      <c r="FSP16" s="757"/>
      <c r="FSQ16" s="757"/>
      <c r="FSR16" s="757"/>
      <c r="FSS16" s="757"/>
      <c r="FST16" s="757"/>
      <c r="FSU16" s="757"/>
      <c r="FSV16" s="757"/>
      <c r="FSW16" s="757"/>
      <c r="FSX16" s="757"/>
      <c r="FSY16" s="757"/>
      <c r="FSZ16" s="757"/>
      <c r="FTA16" s="757"/>
      <c r="FTB16" s="757"/>
      <c r="FTC16" s="757"/>
      <c r="FTD16" s="757"/>
      <c r="FTE16" s="757"/>
      <c r="FTF16" s="757"/>
      <c r="FTG16" s="757"/>
      <c r="FTH16" s="757"/>
      <c r="FTI16" s="757"/>
      <c r="FTJ16" s="757"/>
      <c r="FTK16" s="757"/>
      <c r="FTL16" s="757"/>
      <c r="FTM16" s="757"/>
      <c r="FTN16" s="757"/>
      <c r="FTO16" s="757"/>
      <c r="FTP16" s="757"/>
      <c r="FTQ16" s="757"/>
      <c r="FTR16" s="757"/>
      <c r="FTS16" s="757"/>
      <c r="FTT16" s="757"/>
      <c r="FTU16" s="757"/>
      <c r="FTV16" s="757"/>
      <c r="FTW16" s="757"/>
      <c r="FTX16" s="757"/>
      <c r="FTY16" s="757"/>
      <c r="FTZ16" s="757"/>
      <c r="FUA16" s="757"/>
      <c r="FUB16" s="757"/>
      <c r="FUC16" s="757"/>
      <c r="FUD16" s="757"/>
      <c r="FUE16" s="757"/>
      <c r="FUF16" s="757"/>
      <c r="FUG16" s="757"/>
      <c r="FUH16" s="757"/>
      <c r="FUI16" s="757"/>
      <c r="FUJ16" s="757"/>
      <c r="FUK16" s="757"/>
      <c r="FUL16" s="757"/>
      <c r="FUM16" s="757"/>
      <c r="FUN16" s="757"/>
      <c r="FUO16" s="757"/>
      <c r="FUP16" s="757"/>
      <c r="FUQ16" s="757"/>
      <c r="FUR16" s="757"/>
      <c r="FUS16" s="757"/>
      <c r="FUT16" s="757"/>
      <c r="FUU16" s="757"/>
      <c r="FUV16" s="757"/>
      <c r="FUW16" s="757"/>
      <c r="FUX16" s="757"/>
      <c r="FUY16" s="757"/>
      <c r="FUZ16" s="757"/>
      <c r="FVA16" s="757"/>
      <c r="FVB16" s="757"/>
      <c r="FVC16" s="757"/>
      <c r="FVD16" s="757"/>
      <c r="FVE16" s="757"/>
      <c r="FVF16" s="757"/>
      <c r="FVG16" s="757"/>
      <c r="FVH16" s="757"/>
      <c r="FVI16" s="757"/>
      <c r="FVJ16" s="757"/>
      <c r="FVK16" s="757"/>
      <c r="FVL16" s="757"/>
      <c r="FVM16" s="757"/>
      <c r="FVN16" s="757"/>
      <c r="FVO16" s="757"/>
      <c r="FVP16" s="757"/>
      <c r="FVQ16" s="757"/>
      <c r="FVR16" s="757"/>
      <c r="FVS16" s="757"/>
      <c r="FVT16" s="757"/>
      <c r="FVU16" s="757"/>
      <c r="FVV16" s="757"/>
      <c r="FVW16" s="757"/>
      <c r="FVX16" s="757"/>
      <c r="FVY16" s="757"/>
      <c r="FVZ16" s="757"/>
      <c r="FWA16" s="757"/>
      <c r="FWB16" s="757"/>
      <c r="FWC16" s="757"/>
      <c r="FWD16" s="757"/>
      <c r="FWE16" s="757"/>
      <c r="FWF16" s="757"/>
      <c r="FWG16" s="757"/>
      <c r="FWH16" s="757"/>
      <c r="FWI16" s="757"/>
      <c r="FWJ16" s="757"/>
      <c r="FWK16" s="757"/>
      <c r="FWL16" s="757"/>
      <c r="FWM16" s="757"/>
      <c r="FWN16" s="757"/>
      <c r="FWO16" s="757"/>
      <c r="FWP16" s="757"/>
      <c r="FWQ16" s="757"/>
      <c r="FWR16" s="757"/>
      <c r="FWS16" s="757"/>
      <c r="FWT16" s="757"/>
      <c r="FWU16" s="757"/>
      <c r="FWV16" s="757"/>
      <c r="FWW16" s="757"/>
      <c r="FWX16" s="757"/>
      <c r="FWY16" s="757"/>
      <c r="FWZ16" s="757"/>
      <c r="FXA16" s="757"/>
      <c r="FXB16" s="757"/>
      <c r="FXC16" s="757"/>
      <c r="FXD16" s="757"/>
      <c r="FXE16" s="757"/>
      <c r="FXF16" s="757"/>
      <c r="FXG16" s="757"/>
      <c r="FXH16" s="757"/>
      <c r="FXI16" s="757"/>
      <c r="FXJ16" s="757"/>
      <c r="FXK16" s="757"/>
      <c r="FXL16" s="757"/>
      <c r="FXM16" s="757"/>
      <c r="FXN16" s="757"/>
      <c r="FXO16" s="757"/>
      <c r="FXP16" s="757"/>
      <c r="FXQ16" s="757"/>
      <c r="FXR16" s="757"/>
      <c r="FXS16" s="757"/>
      <c r="FXT16" s="757"/>
      <c r="FXU16" s="757"/>
      <c r="FXV16" s="757"/>
      <c r="FXW16" s="757"/>
      <c r="FXX16" s="757"/>
      <c r="FXY16" s="757"/>
      <c r="FXZ16" s="757"/>
      <c r="FYA16" s="757"/>
      <c r="FYB16" s="757"/>
      <c r="FYC16" s="757"/>
      <c r="FYD16" s="757"/>
      <c r="FYE16" s="757"/>
      <c r="FYF16" s="757"/>
      <c r="FYG16" s="757"/>
      <c r="FYH16" s="757"/>
      <c r="FYI16" s="757"/>
      <c r="FYJ16" s="757"/>
      <c r="FYK16" s="757"/>
      <c r="FYL16" s="757"/>
      <c r="FYM16" s="757"/>
      <c r="FYN16" s="757"/>
      <c r="FYO16" s="757"/>
      <c r="FYP16" s="757"/>
      <c r="FYQ16" s="757"/>
      <c r="FYR16" s="757"/>
      <c r="FYS16" s="757"/>
      <c r="FYT16" s="757"/>
      <c r="FYU16" s="757"/>
      <c r="FYV16" s="757"/>
      <c r="FYW16" s="757"/>
      <c r="FYX16" s="757"/>
      <c r="FYY16" s="757"/>
      <c r="FYZ16" s="757"/>
      <c r="FZA16" s="757"/>
      <c r="FZB16" s="757"/>
      <c r="FZC16" s="757"/>
      <c r="FZD16" s="757"/>
      <c r="FZE16" s="757"/>
      <c r="FZF16" s="757"/>
      <c r="FZG16" s="757"/>
      <c r="FZH16" s="757"/>
      <c r="FZI16" s="757"/>
      <c r="FZJ16" s="757"/>
      <c r="FZK16" s="757"/>
      <c r="FZL16" s="757"/>
      <c r="FZM16" s="757"/>
      <c r="FZN16" s="757"/>
      <c r="FZO16" s="757"/>
      <c r="FZP16" s="757"/>
      <c r="FZQ16" s="757"/>
      <c r="FZR16" s="757"/>
      <c r="FZS16" s="757"/>
      <c r="FZT16" s="757"/>
      <c r="FZU16" s="757"/>
      <c r="FZV16" s="757"/>
      <c r="FZW16" s="757"/>
      <c r="FZX16" s="757"/>
      <c r="FZY16" s="757"/>
      <c r="FZZ16" s="757"/>
      <c r="GAA16" s="757"/>
      <c r="GAB16" s="757"/>
      <c r="GAC16" s="757"/>
      <c r="GAD16" s="757"/>
      <c r="GAE16" s="757"/>
      <c r="GAF16" s="757"/>
      <c r="GAG16" s="757"/>
      <c r="GAH16" s="757"/>
      <c r="GAI16" s="757"/>
      <c r="GAJ16" s="757"/>
      <c r="GAK16" s="757"/>
      <c r="GAL16" s="757"/>
      <c r="GAM16" s="757"/>
      <c r="GAN16" s="757"/>
      <c r="GAO16" s="757"/>
      <c r="GAP16" s="757"/>
      <c r="GAQ16" s="757"/>
      <c r="GAR16" s="757"/>
      <c r="GAS16" s="757"/>
      <c r="GAT16" s="757"/>
      <c r="GAU16" s="757"/>
      <c r="GAV16" s="757"/>
      <c r="GAW16" s="757"/>
      <c r="GAX16" s="757"/>
      <c r="GAY16" s="757"/>
      <c r="GAZ16" s="757"/>
      <c r="GBA16" s="757"/>
      <c r="GBB16" s="757"/>
      <c r="GBC16" s="757"/>
      <c r="GBD16" s="757"/>
      <c r="GBE16" s="757"/>
      <c r="GBF16" s="757"/>
      <c r="GBG16" s="757"/>
      <c r="GBH16" s="757"/>
      <c r="GBI16" s="757"/>
      <c r="GBJ16" s="757"/>
      <c r="GBK16" s="757"/>
      <c r="GBL16" s="757"/>
      <c r="GBM16" s="757"/>
      <c r="GBN16" s="757"/>
      <c r="GBO16" s="757"/>
      <c r="GBP16" s="757"/>
      <c r="GBQ16" s="757"/>
      <c r="GBR16" s="757"/>
      <c r="GBS16" s="757"/>
      <c r="GBT16" s="757"/>
      <c r="GBU16" s="757"/>
      <c r="GBV16" s="757"/>
      <c r="GBW16" s="757"/>
      <c r="GBX16" s="757"/>
      <c r="GBY16" s="757"/>
      <c r="GBZ16" s="757"/>
      <c r="GCA16" s="757"/>
      <c r="GCB16" s="757"/>
      <c r="GCC16" s="757"/>
      <c r="GCD16" s="757"/>
      <c r="GCE16" s="757"/>
      <c r="GCF16" s="757"/>
      <c r="GCG16" s="757"/>
      <c r="GCH16" s="757"/>
      <c r="GCI16" s="757"/>
      <c r="GCJ16" s="757"/>
      <c r="GCK16" s="757"/>
      <c r="GCL16" s="757"/>
      <c r="GCM16" s="757"/>
      <c r="GCN16" s="757"/>
      <c r="GCO16" s="757"/>
      <c r="GCP16" s="757"/>
      <c r="GCQ16" s="757"/>
      <c r="GCR16" s="757"/>
      <c r="GCS16" s="757"/>
      <c r="GCT16" s="757"/>
      <c r="GCU16" s="757"/>
      <c r="GCV16" s="757"/>
      <c r="GCW16" s="757"/>
      <c r="GCX16" s="757"/>
      <c r="GCY16" s="757"/>
      <c r="GCZ16" s="757"/>
      <c r="GDA16" s="757"/>
      <c r="GDB16" s="757"/>
      <c r="GDC16" s="757"/>
      <c r="GDD16" s="757"/>
      <c r="GDE16" s="757"/>
      <c r="GDF16" s="757"/>
      <c r="GDG16" s="757"/>
      <c r="GDH16" s="757"/>
      <c r="GDI16" s="757"/>
      <c r="GDJ16" s="757"/>
      <c r="GDK16" s="757"/>
      <c r="GDL16" s="757"/>
      <c r="GDM16" s="757"/>
      <c r="GDN16" s="757"/>
      <c r="GDO16" s="757"/>
      <c r="GDP16" s="757"/>
      <c r="GDQ16" s="757"/>
      <c r="GDR16" s="757"/>
      <c r="GDS16" s="757"/>
      <c r="GDT16" s="757"/>
      <c r="GDU16" s="757"/>
      <c r="GDV16" s="757"/>
      <c r="GDW16" s="757"/>
      <c r="GDX16" s="757"/>
      <c r="GDY16" s="757"/>
      <c r="GDZ16" s="757"/>
      <c r="GEA16" s="757"/>
      <c r="GEB16" s="757"/>
      <c r="GEC16" s="757"/>
      <c r="GED16" s="757"/>
      <c r="GEE16" s="757"/>
      <c r="GEF16" s="757"/>
      <c r="GEG16" s="757"/>
      <c r="GEH16" s="757"/>
      <c r="GEI16" s="757"/>
      <c r="GEJ16" s="757"/>
      <c r="GEK16" s="757"/>
      <c r="GEL16" s="757"/>
      <c r="GEM16" s="757"/>
      <c r="GEN16" s="757"/>
      <c r="GEO16" s="757"/>
      <c r="GEP16" s="757"/>
      <c r="GEQ16" s="757"/>
      <c r="GER16" s="757"/>
      <c r="GES16" s="757"/>
      <c r="GET16" s="757"/>
      <c r="GEU16" s="757"/>
      <c r="GEV16" s="757"/>
      <c r="GEW16" s="757"/>
      <c r="GEX16" s="757"/>
      <c r="GEY16" s="757"/>
      <c r="GEZ16" s="757"/>
      <c r="GFA16" s="757"/>
      <c r="GFB16" s="757"/>
      <c r="GFC16" s="757"/>
      <c r="GFD16" s="757"/>
      <c r="GFE16" s="757"/>
      <c r="GFF16" s="757"/>
      <c r="GFG16" s="757"/>
      <c r="GFH16" s="757"/>
      <c r="GFI16" s="757"/>
      <c r="GFJ16" s="757"/>
      <c r="GFK16" s="757"/>
      <c r="GFL16" s="757"/>
      <c r="GFM16" s="757"/>
      <c r="GFN16" s="757"/>
      <c r="GFO16" s="757"/>
      <c r="GFP16" s="757"/>
      <c r="GFQ16" s="757"/>
      <c r="GFR16" s="757"/>
      <c r="GFS16" s="757"/>
      <c r="GFT16" s="757"/>
      <c r="GFU16" s="757"/>
      <c r="GFV16" s="757"/>
      <c r="GFW16" s="757"/>
      <c r="GFX16" s="757"/>
      <c r="GFY16" s="757"/>
      <c r="GFZ16" s="757"/>
      <c r="GGA16" s="757"/>
      <c r="GGB16" s="757"/>
      <c r="GGC16" s="757"/>
      <c r="GGD16" s="757"/>
      <c r="GGE16" s="757"/>
      <c r="GGF16" s="757"/>
      <c r="GGG16" s="757"/>
      <c r="GGH16" s="757"/>
      <c r="GGI16" s="757"/>
      <c r="GGJ16" s="757"/>
      <c r="GGK16" s="757"/>
      <c r="GGL16" s="757"/>
      <c r="GGM16" s="757"/>
      <c r="GGN16" s="757"/>
      <c r="GGO16" s="757"/>
      <c r="GGP16" s="757"/>
      <c r="GGQ16" s="757"/>
      <c r="GGR16" s="757"/>
      <c r="GGS16" s="757"/>
      <c r="GGT16" s="757"/>
      <c r="GGU16" s="757"/>
      <c r="GGV16" s="757"/>
      <c r="GGW16" s="757"/>
      <c r="GGX16" s="757"/>
      <c r="GGY16" s="757"/>
      <c r="GGZ16" s="757"/>
      <c r="GHA16" s="757"/>
      <c r="GHB16" s="757"/>
      <c r="GHC16" s="757"/>
      <c r="GHD16" s="757"/>
      <c r="GHE16" s="757"/>
      <c r="GHF16" s="757"/>
      <c r="GHG16" s="757"/>
      <c r="GHH16" s="757"/>
      <c r="GHI16" s="757"/>
      <c r="GHJ16" s="757"/>
      <c r="GHK16" s="757"/>
      <c r="GHL16" s="757"/>
      <c r="GHM16" s="757"/>
      <c r="GHN16" s="757"/>
      <c r="GHO16" s="757"/>
      <c r="GHP16" s="757"/>
      <c r="GHQ16" s="757"/>
      <c r="GHR16" s="757"/>
      <c r="GHS16" s="757"/>
      <c r="GHT16" s="757"/>
      <c r="GHU16" s="757"/>
      <c r="GHV16" s="757"/>
      <c r="GHW16" s="757"/>
      <c r="GHX16" s="757"/>
      <c r="GHY16" s="757"/>
      <c r="GHZ16" s="757"/>
      <c r="GIA16" s="757"/>
      <c r="GIB16" s="757"/>
      <c r="GIC16" s="757"/>
      <c r="GID16" s="757"/>
      <c r="GIE16" s="757"/>
      <c r="GIF16" s="757"/>
      <c r="GIG16" s="757"/>
      <c r="GIH16" s="757"/>
      <c r="GII16" s="757"/>
      <c r="GIJ16" s="757"/>
      <c r="GIK16" s="757"/>
      <c r="GIL16" s="757"/>
      <c r="GIM16" s="757"/>
      <c r="GIN16" s="757"/>
      <c r="GIO16" s="757"/>
      <c r="GIP16" s="757"/>
      <c r="GIQ16" s="757"/>
      <c r="GIR16" s="757"/>
      <c r="GIS16" s="757"/>
      <c r="GIT16" s="757"/>
      <c r="GIU16" s="757"/>
      <c r="GIV16" s="757"/>
      <c r="GIW16" s="757"/>
      <c r="GIX16" s="757"/>
      <c r="GIY16" s="757"/>
      <c r="GIZ16" s="757"/>
      <c r="GJA16" s="757"/>
      <c r="GJB16" s="757"/>
      <c r="GJC16" s="757"/>
      <c r="GJD16" s="757"/>
      <c r="GJE16" s="757"/>
      <c r="GJF16" s="757"/>
      <c r="GJG16" s="757"/>
      <c r="GJH16" s="757"/>
      <c r="GJI16" s="757"/>
      <c r="GJJ16" s="757"/>
      <c r="GJK16" s="757"/>
      <c r="GJL16" s="757"/>
      <c r="GJM16" s="757"/>
      <c r="GJN16" s="757"/>
      <c r="GJO16" s="757"/>
      <c r="GJP16" s="757"/>
      <c r="GJQ16" s="757"/>
      <c r="GJR16" s="757"/>
      <c r="GJS16" s="757"/>
      <c r="GJT16" s="757"/>
      <c r="GJU16" s="757"/>
      <c r="GJV16" s="757"/>
      <c r="GJW16" s="757"/>
      <c r="GJX16" s="757"/>
      <c r="GJY16" s="757"/>
      <c r="GJZ16" s="757"/>
      <c r="GKA16" s="757"/>
      <c r="GKB16" s="757"/>
      <c r="GKC16" s="757"/>
      <c r="GKD16" s="757"/>
      <c r="GKE16" s="757"/>
      <c r="GKF16" s="757"/>
      <c r="GKG16" s="757"/>
      <c r="GKH16" s="757"/>
      <c r="GKI16" s="757"/>
      <c r="GKJ16" s="757"/>
      <c r="GKK16" s="757"/>
      <c r="GKL16" s="757"/>
      <c r="GKM16" s="757"/>
      <c r="GKN16" s="757"/>
      <c r="GKO16" s="757"/>
      <c r="GKP16" s="757"/>
      <c r="GKQ16" s="757"/>
      <c r="GKR16" s="757"/>
      <c r="GKS16" s="757"/>
      <c r="GKT16" s="757"/>
      <c r="GKU16" s="757"/>
      <c r="GKV16" s="757"/>
      <c r="GKW16" s="757"/>
      <c r="GKX16" s="757"/>
      <c r="GKY16" s="757"/>
      <c r="GKZ16" s="757"/>
      <c r="GLA16" s="757"/>
      <c r="GLB16" s="757"/>
      <c r="GLC16" s="757"/>
      <c r="GLD16" s="757"/>
      <c r="GLE16" s="757"/>
      <c r="GLF16" s="757"/>
      <c r="GLG16" s="757"/>
      <c r="GLH16" s="757"/>
      <c r="GLI16" s="757"/>
      <c r="GLJ16" s="757"/>
      <c r="GLK16" s="757"/>
      <c r="GLL16" s="757"/>
      <c r="GLM16" s="757"/>
      <c r="GLN16" s="757"/>
      <c r="GLO16" s="757"/>
      <c r="GLP16" s="757"/>
      <c r="GLQ16" s="757"/>
      <c r="GLR16" s="757"/>
      <c r="GLS16" s="757"/>
      <c r="GLT16" s="757"/>
      <c r="GLU16" s="757"/>
      <c r="GLV16" s="757"/>
      <c r="GLW16" s="757"/>
      <c r="GLX16" s="757"/>
      <c r="GLY16" s="757"/>
      <c r="GLZ16" s="757"/>
      <c r="GMA16" s="757"/>
      <c r="GMB16" s="757"/>
      <c r="GMC16" s="757"/>
      <c r="GMD16" s="757"/>
      <c r="GME16" s="757"/>
      <c r="GMF16" s="757"/>
      <c r="GMG16" s="757"/>
      <c r="GMH16" s="757"/>
      <c r="GMI16" s="757"/>
      <c r="GMJ16" s="757"/>
      <c r="GMK16" s="757"/>
      <c r="GML16" s="757"/>
      <c r="GMM16" s="757"/>
      <c r="GMN16" s="757"/>
      <c r="GMO16" s="757"/>
      <c r="GMP16" s="757"/>
      <c r="GMQ16" s="757"/>
      <c r="GMR16" s="757"/>
      <c r="GMS16" s="757"/>
      <c r="GMT16" s="757"/>
      <c r="GMU16" s="757"/>
      <c r="GMV16" s="757"/>
      <c r="GMW16" s="757"/>
      <c r="GMX16" s="757"/>
      <c r="GMY16" s="757"/>
      <c r="GMZ16" s="757"/>
      <c r="GNA16" s="757"/>
      <c r="GNB16" s="757"/>
      <c r="GNC16" s="757"/>
      <c r="GND16" s="757"/>
      <c r="GNE16" s="757"/>
      <c r="GNF16" s="757"/>
      <c r="GNG16" s="757"/>
      <c r="GNH16" s="757"/>
      <c r="GNI16" s="757"/>
      <c r="GNJ16" s="757"/>
      <c r="GNK16" s="757"/>
      <c r="GNL16" s="757"/>
      <c r="GNM16" s="757"/>
      <c r="GNN16" s="757"/>
      <c r="GNO16" s="757"/>
      <c r="GNP16" s="757"/>
      <c r="GNQ16" s="757"/>
      <c r="GNR16" s="757"/>
      <c r="GNS16" s="757"/>
      <c r="GNT16" s="757"/>
      <c r="GNU16" s="757"/>
      <c r="GNV16" s="757"/>
      <c r="GNW16" s="757"/>
      <c r="GNX16" s="757"/>
      <c r="GNY16" s="757"/>
      <c r="GNZ16" s="757"/>
      <c r="GOA16" s="757"/>
      <c r="GOB16" s="757"/>
      <c r="GOC16" s="757"/>
      <c r="GOD16" s="757"/>
      <c r="GOE16" s="757"/>
      <c r="GOF16" s="757"/>
      <c r="GOG16" s="757"/>
      <c r="GOH16" s="757"/>
      <c r="GOI16" s="757"/>
      <c r="GOJ16" s="757"/>
      <c r="GOK16" s="757"/>
      <c r="GOL16" s="757"/>
      <c r="GOM16" s="757"/>
      <c r="GON16" s="757"/>
      <c r="GOO16" s="757"/>
      <c r="GOP16" s="757"/>
      <c r="GOQ16" s="757"/>
      <c r="GOR16" s="757"/>
      <c r="GOS16" s="757"/>
      <c r="GOT16" s="757"/>
      <c r="GOU16" s="757"/>
      <c r="GOV16" s="757"/>
      <c r="GOW16" s="757"/>
      <c r="GOX16" s="757"/>
      <c r="GOY16" s="757"/>
      <c r="GOZ16" s="757"/>
      <c r="GPA16" s="757"/>
      <c r="GPB16" s="757"/>
      <c r="GPC16" s="757"/>
      <c r="GPD16" s="757"/>
      <c r="GPE16" s="757"/>
      <c r="GPF16" s="757"/>
      <c r="GPG16" s="757"/>
      <c r="GPH16" s="757"/>
      <c r="GPI16" s="757"/>
      <c r="GPJ16" s="757"/>
      <c r="GPK16" s="757"/>
      <c r="GPL16" s="757"/>
      <c r="GPM16" s="757"/>
      <c r="GPN16" s="757"/>
      <c r="GPO16" s="757"/>
      <c r="GPP16" s="757"/>
      <c r="GPQ16" s="757"/>
      <c r="GPR16" s="757"/>
      <c r="GPS16" s="757"/>
      <c r="GPT16" s="757"/>
      <c r="GPU16" s="757"/>
      <c r="GPV16" s="757"/>
      <c r="GPW16" s="757"/>
      <c r="GPX16" s="757"/>
      <c r="GPY16" s="757"/>
      <c r="GPZ16" s="757"/>
      <c r="GQA16" s="757"/>
      <c r="GQB16" s="757"/>
      <c r="GQC16" s="757"/>
      <c r="GQD16" s="757"/>
      <c r="GQE16" s="757"/>
      <c r="GQF16" s="757"/>
      <c r="GQG16" s="757"/>
      <c r="GQH16" s="757"/>
      <c r="GQI16" s="757"/>
      <c r="GQJ16" s="757"/>
      <c r="GQK16" s="757"/>
      <c r="GQL16" s="757"/>
      <c r="GQM16" s="757"/>
      <c r="GQN16" s="757"/>
      <c r="GQO16" s="757"/>
      <c r="GQP16" s="757"/>
      <c r="GQQ16" s="757"/>
      <c r="GQR16" s="757"/>
      <c r="GQS16" s="757"/>
      <c r="GQT16" s="757"/>
      <c r="GQU16" s="757"/>
      <c r="GQV16" s="757"/>
      <c r="GQW16" s="757"/>
      <c r="GQX16" s="757"/>
      <c r="GQY16" s="757"/>
      <c r="GQZ16" s="757"/>
      <c r="GRA16" s="757"/>
      <c r="GRB16" s="757"/>
      <c r="GRC16" s="757"/>
      <c r="GRD16" s="757"/>
      <c r="GRE16" s="757"/>
      <c r="GRF16" s="757"/>
      <c r="GRG16" s="757"/>
      <c r="GRH16" s="757"/>
      <c r="GRI16" s="757"/>
      <c r="GRJ16" s="757"/>
      <c r="GRK16" s="757"/>
      <c r="GRL16" s="757"/>
      <c r="GRM16" s="757"/>
      <c r="GRN16" s="757"/>
      <c r="GRO16" s="757"/>
      <c r="GRP16" s="757"/>
      <c r="GRQ16" s="757"/>
      <c r="GRR16" s="757"/>
      <c r="GRS16" s="757"/>
      <c r="GRT16" s="757"/>
      <c r="GRU16" s="757"/>
      <c r="GRV16" s="757"/>
      <c r="GRW16" s="757"/>
      <c r="GRX16" s="757"/>
      <c r="GRY16" s="757"/>
      <c r="GRZ16" s="757"/>
      <c r="GSA16" s="757"/>
      <c r="GSB16" s="757"/>
      <c r="GSC16" s="757"/>
      <c r="GSD16" s="757"/>
      <c r="GSE16" s="757"/>
      <c r="GSF16" s="757"/>
      <c r="GSG16" s="757"/>
      <c r="GSH16" s="757"/>
      <c r="GSI16" s="757"/>
      <c r="GSJ16" s="757"/>
      <c r="GSK16" s="757"/>
      <c r="GSL16" s="757"/>
      <c r="GSM16" s="757"/>
      <c r="GSN16" s="757"/>
      <c r="GSO16" s="757"/>
      <c r="GSP16" s="757"/>
      <c r="GSQ16" s="757"/>
      <c r="GSR16" s="757"/>
      <c r="GSS16" s="757"/>
      <c r="GST16" s="757"/>
      <c r="GSU16" s="757"/>
      <c r="GSV16" s="757"/>
      <c r="GSW16" s="757"/>
      <c r="GSX16" s="757"/>
      <c r="GSY16" s="757"/>
      <c r="GSZ16" s="757"/>
      <c r="GTA16" s="757"/>
      <c r="GTB16" s="757"/>
      <c r="GTC16" s="757"/>
      <c r="GTD16" s="757"/>
      <c r="GTE16" s="757"/>
      <c r="GTF16" s="757"/>
      <c r="GTG16" s="757"/>
      <c r="GTH16" s="757"/>
      <c r="GTI16" s="757"/>
      <c r="GTJ16" s="757"/>
      <c r="GTK16" s="757"/>
      <c r="GTL16" s="757"/>
      <c r="GTM16" s="757"/>
      <c r="GTN16" s="757"/>
      <c r="GTO16" s="757"/>
      <c r="GTP16" s="757"/>
      <c r="GTQ16" s="757"/>
      <c r="GTR16" s="757"/>
      <c r="GTS16" s="757"/>
      <c r="GTT16" s="757"/>
      <c r="GTU16" s="757"/>
      <c r="GTV16" s="757"/>
      <c r="GTW16" s="757"/>
      <c r="GTX16" s="757"/>
      <c r="GTY16" s="757"/>
      <c r="GTZ16" s="757"/>
      <c r="GUA16" s="757"/>
      <c r="GUB16" s="757"/>
      <c r="GUC16" s="757"/>
      <c r="GUD16" s="757"/>
      <c r="GUE16" s="757"/>
      <c r="GUF16" s="757"/>
      <c r="GUG16" s="757"/>
      <c r="GUH16" s="757"/>
      <c r="GUI16" s="757"/>
      <c r="GUJ16" s="757"/>
      <c r="GUK16" s="757"/>
      <c r="GUL16" s="757"/>
      <c r="GUM16" s="757"/>
      <c r="GUN16" s="757"/>
      <c r="GUO16" s="757"/>
      <c r="GUP16" s="757"/>
      <c r="GUQ16" s="757"/>
      <c r="GUR16" s="757"/>
      <c r="GUS16" s="757"/>
      <c r="GUT16" s="757"/>
      <c r="GUU16" s="757"/>
      <c r="GUV16" s="757"/>
      <c r="GUW16" s="757"/>
      <c r="GUX16" s="757"/>
      <c r="GUY16" s="757"/>
      <c r="GUZ16" s="757"/>
      <c r="GVA16" s="757"/>
      <c r="GVB16" s="757"/>
      <c r="GVC16" s="757"/>
      <c r="GVD16" s="757"/>
      <c r="GVE16" s="757"/>
      <c r="GVF16" s="757"/>
      <c r="GVG16" s="757"/>
      <c r="GVH16" s="757"/>
      <c r="GVI16" s="757"/>
      <c r="GVJ16" s="757"/>
      <c r="GVK16" s="757"/>
      <c r="GVL16" s="757"/>
      <c r="GVM16" s="757"/>
      <c r="GVN16" s="757"/>
      <c r="GVO16" s="757"/>
      <c r="GVP16" s="757"/>
      <c r="GVQ16" s="757"/>
      <c r="GVR16" s="757"/>
      <c r="GVS16" s="757"/>
      <c r="GVT16" s="757"/>
      <c r="GVU16" s="757"/>
      <c r="GVV16" s="757"/>
      <c r="GVW16" s="757"/>
      <c r="GVX16" s="757"/>
      <c r="GVY16" s="757"/>
      <c r="GVZ16" s="757"/>
      <c r="GWA16" s="757"/>
      <c r="GWB16" s="757"/>
      <c r="GWC16" s="757"/>
      <c r="GWD16" s="757"/>
      <c r="GWE16" s="757"/>
      <c r="GWF16" s="757"/>
      <c r="GWG16" s="757"/>
      <c r="GWH16" s="757"/>
      <c r="GWI16" s="757"/>
      <c r="GWJ16" s="757"/>
      <c r="GWK16" s="757"/>
      <c r="GWL16" s="757"/>
      <c r="GWM16" s="757"/>
      <c r="GWN16" s="757"/>
      <c r="GWO16" s="757"/>
      <c r="GWP16" s="757"/>
      <c r="GWQ16" s="757"/>
      <c r="GWR16" s="757"/>
      <c r="GWS16" s="757"/>
      <c r="GWT16" s="757"/>
      <c r="GWU16" s="757"/>
      <c r="GWV16" s="757"/>
      <c r="GWW16" s="757"/>
      <c r="GWX16" s="757"/>
      <c r="GWY16" s="757"/>
      <c r="GWZ16" s="757"/>
      <c r="GXA16" s="757"/>
      <c r="GXB16" s="757"/>
      <c r="GXC16" s="757"/>
      <c r="GXD16" s="757"/>
      <c r="GXE16" s="757"/>
      <c r="GXF16" s="757"/>
      <c r="GXG16" s="757"/>
      <c r="GXH16" s="757"/>
      <c r="GXI16" s="757"/>
      <c r="GXJ16" s="757"/>
      <c r="GXK16" s="757"/>
      <c r="GXL16" s="757"/>
      <c r="GXM16" s="757"/>
      <c r="GXN16" s="757"/>
      <c r="GXO16" s="757"/>
      <c r="GXP16" s="757"/>
      <c r="GXQ16" s="757"/>
      <c r="GXR16" s="757"/>
      <c r="GXS16" s="757"/>
      <c r="GXT16" s="757"/>
      <c r="GXU16" s="757"/>
      <c r="GXV16" s="757"/>
      <c r="GXW16" s="757"/>
      <c r="GXX16" s="757"/>
      <c r="GXY16" s="757"/>
      <c r="GXZ16" s="757"/>
      <c r="GYA16" s="757"/>
      <c r="GYB16" s="757"/>
      <c r="GYC16" s="757"/>
      <c r="GYD16" s="757"/>
      <c r="GYE16" s="757"/>
      <c r="GYF16" s="757"/>
      <c r="GYG16" s="757"/>
      <c r="GYH16" s="757"/>
      <c r="GYI16" s="757"/>
      <c r="GYJ16" s="757"/>
      <c r="GYK16" s="757"/>
      <c r="GYL16" s="757"/>
      <c r="GYM16" s="757"/>
      <c r="GYN16" s="757"/>
      <c r="GYO16" s="757"/>
      <c r="GYP16" s="757"/>
      <c r="GYQ16" s="757"/>
      <c r="GYR16" s="757"/>
      <c r="GYS16" s="757"/>
      <c r="GYT16" s="757"/>
      <c r="GYU16" s="757"/>
      <c r="GYV16" s="757"/>
      <c r="GYW16" s="757"/>
      <c r="GYX16" s="757"/>
      <c r="GYY16" s="757"/>
      <c r="GYZ16" s="757"/>
      <c r="GZA16" s="757"/>
      <c r="GZB16" s="757"/>
      <c r="GZC16" s="757"/>
      <c r="GZD16" s="757"/>
      <c r="GZE16" s="757"/>
      <c r="GZF16" s="757"/>
      <c r="GZG16" s="757"/>
      <c r="GZH16" s="757"/>
      <c r="GZI16" s="757"/>
      <c r="GZJ16" s="757"/>
      <c r="GZK16" s="757"/>
      <c r="GZL16" s="757"/>
      <c r="GZM16" s="757"/>
      <c r="GZN16" s="757"/>
      <c r="GZO16" s="757"/>
      <c r="GZP16" s="757"/>
      <c r="GZQ16" s="757"/>
      <c r="GZR16" s="757"/>
      <c r="GZS16" s="757"/>
      <c r="GZT16" s="757"/>
      <c r="GZU16" s="757"/>
      <c r="GZV16" s="757"/>
      <c r="GZW16" s="757"/>
      <c r="GZX16" s="757"/>
      <c r="GZY16" s="757"/>
      <c r="GZZ16" s="757"/>
      <c r="HAA16" s="757"/>
      <c r="HAB16" s="757"/>
      <c r="HAC16" s="757"/>
      <c r="HAD16" s="757"/>
      <c r="HAE16" s="757"/>
      <c r="HAF16" s="757"/>
      <c r="HAG16" s="757"/>
      <c r="HAH16" s="757"/>
      <c r="HAI16" s="757"/>
      <c r="HAJ16" s="757"/>
      <c r="HAK16" s="757"/>
      <c r="HAL16" s="757"/>
      <c r="HAM16" s="757"/>
      <c r="HAN16" s="757"/>
      <c r="HAO16" s="757"/>
      <c r="HAP16" s="757"/>
      <c r="HAQ16" s="757"/>
      <c r="HAR16" s="757"/>
      <c r="HAS16" s="757"/>
      <c r="HAT16" s="757"/>
      <c r="HAU16" s="757"/>
      <c r="HAV16" s="757"/>
      <c r="HAW16" s="757"/>
      <c r="HAX16" s="757"/>
      <c r="HAY16" s="757"/>
      <c r="HAZ16" s="757"/>
      <c r="HBA16" s="757"/>
      <c r="HBB16" s="757"/>
      <c r="HBC16" s="757"/>
      <c r="HBD16" s="757"/>
      <c r="HBE16" s="757"/>
      <c r="HBF16" s="757"/>
      <c r="HBG16" s="757"/>
      <c r="HBH16" s="757"/>
      <c r="HBI16" s="757"/>
      <c r="HBJ16" s="757"/>
      <c r="HBK16" s="757"/>
      <c r="HBL16" s="757"/>
      <c r="HBM16" s="757"/>
      <c r="HBN16" s="757"/>
      <c r="HBO16" s="757"/>
      <c r="HBP16" s="757"/>
      <c r="HBQ16" s="757"/>
      <c r="HBR16" s="757"/>
      <c r="HBS16" s="757"/>
      <c r="HBT16" s="757"/>
      <c r="HBU16" s="757"/>
      <c r="HBV16" s="757"/>
      <c r="HBW16" s="757"/>
      <c r="HBX16" s="757"/>
      <c r="HBY16" s="757"/>
      <c r="HBZ16" s="757"/>
      <c r="HCA16" s="757"/>
      <c r="HCB16" s="757"/>
      <c r="HCC16" s="757"/>
      <c r="HCD16" s="757"/>
      <c r="HCE16" s="757"/>
      <c r="HCF16" s="757"/>
      <c r="HCG16" s="757"/>
      <c r="HCH16" s="757"/>
      <c r="HCI16" s="757"/>
      <c r="HCJ16" s="757"/>
      <c r="HCK16" s="757"/>
      <c r="HCL16" s="757"/>
      <c r="HCM16" s="757"/>
      <c r="HCN16" s="757"/>
      <c r="HCO16" s="757"/>
      <c r="HCP16" s="757"/>
      <c r="HCQ16" s="757"/>
      <c r="HCR16" s="757"/>
      <c r="HCS16" s="757"/>
      <c r="HCT16" s="757"/>
      <c r="HCU16" s="757"/>
      <c r="HCV16" s="757"/>
      <c r="HCW16" s="757"/>
      <c r="HCX16" s="757"/>
      <c r="HCY16" s="757"/>
      <c r="HCZ16" s="757"/>
      <c r="HDA16" s="757"/>
      <c r="HDB16" s="757"/>
      <c r="HDC16" s="757"/>
      <c r="HDD16" s="757"/>
      <c r="HDE16" s="757"/>
      <c r="HDF16" s="757"/>
      <c r="HDG16" s="757"/>
      <c r="HDH16" s="757"/>
      <c r="HDI16" s="757"/>
      <c r="HDJ16" s="757"/>
      <c r="HDK16" s="757"/>
      <c r="HDL16" s="757"/>
      <c r="HDM16" s="757"/>
      <c r="HDN16" s="757"/>
      <c r="HDO16" s="757"/>
      <c r="HDP16" s="757"/>
      <c r="HDQ16" s="757"/>
      <c r="HDR16" s="757"/>
      <c r="HDS16" s="757"/>
      <c r="HDT16" s="757"/>
      <c r="HDU16" s="757"/>
      <c r="HDV16" s="757"/>
      <c r="HDW16" s="757"/>
      <c r="HDX16" s="757"/>
      <c r="HDY16" s="757"/>
      <c r="HDZ16" s="757"/>
      <c r="HEA16" s="757"/>
      <c r="HEB16" s="757"/>
      <c r="HEC16" s="757"/>
      <c r="HED16" s="757"/>
      <c r="HEE16" s="757"/>
      <c r="HEF16" s="757"/>
      <c r="HEG16" s="757"/>
      <c r="HEH16" s="757"/>
      <c r="HEI16" s="757"/>
      <c r="HEJ16" s="757"/>
      <c r="HEK16" s="757"/>
      <c r="HEL16" s="757"/>
      <c r="HEM16" s="757"/>
      <c r="HEN16" s="757"/>
      <c r="HEO16" s="757"/>
      <c r="HEP16" s="757"/>
      <c r="HEQ16" s="757"/>
      <c r="HER16" s="757"/>
      <c r="HES16" s="757"/>
      <c r="HET16" s="757"/>
      <c r="HEU16" s="757"/>
      <c r="HEV16" s="757"/>
      <c r="HEW16" s="757"/>
      <c r="HEX16" s="757"/>
      <c r="HEY16" s="757"/>
      <c r="HEZ16" s="757"/>
      <c r="HFA16" s="757"/>
      <c r="HFB16" s="757"/>
      <c r="HFC16" s="757"/>
      <c r="HFD16" s="757"/>
      <c r="HFE16" s="757"/>
      <c r="HFF16" s="757"/>
      <c r="HFG16" s="757"/>
      <c r="HFH16" s="757"/>
      <c r="HFI16" s="757"/>
      <c r="HFJ16" s="757"/>
      <c r="HFK16" s="757"/>
      <c r="HFL16" s="757"/>
      <c r="HFM16" s="757"/>
      <c r="HFN16" s="757"/>
      <c r="HFO16" s="757"/>
      <c r="HFP16" s="757"/>
      <c r="HFQ16" s="757"/>
      <c r="HFR16" s="757"/>
      <c r="HFS16" s="757"/>
      <c r="HFT16" s="757"/>
      <c r="HFU16" s="757"/>
      <c r="HFV16" s="757"/>
      <c r="HFW16" s="757"/>
      <c r="HFX16" s="757"/>
      <c r="HFY16" s="757"/>
      <c r="HFZ16" s="757"/>
      <c r="HGA16" s="757"/>
      <c r="HGB16" s="757"/>
      <c r="HGC16" s="757"/>
      <c r="HGD16" s="757"/>
      <c r="HGE16" s="757"/>
      <c r="HGF16" s="757"/>
      <c r="HGG16" s="757"/>
      <c r="HGH16" s="757"/>
      <c r="HGI16" s="757"/>
      <c r="HGJ16" s="757"/>
      <c r="HGK16" s="757"/>
      <c r="HGL16" s="757"/>
      <c r="HGM16" s="757"/>
      <c r="HGN16" s="757"/>
      <c r="HGO16" s="757"/>
      <c r="HGP16" s="757"/>
      <c r="HGQ16" s="757"/>
      <c r="HGR16" s="757"/>
      <c r="HGS16" s="757"/>
      <c r="HGT16" s="757"/>
      <c r="HGU16" s="757"/>
      <c r="HGV16" s="757"/>
      <c r="HGW16" s="757"/>
      <c r="HGX16" s="757"/>
      <c r="HGY16" s="757"/>
      <c r="HGZ16" s="757"/>
      <c r="HHA16" s="757"/>
      <c r="HHB16" s="757"/>
      <c r="HHC16" s="757"/>
      <c r="HHD16" s="757"/>
      <c r="HHE16" s="757"/>
      <c r="HHF16" s="757"/>
      <c r="HHG16" s="757"/>
      <c r="HHH16" s="757"/>
      <c r="HHI16" s="757"/>
      <c r="HHJ16" s="757"/>
      <c r="HHK16" s="757"/>
      <c r="HHL16" s="757"/>
      <c r="HHM16" s="757"/>
      <c r="HHN16" s="757"/>
      <c r="HHO16" s="757"/>
      <c r="HHP16" s="757"/>
      <c r="HHQ16" s="757"/>
      <c r="HHR16" s="757"/>
      <c r="HHS16" s="757"/>
      <c r="HHT16" s="757"/>
      <c r="HHU16" s="757"/>
      <c r="HHV16" s="757"/>
      <c r="HHW16" s="757"/>
      <c r="HHX16" s="757"/>
      <c r="HHY16" s="757"/>
      <c r="HHZ16" s="757"/>
      <c r="HIA16" s="757"/>
      <c r="HIB16" s="757"/>
      <c r="HIC16" s="757"/>
      <c r="HID16" s="757"/>
      <c r="HIE16" s="757"/>
      <c r="HIF16" s="757"/>
      <c r="HIG16" s="757"/>
      <c r="HIH16" s="757"/>
      <c r="HII16" s="757"/>
      <c r="HIJ16" s="757"/>
      <c r="HIK16" s="757"/>
      <c r="HIL16" s="757"/>
      <c r="HIM16" s="757"/>
      <c r="HIN16" s="757"/>
      <c r="HIO16" s="757"/>
      <c r="HIP16" s="757"/>
      <c r="HIQ16" s="757"/>
      <c r="HIR16" s="757"/>
      <c r="HIS16" s="757"/>
      <c r="HIT16" s="757"/>
      <c r="HIU16" s="757"/>
      <c r="HIV16" s="757"/>
      <c r="HIW16" s="757"/>
      <c r="HIX16" s="757"/>
      <c r="HIY16" s="757"/>
      <c r="HIZ16" s="757"/>
      <c r="HJA16" s="757"/>
      <c r="HJB16" s="757"/>
      <c r="HJC16" s="757"/>
      <c r="HJD16" s="757"/>
      <c r="HJE16" s="757"/>
      <c r="HJF16" s="757"/>
      <c r="HJG16" s="757"/>
      <c r="HJH16" s="757"/>
      <c r="HJI16" s="757"/>
      <c r="HJJ16" s="757"/>
      <c r="HJK16" s="757"/>
      <c r="HJL16" s="757"/>
      <c r="HJM16" s="757"/>
      <c r="HJN16" s="757"/>
      <c r="HJO16" s="757"/>
      <c r="HJP16" s="757"/>
      <c r="HJQ16" s="757"/>
      <c r="HJR16" s="757"/>
      <c r="HJS16" s="757"/>
      <c r="HJT16" s="757"/>
      <c r="HJU16" s="757"/>
      <c r="HJV16" s="757"/>
      <c r="HJW16" s="757"/>
      <c r="HJX16" s="757"/>
      <c r="HJY16" s="757"/>
      <c r="HJZ16" s="757"/>
      <c r="HKA16" s="757"/>
      <c r="HKB16" s="757"/>
      <c r="HKC16" s="757"/>
      <c r="HKD16" s="757"/>
      <c r="HKE16" s="757"/>
      <c r="HKF16" s="757"/>
      <c r="HKG16" s="757"/>
      <c r="HKH16" s="757"/>
      <c r="HKI16" s="757"/>
      <c r="HKJ16" s="757"/>
      <c r="HKK16" s="757"/>
      <c r="HKL16" s="757"/>
      <c r="HKM16" s="757"/>
      <c r="HKN16" s="757"/>
      <c r="HKO16" s="757"/>
      <c r="HKP16" s="757"/>
      <c r="HKQ16" s="757"/>
      <c r="HKR16" s="757"/>
      <c r="HKS16" s="757"/>
      <c r="HKT16" s="757"/>
      <c r="HKU16" s="757"/>
      <c r="HKV16" s="757"/>
      <c r="HKW16" s="757"/>
      <c r="HKX16" s="757"/>
      <c r="HKY16" s="757"/>
      <c r="HKZ16" s="757"/>
      <c r="HLA16" s="757"/>
      <c r="HLB16" s="757"/>
      <c r="HLC16" s="757"/>
      <c r="HLD16" s="757"/>
      <c r="HLE16" s="757"/>
      <c r="HLF16" s="757"/>
      <c r="HLG16" s="757"/>
      <c r="HLH16" s="757"/>
      <c r="HLI16" s="757"/>
      <c r="HLJ16" s="757"/>
      <c r="HLK16" s="757"/>
      <c r="HLL16" s="757"/>
      <c r="HLM16" s="757"/>
      <c r="HLN16" s="757"/>
      <c r="HLO16" s="757"/>
      <c r="HLP16" s="757"/>
      <c r="HLQ16" s="757"/>
      <c r="HLR16" s="757"/>
      <c r="HLS16" s="757"/>
      <c r="HLT16" s="757"/>
      <c r="HLU16" s="757"/>
      <c r="HLV16" s="757"/>
      <c r="HLW16" s="757"/>
      <c r="HLX16" s="757"/>
      <c r="HLY16" s="757"/>
      <c r="HLZ16" s="757"/>
      <c r="HMA16" s="757"/>
      <c r="HMB16" s="757"/>
      <c r="HMC16" s="757"/>
      <c r="HMD16" s="757"/>
      <c r="HME16" s="757"/>
      <c r="HMF16" s="757"/>
      <c r="HMG16" s="757"/>
      <c r="HMH16" s="757"/>
      <c r="HMI16" s="757"/>
      <c r="HMJ16" s="757"/>
      <c r="HMK16" s="757"/>
      <c r="HML16" s="757"/>
      <c r="HMM16" s="757"/>
      <c r="HMN16" s="757"/>
      <c r="HMO16" s="757"/>
      <c r="HMP16" s="757"/>
      <c r="HMQ16" s="757"/>
      <c r="HMR16" s="757"/>
      <c r="HMS16" s="757"/>
      <c r="HMT16" s="757"/>
      <c r="HMU16" s="757"/>
      <c r="HMV16" s="757"/>
      <c r="HMW16" s="757"/>
      <c r="HMX16" s="757"/>
      <c r="HMY16" s="757"/>
      <c r="HMZ16" s="757"/>
      <c r="HNA16" s="757"/>
      <c r="HNB16" s="757"/>
      <c r="HNC16" s="757"/>
      <c r="HND16" s="757"/>
      <c r="HNE16" s="757"/>
      <c r="HNF16" s="757"/>
      <c r="HNG16" s="757"/>
      <c r="HNH16" s="757"/>
      <c r="HNI16" s="757"/>
      <c r="HNJ16" s="757"/>
      <c r="HNK16" s="757"/>
      <c r="HNL16" s="757"/>
      <c r="HNM16" s="757"/>
      <c r="HNN16" s="757"/>
      <c r="HNO16" s="757"/>
      <c r="HNP16" s="757"/>
      <c r="HNQ16" s="757"/>
      <c r="HNR16" s="757"/>
      <c r="HNS16" s="757"/>
      <c r="HNT16" s="757"/>
      <c r="HNU16" s="757"/>
      <c r="HNV16" s="757"/>
      <c r="HNW16" s="757"/>
      <c r="HNX16" s="757"/>
      <c r="HNY16" s="757"/>
      <c r="HNZ16" s="757"/>
      <c r="HOA16" s="757"/>
      <c r="HOB16" s="757"/>
      <c r="HOC16" s="757"/>
      <c r="HOD16" s="757"/>
      <c r="HOE16" s="757"/>
      <c r="HOF16" s="757"/>
      <c r="HOG16" s="757"/>
      <c r="HOH16" s="757"/>
      <c r="HOI16" s="757"/>
      <c r="HOJ16" s="757"/>
      <c r="HOK16" s="757"/>
      <c r="HOL16" s="757"/>
      <c r="HOM16" s="757"/>
      <c r="HON16" s="757"/>
      <c r="HOO16" s="757"/>
      <c r="HOP16" s="757"/>
      <c r="HOQ16" s="757"/>
      <c r="HOR16" s="757"/>
      <c r="HOS16" s="757"/>
      <c r="HOT16" s="757"/>
      <c r="HOU16" s="757"/>
      <c r="HOV16" s="757"/>
      <c r="HOW16" s="757"/>
      <c r="HOX16" s="757"/>
      <c r="HOY16" s="757"/>
      <c r="HOZ16" s="757"/>
      <c r="HPA16" s="757"/>
      <c r="HPB16" s="757"/>
      <c r="HPC16" s="757"/>
      <c r="HPD16" s="757"/>
      <c r="HPE16" s="757"/>
      <c r="HPF16" s="757"/>
      <c r="HPG16" s="757"/>
      <c r="HPH16" s="757"/>
      <c r="HPI16" s="757"/>
      <c r="HPJ16" s="757"/>
      <c r="HPK16" s="757"/>
      <c r="HPL16" s="757"/>
      <c r="HPM16" s="757"/>
      <c r="HPN16" s="757"/>
      <c r="HPO16" s="757"/>
      <c r="HPP16" s="757"/>
      <c r="HPQ16" s="757"/>
      <c r="HPR16" s="757"/>
      <c r="HPS16" s="757"/>
      <c r="HPT16" s="757"/>
      <c r="HPU16" s="757"/>
      <c r="HPV16" s="757"/>
      <c r="HPW16" s="757"/>
      <c r="HPX16" s="757"/>
      <c r="HPY16" s="757"/>
      <c r="HPZ16" s="757"/>
      <c r="HQA16" s="757"/>
      <c r="HQB16" s="757"/>
      <c r="HQC16" s="757"/>
      <c r="HQD16" s="757"/>
      <c r="HQE16" s="757"/>
      <c r="HQF16" s="757"/>
      <c r="HQG16" s="757"/>
      <c r="HQH16" s="757"/>
      <c r="HQI16" s="757"/>
      <c r="HQJ16" s="757"/>
      <c r="HQK16" s="757"/>
      <c r="HQL16" s="757"/>
      <c r="HQM16" s="757"/>
      <c r="HQN16" s="757"/>
      <c r="HQO16" s="757"/>
      <c r="HQP16" s="757"/>
      <c r="HQQ16" s="757"/>
      <c r="HQR16" s="757"/>
      <c r="HQS16" s="757"/>
      <c r="HQT16" s="757"/>
      <c r="HQU16" s="757"/>
      <c r="HQV16" s="757"/>
      <c r="HQW16" s="757"/>
      <c r="HQX16" s="757"/>
      <c r="HQY16" s="757"/>
      <c r="HQZ16" s="757"/>
      <c r="HRA16" s="757"/>
      <c r="HRB16" s="757"/>
      <c r="HRC16" s="757"/>
      <c r="HRD16" s="757"/>
      <c r="HRE16" s="757"/>
      <c r="HRF16" s="757"/>
      <c r="HRG16" s="757"/>
      <c r="HRH16" s="757"/>
      <c r="HRI16" s="757"/>
      <c r="HRJ16" s="757"/>
      <c r="HRK16" s="757"/>
      <c r="HRL16" s="757"/>
      <c r="HRM16" s="757"/>
      <c r="HRN16" s="757"/>
      <c r="HRO16" s="757"/>
      <c r="HRP16" s="757"/>
      <c r="HRQ16" s="757"/>
      <c r="HRR16" s="757"/>
      <c r="HRS16" s="757"/>
      <c r="HRT16" s="757"/>
      <c r="HRU16" s="757"/>
      <c r="HRV16" s="757"/>
      <c r="HRW16" s="757"/>
      <c r="HRX16" s="757"/>
      <c r="HRY16" s="757"/>
      <c r="HRZ16" s="757"/>
      <c r="HSA16" s="757"/>
      <c r="HSB16" s="757"/>
      <c r="HSC16" s="757"/>
      <c r="HSD16" s="757"/>
      <c r="HSE16" s="757"/>
      <c r="HSF16" s="757"/>
      <c r="HSG16" s="757"/>
      <c r="HSH16" s="757"/>
      <c r="HSI16" s="757"/>
      <c r="HSJ16" s="757"/>
      <c r="HSK16" s="757"/>
      <c r="HSL16" s="757"/>
      <c r="HSM16" s="757"/>
      <c r="HSN16" s="757"/>
      <c r="HSO16" s="757"/>
      <c r="HSP16" s="757"/>
      <c r="HSQ16" s="757"/>
      <c r="HSR16" s="757"/>
      <c r="HSS16" s="757"/>
      <c r="HST16" s="757"/>
      <c r="HSU16" s="757"/>
      <c r="HSV16" s="757"/>
      <c r="HSW16" s="757"/>
      <c r="HSX16" s="757"/>
      <c r="HSY16" s="757"/>
      <c r="HSZ16" s="757"/>
      <c r="HTA16" s="757"/>
      <c r="HTB16" s="757"/>
      <c r="HTC16" s="757"/>
      <c r="HTD16" s="757"/>
      <c r="HTE16" s="757"/>
      <c r="HTF16" s="757"/>
      <c r="HTG16" s="757"/>
      <c r="HTH16" s="757"/>
      <c r="HTI16" s="757"/>
      <c r="HTJ16" s="757"/>
      <c r="HTK16" s="757"/>
      <c r="HTL16" s="757"/>
      <c r="HTM16" s="757"/>
      <c r="HTN16" s="757"/>
      <c r="HTO16" s="757"/>
      <c r="HTP16" s="757"/>
      <c r="HTQ16" s="757"/>
      <c r="HTR16" s="757"/>
      <c r="HTS16" s="757"/>
      <c r="HTT16" s="757"/>
      <c r="HTU16" s="757"/>
      <c r="HTV16" s="757"/>
      <c r="HTW16" s="757"/>
      <c r="HTX16" s="757"/>
      <c r="HTY16" s="757"/>
      <c r="HTZ16" s="757"/>
      <c r="HUA16" s="757"/>
      <c r="HUB16" s="757"/>
      <c r="HUC16" s="757"/>
      <c r="HUD16" s="757"/>
      <c r="HUE16" s="757"/>
      <c r="HUF16" s="757"/>
      <c r="HUG16" s="757"/>
      <c r="HUH16" s="757"/>
      <c r="HUI16" s="757"/>
      <c r="HUJ16" s="757"/>
      <c r="HUK16" s="757"/>
      <c r="HUL16" s="757"/>
      <c r="HUM16" s="757"/>
      <c r="HUN16" s="757"/>
      <c r="HUO16" s="757"/>
      <c r="HUP16" s="757"/>
      <c r="HUQ16" s="757"/>
      <c r="HUR16" s="757"/>
      <c r="HUS16" s="757"/>
      <c r="HUT16" s="757"/>
      <c r="HUU16" s="757"/>
      <c r="HUV16" s="757"/>
      <c r="HUW16" s="757"/>
      <c r="HUX16" s="757"/>
      <c r="HUY16" s="757"/>
      <c r="HUZ16" s="757"/>
      <c r="HVA16" s="757"/>
      <c r="HVB16" s="757"/>
      <c r="HVC16" s="757"/>
      <c r="HVD16" s="757"/>
      <c r="HVE16" s="757"/>
      <c r="HVF16" s="757"/>
      <c r="HVG16" s="757"/>
      <c r="HVH16" s="757"/>
      <c r="HVI16" s="757"/>
      <c r="HVJ16" s="757"/>
      <c r="HVK16" s="757"/>
      <c r="HVL16" s="757"/>
      <c r="HVM16" s="757"/>
      <c r="HVN16" s="757"/>
      <c r="HVO16" s="757"/>
      <c r="HVP16" s="757"/>
      <c r="HVQ16" s="757"/>
      <c r="HVR16" s="757"/>
      <c r="HVS16" s="757"/>
      <c r="HVT16" s="757"/>
      <c r="HVU16" s="757"/>
      <c r="HVV16" s="757"/>
      <c r="HVW16" s="757"/>
      <c r="HVX16" s="757"/>
      <c r="HVY16" s="757"/>
      <c r="HVZ16" s="757"/>
      <c r="HWA16" s="757"/>
      <c r="HWB16" s="757"/>
      <c r="HWC16" s="757"/>
      <c r="HWD16" s="757"/>
      <c r="HWE16" s="757"/>
      <c r="HWF16" s="757"/>
      <c r="HWG16" s="757"/>
      <c r="HWH16" s="757"/>
      <c r="HWI16" s="757"/>
      <c r="HWJ16" s="757"/>
      <c r="HWK16" s="757"/>
      <c r="HWL16" s="757"/>
      <c r="HWM16" s="757"/>
      <c r="HWN16" s="757"/>
      <c r="HWO16" s="757"/>
      <c r="HWP16" s="757"/>
      <c r="HWQ16" s="757"/>
      <c r="HWR16" s="757"/>
      <c r="HWS16" s="757"/>
      <c r="HWT16" s="757"/>
      <c r="HWU16" s="757"/>
      <c r="HWV16" s="757"/>
      <c r="HWW16" s="757"/>
      <c r="HWX16" s="757"/>
      <c r="HWY16" s="757"/>
      <c r="HWZ16" s="757"/>
      <c r="HXA16" s="757"/>
      <c r="HXB16" s="757"/>
      <c r="HXC16" s="757"/>
      <c r="HXD16" s="757"/>
      <c r="HXE16" s="757"/>
      <c r="HXF16" s="757"/>
      <c r="HXG16" s="757"/>
      <c r="HXH16" s="757"/>
      <c r="HXI16" s="757"/>
      <c r="HXJ16" s="757"/>
      <c r="HXK16" s="757"/>
      <c r="HXL16" s="757"/>
      <c r="HXM16" s="757"/>
      <c r="HXN16" s="757"/>
      <c r="HXO16" s="757"/>
      <c r="HXP16" s="757"/>
      <c r="HXQ16" s="757"/>
      <c r="HXR16" s="757"/>
      <c r="HXS16" s="757"/>
      <c r="HXT16" s="757"/>
      <c r="HXU16" s="757"/>
      <c r="HXV16" s="757"/>
      <c r="HXW16" s="757"/>
      <c r="HXX16" s="757"/>
      <c r="HXY16" s="757"/>
      <c r="HXZ16" s="757"/>
      <c r="HYA16" s="757"/>
      <c r="HYB16" s="757"/>
      <c r="HYC16" s="757"/>
      <c r="HYD16" s="757"/>
      <c r="HYE16" s="757"/>
      <c r="HYF16" s="757"/>
      <c r="HYG16" s="757"/>
      <c r="HYH16" s="757"/>
      <c r="HYI16" s="757"/>
      <c r="HYJ16" s="757"/>
      <c r="HYK16" s="757"/>
      <c r="HYL16" s="757"/>
      <c r="HYM16" s="757"/>
      <c r="HYN16" s="757"/>
      <c r="HYO16" s="757"/>
      <c r="HYP16" s="757"/>
      <c r="HYQ16" s="757"/>
      <c r="HYR16" s="757"/>
      <c r="HYS16" s="757"/>
      <c r="HYT16" s="757"/>
      <c r="HYU16" s="757"/>
      <c r="HYV16" s="757"/>
      <c r="HYW16" s="757"/>
      <c r="HYX16" s="757"/>
      <c r="HYY16" s="757"/>
      <c r="HYZ16" s="757"/>
      <c r="HZA16" s="757"/>
      <c r="HZB16" s="757"/>
      <c r="HZC16" s="757"/>
      <c r="HZD16" s="757"/>
      <c r="HZE16" s="757"/>
      <c r="HZF16" s="757"/>
      <c r="HZG16" s="757"/>
      <c r="HZH16" s="757"/>
      <c r="HZI16" s="757"/>
      <c r="HZJ16" s="757"/>
      <c r="HZK16" s="757"/>
      <c r="HZL16" s="757"/>
      <c r="HZM16" s="757"/>
      <c r="HZN16" s="757"/>
      <c r="HZO16" s="757"/>
      <c r="HZP16" s="757"/>
      <c r="HZQ16" s="757"/>
      <c r="HZR16" s="757"/>
      <c r="HZS16" s="757"/>
      <c r="HZT16" s="757"/>
      <c r="HZU16" s="757"/>
      <c r="HZV16" s="757"/>
      <c r="HZW16" s="757"/>
      <c r="HZX16" s="757"/>
      <c r="HZY16" s="757"/>
      <c r="HZZ16" s="757"/>
      <c r="IAA16" s="757"/>
      <c r="IAB16" s="757"/>
      <c r="IAC16" s="757"/>
      <c r="IAD16" s="757"/>
      <c r="IAE16" s="757"/>
      <c r="IAF16" s="757"/>
      <c r="IAG16" s="757"/>
      <c r="IAH16" s="757"/>
      <c r="IAI16" s="757"/>
      <c r="IAJ16" s="757"/>
      <c r="IAK16" s="757"/>
      <c r="IAL16" s="757"/>
      <c r="IAM16" s="757"/>
      <c r="IAN16" s="757"/>
      <c r="IAO16" s="757"/>
      <c r="IAP16" s="757"/>
      <c r="IAQ16" s="757"/>
      <c r="IAR16" s="757"/>
      <c r="IAS16" s="757"/>
      <c r="IAT16" s="757"/>
      <c r="IAU16" s="757"/>
      <c r="IAV16" s="757"/>
      <c r="IAW16" s="757"/>
      <c r="IAX16" s="757"/>
      <c r="IAY16" s="757"/>
      <c r="IAZ16" s="757"/>
      <c r="IBA16" s="757"/>
      <c r="IBB16" s="757"/>
      <c r="IBC16" s="757"/>
      <c r="IBD16" s="757"/>
      <c r="IBE16" s="757"/>
      <c r="IBF16" s="757"/>
      <c r="IBG16" s="757"/>
      <c r="IBH16" s="757"/>
      <c r="IBI16" s="757"/>
      <c r="IBJ16" s="757"/>
      <c r="IBK16" s="757"/>
      <c r="IBL16" s="757"/>
      <c r="IBM16" s="757"/>
      <c r="IBN16" s="757"/>
      <c r="IBO16" s="757"/>
      <c r="IBP16" s="757"/>
      <c r="IBQ16" s="757"/>
      <c r="IBR16" s="757"/>
      <c r="IBS16" s="757"/>
      <c r="IBT16" s="757"/>
      <c r="IBU16" s="757"/>
      <c r="IBV16" s="757"/>
      <c r="IBW16" s="757"/>
      <c r="IBX16" s="757"/>
      <c r="IBY16" s="757"/>
      <c r="IBZ16" s="757"/>
      <c r="ICA16" s="757"/>
      <c r="ICB16" s="757"/>
      <c r="ICC16" s="757"/>
      <c r="ICD16" s="757"/>
      <c r="ICE16" s="757"/>
      <c r="ICF16" s="757"/>
      <c r="ICG16" s="757"/>
      <c r="ICH16" s="757"/>
      <c r="ICI16" s="757"/>
      <c r="ICJ16" s="757"/>
      <c r="ICK16" s="757"/>
      <c r="ICL16" s="757"/>
      <c r="ICM16" s="757"/>
      <c r="ICN16" s="757"/>
      <c r="ICO16" s="757"/>
      <c r="ICP16" s="757"/>
      <c r="ICQ16" s="757"/>
      <c r="ICR16" s="757"/>
      <c r="ICS16" s="757"/>
      <c r="ICT16" s="757"/>
      <c r="ICU16" s="757"/>
      <c r="ICV16" s="757"/>
      <c r="ICW16" s="757"/>
      <c r="ICX16" s="757"/>
      <c r="ICY16" s="757"/>
      <c r="ICZ16" s="757"/>
      <c r="IDA16" s="757"/>
      <c r="IDB16" s="757"/>
      <c r="IDC16" s="757"/>
      <c r="IDD16" s="757"/>
      <c r="IDE16" s="757"/>
      <c r="IDF16" s="757"/>
      <c r="IDG16" s="757"/>
      <c r="IDH16" s="757"/>
      <c r="IDI16" s="757"/>
      <c r="IDJ16" s="757"/>
      <c r="IDK16" s="757"/>
      <c r="IDL16" s="757"/>
      <c r="IDM16" s="757"/>
      <c r="IDN16" s="757"/>
      <c r="IDO16" s="757"/>
      <c r="IDP16" s="757"/>
      <c r="IDQ16" s="757"/>
      <c r="IDR16" s="757"/>
      <c r="IDS16" s="757"/>
      <c r="IDT16" s="757"/>
      <c r="IDU16" s="757"/>
      <c r="IDV16" s="757"/>
      <c r="IDW16" s="757"/>
      <c r="IDX16" s="757"/>
      <c r="IDY16" s="757"/>
      <c r="IDZ16" s="757"/>
      <c r="IEA16" s="757"/>
      <c r="IEB16" s="757"/>
      <c r="IEC16" s="757"/>
      <c r="IED16" s="757"/>
      <c r="IEE16" s="757"/>
      <c r="IEF16" s="757"/>
      <c r="IEG16" s="757"/>
      <c r="IEH16" s="757"/>
      <c r="IEI16" s="757"/>
      <c r="IEJ16" s="757"/>
      <c r="IEK16" s="757"/>
      <c r="IEL16" s="757"/>
      <c r="IEM16" s="757"/>
      <c r="IEN16" s="757"/>
      <c r="IEO16" s="757"/>
      <c r="IEP16" s="757"/>
      <c r="IEQ16" s="757"/>
      <c r="IER16" s="757"/>
      <c r="IES16" s="757"/>
      <c r="IET16" s="757"/>
      <c r="IEU16" s="757"/>
      <c r="IEV16" s="757"/>
      <c r="IEW16" s="757"/>
      <c r="IEX16" s="757"/>
      <c r="IEY16" s="757"/>
      <c r="IEZ16" s="757"/>
      <c r="IFA16" s="757"/>
      <c r="IFB16" s="757"/>
      <c r="IFC16" s="757"/>
      <c r="IFD16" s="757"/>
      <c r="IFE16" s="757"/>
      <c r="IFF16" s="757"/>
      <c r="IFG16" s="757"/>
      <c r="IFH16" s="757"/>
      <c r="IFI16" s="757"/>
      <c r="IFJ16" s="757"/>
      <c r="IFK16" s="757"/>
      <c r="IFL16" s="757"/>
      <c r="IFM16" s="757"/>
      <c r="IFN16" s="757"/>
      <c r="IFO16" s="757"/>
      <c r="IFP16" s="757"/>
      <c r="IFQ16" s="757"/>
      <c r="IFR16" s="757"/>
      <c r="IFS16" s="757"/>
      <c r="IFT16" s="757"/>
      <c r="IFU16" s="757"/>
      <c r="IFV16" s="757"/>
      <c r="IFW16" s="757"/>
      <c r="IFX16" s="757"/>
      <c r="IFY16" s="757"/>
      <c r="IFZ16" s="757"/>
      <c r="IGA16" s="757"/>
      <c r="IGB16" s="757"/>
      <c r="IGC16" s="757"/>
      <c r="IGD16" s="757"/>
      <c r="IGE16" s="757"/>
      <c r="IGF16" s="757"/>
      <c r="IGG16" s="757"/>
      <c r="IGH16" s="757"/>
      <c r="IGI16" s="757"/>
      <c r="IGJ16" s="757"/>
      <c r="IGK16" s="757"/>
      <c r="IGL16" s="757"/>
      <c r="IGM16" s="757"/>
      <c r="IGN16" s="757"/>
      <c r="IGO16" s="757"/>
      <c r="IGP16" s="757"/>
      <c r="IGQ16" s="757"/>
      <c r="IGR16" s="757"/>
      <c r="IGS16" s="757"/>
      <c r="IGT16" s="757"/>
      <c r="IGU16" s="757"/>
      <c r="IGV16" s="757"/>
      <c r="IGW16" s="757"/>
      <c r="IGX16" s="757"/>
      <c r="IGY16" s="757"/>
      <c r="IGZ16" s="757"/>
      <c r="IHA16" s="757"/>
      <c r="IHB16" s="757"/>
      <c r="IHC16" s="757"/>
      <c r="IHD16" s="757"/>
      <c r="IHE16" s="757"/>
      <c r="IHF16" s="757"/>
      <c r="IHG16" s="757"/>
      <c r="IHH16" s="757"/>
      <c r="IHI16" s="757"/>
      <c r="IHJ16" s="757"/>
      <c r="IHK16" s="757"/>
      <c r="IHL16" s="757"/>
      <c r="IHM16" s="757"/>
      <c r="IHN16" s="757"/>
      <c r="IHO16" s="757"/>
      <c r="IHP16" s="757"/>
      <c r="IHQ16" s="757"/>
      <c r="IHR16" s="757"/>
      <c r="IHS16" s="757"/>
      <c r="IHT16" s="757"/>
      <c r="IHU16" s="757"/>
      <c r="IHV16" s="757"/>
      <c r="IHW16" s="757"/>
      <c r="IHX16" s="757"/>
      <c r="IHY16" s="757"/>
      <c r="IHZ16" s="757"/>
      <c r="IIA16" s="757"/>
      <c r="IIB16" s="757"/>
      <c r="IIC16" s="757"/>
      <c r="IID16" s="757"/>
      <c r="IIE16" s="757"/>
      <c r="IIF16" s="757"/>
      <c r="IIG16" s="757"/>
      <c r="IIH16" s="757"/>
      <c r="III16" s="757"/>
      <c r="IIJ16" s="757"/>
      <c r="IIK16" s="757"/>
      <c r="IIL16" s="757"/>
      <c r="IIM16" s="757"/>
      <c r="IIN16" s="757"/>
      <c r="IIO16" s="757"/>
      <c r="IIP16" s="757"/>
      <c r="IIQ16" s="757"/>
      <c r="IIR16" s="757"/>
      <c r="IIS16" s="757"/>
      <c r="IIT16" s="757"/>
      <c r="IIU16" s="757"/>
      <c r="IIV16" s="757"/>
      <c r="IIW16" s="757"/>
      <c r="IIX16" s="757"/>
      <c r="IIY16" s="757"/>
      <c r="IIZ16" s="757"/>
      <c r="IJA16" s="757"/>
      <c r="IJB16" s="757"/>
      <c r="IJC16" s="757"/>
      <c r="IJD16" s="757"/>
      <c r="IJE16" s="757"/>
      <c r="IJF16" s="757"/>
      <c r="IJG16" s="757"/>
      <c r="IJH16" s="757"/>
      <c r="IJI16" s="757"/>
      <c r="IJJ16" s="757"/>
      <c r="IJK16" s="757"/>
      <c r="IJL16" s="757"/>
      <c r="IJM16" s="757"/>
      <c r="IJN16" s="757"/>
      <c r="IJO16" s="757"/>
      <c r="IJP16" s="757"/>
      <c r="IJQ16" s="757"/>
      <c r="IJR16" s="757"/>
      <c r="IJS16" s="757"/>
      <c r="IJT16" s="757"/>
      <c r="IJU16" s="757"/>
      <c r="IJV16" s="757"/>
      <c r="IJW16" s="757"/>
      <c r="IJX16" s="757"/>
      <c r="IJY16" s="757"/>
      <c r="IJZ16" s="757"/>
      <c r="IKA16" s="757"/>
      <c r="IKB16" s="757"/>
      <c r="IKC16" s="757"/>
      <c r="IKD16" s="757"/>
      <c r="IKE16" s="757"/>
      <c r="IKF16" s="757"/>
      <c r="IKG16" s="757"/>
      <c r="IKH16" s="757"/>
      <c r="IKI16" s="757"/>
      <c r="IKJ16" s="757"/>
      <c r="IKK16" s="757"/>
      <c r="IKL16" s="757"/>
      <c r="IKM16" s="757"/>
      <c r="IKN16" s="757"/>
      <c r="IKO16" s="757"/>
      <c r="IKP16" s="757"/>
      <c r="IKQ16" s="757"/>
      <c r="IKR16" s="757"/>
      <c r="IKS16" s="757"/>
      <c r="IKT16" s="757"/>
      <c r="IKU16" s="757"/>
      <c r="IKV16" s="757"/>
      <c r="IKW16" s="757"/>
      <c r="IKX16" s="757"/>
      <c r="IKY16" s="757"/>
      <c r="IKZ16" s="757"/>
      <c r="ILA16" s="757"/>
      <c r="ILB16" s="757"/>
      <c r="ILC16" s="757"/>
      <c r="ILD16" s="757"/>
      <c r="ILE16" s="757"/>
      <c r="ILF16" s="757"/>
      <c r="ILG16" s="757"/>
      <c r="ILH16" s="757"/>
      <c r="ILI16" s="757"/>
      <c r="ILJ16" s="757"/>
      <c r="ILK16" s="757"/>
      <c r="ILL16" s="757"/>
      <c r="ILM16" s="757"/>
      <c r="ILN16" s="757"/>
      <c r="ILO16" s="757"/>
      <c r="ILP16" s="757"/>
      <c r="ILQ16" s="757"/>
      <c r="ILR16" s="757"/>
      <c r="ILS16" s="757"/>
      <c r="ILT16" s="757"/>
      <c r="ILU16" s="757"/>
      <c r="ILV16" s="757"/>
      <c r="ILW16" s="757"/>
      <c r="ILX16" s="757"/>
      <c r="ILY16" s="757"/>
      <c r="ILZ16" s="757"/>
      <c r="IMA16" s="757"/>
      <c r="IMB16" s="757"/>
      <c r="IMC16" s="757"/>
      <c r="IMD16" s="757"/>
      <c r="IME16" s="757"/>
      <c r="IMF16" s="757"/>
      <c r="IMG16" s="757"/>
      <c r="IMH16" s="757"/>
      <c r="IMI16" s="757"/>
      <c r="IMJ16" s="757"/>
      <c r="IMK16" s="757"/>
      <c r="IML16" s="757"/>
      <c r="IMM16" s="757"/>
      <c r="IMN16" s="757"/>
      <c r="IMO16" s="757"/>
      <c r="IMP16" s="757"/>
      <c r="IMQ16" s="757"/>
      <c r="IMR16" s="757"/>
      <c r="IMS16" s="757"/>
      <c r="IMT16" s="757"/>
      <c r="IMU16" s="757"/>
      <c r="IMV16" s="757"/>
      <c r="IMW16" s="757"/>
      <c r="IMX16" s="757"/>
      <c r="IMY16" s="757"/>
      <c r="IMZ16" s="757"/>
      <c r="INA16" s="757"/>
      <c r="INB16" s="757"/>
      <c r="INC16" s="757"/>
      <c r="IND16" s="757"/>
      <c r="INE16" s="757"/>
      <c r="INF16" s="757"/>
      <c r="ING16" s="757"/>
      <c r="INH16" s="757"/>
      <c r="INI16" s="757"/>
      <c r="INJ16" s="757"/>
      <c r="INK16" s="757"/>
      <c r="INL16" s="757"/>
      <c r="INM16" s="757"/>
      <c r="INN16" s="757"/>
      <c r="INO16" s="757"/>
      <c r="INP16" s="757"/>
      <c r="INQ16" s="757"/>
      <c r="INR16" s="757"/>
      <c r="INS16" s="757"/>
      <c r="INT16" s="757"/>
      <c r="INU16" s="757"/>
      <c r="INV16" s="757"/>
      <c r="INW16" s="757"/>
      <c r="INX16" s="757"/>
      <c r="INY16" s="757"/>
      <c r="INZ16" s="757"/>
      <c r="IOA16" s="757"/>
      <c r="IOB16" s="757"/>
      <c r="IOC16" s="757"/>
      <c r="IOD16" s="757"/>
      <c r="IOE16" s="757"/>
      <c r="IOF16" s="757"/>
      <c r="IOG16" s="757"/>
      <c r="IOH16" s="757"/>
      <c r="IOI16" s="757"/>
      <c r="IOJ16" s="757"/>
      <c r="IOK16" s="757"/>
      <c r="IOL16" s="757"/>
      <c r="IOM16" s="757"/>
      <c r="ION16" s="757"/>
      <c r="IOO16" s="757"/>
      <c r="IOP16" s="757"/>
      <c r="IOQ16" s="757"/>
      <c r="IOR16" s="757"/>
      <c r="IOS16" s="757"/>
      <c r="IOT16" s="757"/>
      <c r="IOU16" s="757"/>
      <c r="IOV16" s="757"/>
      <c r="IOW16" s="757"/>
      <c r="IOX16" s="757"/>
      <c r="IOY16" s="757"/>
      <c r="IOZ16" s="757"/>
      <c r="IPA16" s="757"/>
      <c r="IPB16" s="757"/>
      <c r="IPC16" s="757"/>
      <c r="IPD16" s="757"/>
      <c r="IPE16" s="757"/>
      <c r="IPF16" s="757"/>
      <c r="IPG16" s="757"/>
      <c r="IPH16" s="757"/>
      <c r="IPI16" s="757"/>
      <c r="IPJ16" s="757"/>
      <c r="IPK16" s="757"/>
      <c r="IPL16" s="757"/>
      <c r="IPM16" s="757"/>
      <c r="IPN16" s="757"/>
      <c r="IPO16" s="757"/>
      <c r="IPP16" s="757"/>
      <c r="IPQ16" s="757"/>
      <c r="IPR16" s="757"/>
      <c r="IPS16" s="757"/>
      <c r="IPT16" s="757"/>
      <c r="IPU16" s="757"/>
      <c r="IPV16" s="757"/>
      <c r="IPW16" s="757"/>
      <c r="IPX16" s="757"/>
      <c r="IPY16" s="757"/>
      <c r="IPZ16" s="757"/>
      <c r="IQA16" s="757"/>
      <c r="IQB16" s="757"/>
      <c r="IQC16" s="757"/>
      <c r="IQD16" s="757"/>
      <c r="IQE16" s="757"/>
      <c r="IQF16" s="757"/>
      <c r="IQG16" s="757"/>
      <c r="IQH16" s="757"/>
      <c r="IQI16" s="757"/>
      <c r="IQJ16" s="757"/>
      <c r="IQK16" s="757"/>
      <c r="IQL16" s="757"/>
      <c r="IQM16" s="757"/>
      <c r="IQN16" s="757"/>
      <c r="IQO16" s="757"/>
      <c r="IQP16" s="757"/>
      <c r="IQQ16" s="757"/>
      <c r="IQR16" s="757"/>
      <c r="IQS16" s="757"/>
      <c r="IQT16" s="757"/>
      <c r="IQU16" s="757"/>
      <c r="IQV16" s="757"/>
      <c r="IQW16" s="757"/>
      <c r="IQX16" s="757"/>
      <c r="IQY16" s="757"/>
      <c r="IQZ16" s="757"/>
      <c r="IRA16" s="757"/>
      <c r="IRB16" s="757"/>
      <c r="IRC16" s="757"/>
      <c r="IRD16" s="757"/>
      <c r="IRE16" s="757"/>
      <c r="IRF16" s="757"/>
      <c r="IRG16" s="757"/>
      <c r="IRH16" s="757"/>
      <c r="IRI16" s="757"/>
      <c r="IRJ16" s="757"/>
      <c r="IRK16" s="757"/>
      <c r="IRL16" s="757"/>
      <c r="IRM16" s="757"/>
      <c r="IRN16" s="757"/>
      <c r="IRO16" s="757"/>
      <c r="IRP16" s="757"/>
      <c r="IRQ16" s="757"/>
      <c r="IRR16" s="757"/>
      <c r="IRS16" s="757"/>
      <c r="IRT16" s="757"/>
      <c r="IRU16" s="757"/>
      <c r="IRV16" s="757"/>
      <c r="IRW16" s="757"/>
      <c r="IRX16" s="757"/>
      <c r="IRY16" s="757"/>
      <c r="IRZ16" s="757"/>
      <c r="ISA16" s="757"/>
      <c r="ISB16" s="757"/>
      <c r="ISC16" s="757"/>
      <c r="ISD16" s="757"/>
      <c r="ISE16" s="757"/>
      <c r="ISF16" s="757"/>
      <c r="ISG16" s="757"/>
      <c r="ISH16" s="757"/>
      <c r="ISI16" s="757"/>
      <c r="ISJ16" s="757"/>
      <c r="ISK16" s="757"/>
      <c r="ISL16" s="757"/>
      <c r="ISM16" s="757"/>
      <c r="ISN16" s="757"/>
      <c r="ISO16" s="757"/>
      <c r="ISP16" s="757"/>
      <c r="ISQ16" s="757"/>
      <c r="ISR16" s="757"/>
      <c r="ISS16" s="757"/>
      <c r="IST16" s="757"/>
      <c r="ISU16" s="757"/>
      <c r="ISV16" s="757"/>
      <c r="ISW16" s="757"/>
      <c r="ISX16" s="757"/>
      <c r="ISY16" s="757"/>
      <c r="ISZ16" s="757"/>
      <c r="ITA16" s="757"/>
      <c r="ITB16" s="757"/>
      <c r="ITC16" s="757"/>
      <c r="ITD16" s="757"/>
      <c r="ITE16" s="757"/>
      <c r="ITF16" s="757"/>
      <c r="ITG16" s="757"/>
      <c r="ITH16" s="757"/>
      <c r="ITI16" s="757"/>
      <c r="ITJ16" s="757"/>
      <c r="ITK16" s="757"/>
      <c r="ITL16" s="757"/>
      <c r="ITM16" s="757"/>
      <c r="ITN16" s="757"/>
      <c r="ITO16" s="757"/>
      <c r="ITP16" s="757"/>
      <c r="ITQ16" s="757"/>
      <c r="ITR16" s="757"/>
      <c r="ITS16" s="757"/>
      <c r="ITT16" s="757"/>
      <c r="ITU16" s="757"/>
      <c r="ITV16" s="757"/>
      <c r="ITW16" s="757"/>
      <c r="ITX16" s="757"/>
      <c r="ITY16" s="757"/>
      <c r="ITZ16" s="757"/>
      <c r="IUA16" s="757"/>
      <c r="IUB16" s="757"/>
      <c r="IUC16" s="757"/>
      <c r="IUD16" s="757"/>
      <c r="IUE16" s="757"/>
      <c r="IUF16" s="757"/>
      <c r="IUG16" s="757"/>
      <c r="IUH16" s="757"/>
      <c r="IUI16" s="757"/>
      <c r="IUJ16" s="757"/>
      <c r="IUK16" s="757"/>
      <c r="IUL16" s="757"/>
      <c r="IUM16" s="757"/>
      <c r="IUN16" s="757"/>
      <c r="IUO16" s="757"/>
      <c r="IUP16" s="757"/>
      <c r="IUQ16" s="757"/>
      <c r="IUR16" s="757"/>
      <c r="IUS16" s="757"/>
      <c r="IUT16" s="757"/>
      <c r="IUU16" s="757"/>
      <c r="IUV16" s="757"/>
      <c r="IUW16" s="757"/>
      <c r="IUX16" s="757"/>
      <c r="IUY16" s="757"/>
      <c r="IUZ16" s="757"/>
      <c r="IVA16" s="757"/>
      <c r="IVB16" s="757"/>
      <c r="IVC16" s="757"/>
      <c r="IVD16" s="757"/>
      <c r="IVE16" s="757"/>
      <c r="IVF16" s="757"/>
      <c r="IVG16" s="757"/>
      <c r="IVH16" s="757"/>
      <c r="IVI16" s="757"/>
      <c r="IVJ16" s="757"/>
      <c r="IVK16" s="757"/>
      <c r="IVL16" s="757"/>
      <c r="IVM16" s="757"/>
      <c r="IVN16" s="757"/>
      <c r="IVO16" s="757"/>
      <c r="IVP16" s="757"/>
      <c r="IVQ16" s="757"/>
      <c r="IVR16" s="757"/>
      <c r="IVS16" s="757"/>
      <c r="IVT16" s="757"/>
      <c r="IVU16" s="757"/>
      <c r="IVV16" s="757"/>
      <c r="IVW16" s="757"/>
      <c r="IVX16" s="757"/>
      <c r="IVY16" s="757"/>
      <c r="IVZ16" s="757"/>
      <c r="IWA16" s="757"/>
      <c r="IWB16" s="757"/>
      <c r="IWC16" s="757"/>
      <c r="IWD16" s="757"/>
      <c r="IWE16" s="757"/>
      <c r="IWF16" s="757"/>
      <c r="IWG16" s="757"/>
      <c r="IWH16" s="757"/>
      <c r="IWI16" s="757"/>
      <c r="IWJ16" s="757"/>
      <c r="IWK16" s="757"/>
      <c r="IWL16" s="757"/>
      <c r="IWM16" s="757"/>
      <c r="IWN16" s="757"/>
      <c r="IWO16" s="757"/>
      <c r="IWP16" s="757"/>
      <c r="IWQ16" s="757"/>
      <c r="IWR16" s="757"/>
      <c r="IWS16" s="757"/>
      <c r="IWT16" s="757"/>
      <c r="IWU16" s="757"/>
      <c r="IWV16" s="757"/>
      <c r="IWW16" s="757"/>
      <c r="IWX16" s="757"/>
      <c r="IWY16" s="757"/>
      <c r="IWZ16" s="757"/>
      <c r="IXA16" s="757"/>
      <c r="IXB16" s="757"/>
      <c r="IXC16" s="757"/>
      <c r="IXD16" s="757"/>
      <c r="IXE16" s="757"/>
      <c r="IXF16" s="757"/>
      <c r="IXG16" s="757"/>
      <c r="IXH16" s="757"/>
      <c r="IXI16" s="757"/>
      <c r="IXJ16" s="757"/>
      <c r="IXK16" s="757"/>
      <c r="IXL16" s="757"/>
      <c r="IXM16" s="757"/>
      <c r="IXN16" s="757"/>
      <c r="IXO16" s="757"/>
      <c r="IXP16" s="757"/>
      <c r="IXQ16" s="757"/>
      <c r="IXR16" s="757"/>
      <c r="IXS16" s="757"/>
      <c r="IXT16" s="757"/>
      <c r="IXU16" s="757"/>
      <c r="IXV16" s="757"/>
      <c r="IXW16" s="757"/>
      <c r="IXX16" s="757"/>
      <c r="IXY16" s="757"/>
      <c r="IXZ16" s="757"/>
      <c r="IYA16" s="757"/>
      <c r="IYB16" s="757"/>
      <c r="IYC16" s="757"/>
      <c r="IYD16" s="757"/>
      <c r="IYE16" s="757"/>
      <c r="IYF16" s="757"/>
      <c r="IYG16" s="757"/>
      <c r="IYH16" s="757"/>
      <c r="IYI16" s="757"/>
      <c r="IYJ16" s="757"/>
      <c r="IYK16" s="757"/>
      <c r="IYL16" s="757"/>
      <c r="IYM16" s="757"/>
      <c r="IYN16" s="757"/>
      <c r="IYO16" s="757"/>
      <c r="IYP16" s="757"/>
      <c r="IYQ16" s="757"/>
      <c r="IYR16" s="757"/>
      <c r="IYS16" s="757"/>
      <c r="IYT16" s="757"/>
      <c r="IYU16" s="757"/>
      <c r="IYV16" s="757"/>
      <c r="IYW16" s="757"/>
      <c r="IYX16" s="757"/>
      <c r="IYY16" s="757"/>
      <c r="IYZ16" s="757"/>
      <c r="IZA16" s="757"/>
      <c r="IZB16" s="757"/>
      <c r="IZC16" s="757"/>
      <c r="IZD16" s="757"/>
      <c r="IZE16" s="757"/>
      <c r="IZF16" s="757"/>
      <c r="IZG16" s="757"/>
      <c r="IZH16" s="757"/>
      <c r="IZI16" s="757"/>
      <c r="IZJ16" s="757"/>
      <c r="IZK16" s="757"/>
      <c r="IZL16" s="757"/>
      <c r="IZM16" s="757"/>
      <c r="IZN16" s="757"/>
      <c r="IZO16" s="757"/>
      <c r="IZP16" s="757"/>
      <c r="IZQ16" s="757"/>
      <c r="IZR16" s="757"/>
      <c r="IZS16" s="757"/>
      <c r="IZT16" s="757"/>
      <c r="IZU16" s="757"/>
      <c r="IZV16" s="757"/>
      <c r="IZW16" s="757"/>
      <c r="IZX16" s="757"/>
      <c r="IZY16" s="757"/>
      <c r="IZZ16" s="757"/>
      <c r="JAA16" s="757"/>
      <c r="JAB16" s="757"/>
      <c r="JAC16" s="757"/>
      <c r="JAD16" s="757"/>
      <c r="JAE16" s="757"/>
      <c r="JAF16" s="757"/>
      <c r="JAG16" s="757"/>
      <c r="JAH16" s="757"/>
      <c r="JAI16" s="757"/>
      <c r="JAJ16" s="757"/>
      <c r="JAK16" s="757"/>
      <c r="JAL16" s="757"/>
      <c r="JAM16" s="757"/>
      <c r="JAN16" s="757"/>
      <c r="JAO16" s="757"/>
      <c r="JAP16" s="757"/>
      <c r="JAQ16" s="757"/>
      <c r="JAR16" s="757"/>
      <c r="JAS16" s="757"/>
      <c r="JAT16" s="757"/>
      <c r="JAU16" s="757"/>
      <c r="JAV16" s="757"/>
      <c r="JAW16" s="757"/>
      <c r="JAX16" s="757"/>
      <c r="JAY16" s="757"/>
      <c r="JAZ16" s="757"/>
      <c r="JBA16" s="757"/>
      <c r="JBB16" s="757"/>
      <c r="JBC16" s="757"/>
      <c r="JBD16" s="757"/>
      <c r="JBE16" s="757"/>
      <c r="JBF16" s="757"/>
      <c r="JBG16" s="757"/>
      <c r="JBH16" s="757"/>
      <c r="JBI16" s="757"/>
      <c r="JBJ16" s="757"/>
      <c r="JBK16" s="757"/>
      <c r="JBL16" s="757"/>
      <c r="JBM16" s="757"/>
      <c r="JBN16" s="757"/>
      <c r="JBO16" s="757"/>
      <c r="JBP16" s="757"/>
      <c r="JBQ16" s="757"/>
      <c r="JBR16" s="757"/>
      <c r="JBS16" s="757"/>
      <c r="JBT16" s="757"/>
      <c r="JBU16" s="757"/>
      <c r="JBV16" s="757"/>
      <c r="JBW16" s="757"/>
      <c r="JBX16" s="757"/>
      <c r="JBY16" s="757"/>
      <c r="JBZ16" s="757"/>
      <c r="JCA16" s="757"/>
      <c r="JCB16" s="757"/>
      <c r="JCC16" s="757"/>
      <c r="JCD16" s="757"/>
      <c r="JCE16" s="757"/>
      <c r="JCF16" s="757"/>
      <c r="JCG16" s="757"/>
      <c r="JCH16" s="757"/>
      <c r="JCI16" s="757"/>
      <c r="JCJ16" s="757"/>
      <c r="JCK16" s="757"/>
      <c r="JCL16" s="757"/>
      <c r="JCM16" s="757"/>
      <c r="JCN16" s="757"/>
      <c r="JCO16" s="757"/>
      <c r="JCP16" s="757"/>
      <c r="JCQ16" s="757"/>
      <c r="JCR16" s="757"/>
      <c r="JCS16" s="757"/>
      <c r="JCT16" s="757"/>
      <c r="JCU16" s="757"/>
      <c r="JCV16" s="757"/>
      <c r="JCW16" s="757"/>
      <c r="JCX16" s="757"/>
      <c r="JCY16" s="757"/>
      <c r="JCZ16" s="757"/>
      <c r="JDA16" s="757"/>
      <c r="JDB16" s="757"/>
      <c r="JDC16" s="757"/>
      <c r="JDD16" s="757"/>
      <c r="JDE16" s="757"/>
      <c r="JDF16" s="757"/>
      <c r="JDG16" s="757"/>
      <c r="JDH16" s="757"/>
      <c r="JDI16" s="757"/>
      <c r="JDJ16" s="757"/>
      <c r="JDK16" s="757"/>
      <c r="JDL16" s="757"/>
      <c r="JDM16" s="757"/>
      <c r="JDN16" s="757"/>
      <c r="JDO16" s="757"/>
      <c r="JDP16" s="757"/>
      <c r="JDQ16" s="757"/>
      <c r="JDR16" s="757"/>
      <c r="JDS16" s="757"/>
      <c r="JDT16" s="757"/>
      <c r="JDU16" s="757"/>
      <c r="JDV16" s="757"/>
      <c r="JDW16" s="757"/>
      <c r="JDX16" s="757"/>
      <c r="JDY16" s="757"/>
      <c r="JDZ16" s="757"/>
      <c r="JEA16" s="757"/>
      <c r="JEB16" s="757"/>
      <c r="JEC16" s="757"/>
      <c r="JED16" s="757"/>
      <c r="JEE16" s="757"/>
      <c r="JEF16" s="757"/>
      <c r="JEG16" s="757"/>
      <c r="JEH16" s="757"/>
      <c r="JEI16" s="757"/>
      <c r="JEJ16" s="757"/>
      <c r="JEK16" s="757"/>
      <c r="JEL16" s="757"/>
      <c r="JEM16" s="757"/>
      <c r="JEN16" s="757"/>
      <c r="JEO16" s="757"/>
      <c r="JEP16" s="757"/>
      <c r="JEQ16" s="757"/>
      <c r="JER16" s="757"/>
      <c r="JES16" s="757"/>
      <c r="JET16" s="757"/>
      <c r="JEU16" s="757"/>
      <c r="JEV16" s="757"/>
      <c r="JEW16" s="757"/>
      <c r="JEX16" s="757"/>
      <c r="JEY16" s="757"/>
      <c r="JEZ16" s="757"/>
      <c r="JFA16" s="757"/>
      <c r="JFB16" s="757"/>
      <c r="JFC16" s="757"/>
      <c r="JFD16" s="757"/>
      <c r="JFE16" s="757"/>
      <c r="JFF16" s="757"/>
      <c r="JFG16" s="757"/>
      <c r="JFH16" s="757"/>
      <c r="JFI16" s="757"/>
      <c r="JFJ16" s="757"/>
      <c r="JFK16" s="757"/>
      <c r="JFL16" s="757"/>
      <c r="JFM16" s="757"/>
      <c r="JFN16" s="757"/>
      <c r="JFO16" s="757"/>
      <c r="JFP16" s="757"/>
      <c r="JFQ16" s="757"/>
      <c r="JFR16" s="757"/>
      <c r="JFS16" s="757"/>
      <c r="JFT16" s="757"/>
      <c r="JFU16" s="757"/>
      <c r="JFV16" s="757"/>
      <c r="JFW16" s="757"/>
      <c r="JFX16" s="757"/>
      <c r="JFY16" s="757"/>
      <c r="JFZ16" s="757"/>
      <c r="JGA16" s="757"/>
      <c r="JGB16" s="757"/>
      <c r="JGC16" s="757"/>
      <c r="JGD16" s="757"/>
      <c r="JGE16" s="757"/>
      <c r="JGF16" s="757"/>
      <c r="JGG16" s="757"/>
      <c r="JGH16" s="757"/>
      <c r="JGI16" s="757"/>
      <c r="JGJ16" s="757"/>
      <c r="JGK16" s="757"/>
      <c r="JGL16" s="757"/>
      <c r="JGM16" s="757"/>
      <c r="JGN16" s="757"/>
      <c r="JGO16" s="757"/>
      <c r="JGP16" s="757"/>
      <c r="JGQ16" s="757"/>
      <c r="JGR16" s="757"/>
      <c r="JGS16" s="757"/>
      <c r="JGT16" s="757"/>
      <c r="JGU16" s="757"/>
      <c r="JGV16" s="757"/>
      <c r="JGW16" s="757"/>
      <c r="JGX16" s="757"/>
      <c r="JGY16" s="757"/>
      <c r="JGZ16" s="757"/>
      <c r="JHA16" s="757"/>
      <c r="JHB16" s="757"/>
      <c r="JHC16" s="757"/>
      <c r="JHD16" s="757"/>
      <c r="JHE16" s="757"/>
      <c r="JHF16" s="757"/>
      <c r="JHG16" s="757"/>
      <c r="JHH16" s="757"/>
      <c r="JHI16" s="757"/>
      <c r="JHJ16" s="757"/>
      <c r="JHK16" s="757"/>
      <c r="JHL16" s="757"/>
      <c r="JHM16" s="757"/>
      <c r="JHN16" s="757"/>
      <c r="JHO16" s="757"/>
      <c r="JHP16" s="757"/>
      <c r="JHQ16" s="757"/>
      <c r="JHR16" s="757"/>
      <c r="JHS16" s="757"/>
      <c r="JHT16" s="757"/>
      <c r="JHU16" s="757"/>
      <c r="JHV16" s="757"/>
      <c r="JHW16" s="757"/>
      <c r="JHX16" s="757"/>
      <c r="JHY16" s="757"/>
      <c r="JHZ16" s="757"/>
      <c r="JIA16" s="757"/>
      <c r="JIB16" s="757"/>
      <c r="JIC16" s="757"/>
      <c r="JID16" s="757"/>
      <c r="JIE16" s="757"/>
      <c r="JIF16" s="757"/>
      <c r="JIG16" s="757"/>
      <c r="JIH16" s="757"/>
      <c r="JII16" s="757"/>
      <c r="JIJ16" s="757"/>
      <c r="JIK16" s="757"/>
      <c r="JIL16" s="757"/>
      <c r="JIM16" s="757"/>
      <c r="JIN16" s="757"/>
      <c r="JIO16" s="757"/>
      <c r="JIP16" s="757"/>
      <c r="JIQ16" s="757"/>
      <c r="JIR16" s="757"/>
      <c r="JIS16" s="757"/>
      <c r="JIT16" s="757"/>
      <c r="JIU16" s="757"/>
      <c r="JIV16" s="757"/>
      <c r="JIW16" s="757"/>
      <c r="JIX16" s="757"/>
      <c r="JIY16" s="757"/>
      <c r="JIZ16" s="757"/>
      <c r="JJA16" s="757"/>
      <c r="JJB16" s="757"/>
      <c r="JJC16" s="757"/>
      <c r="JJD16" s="757"/>
      <c r="JJE16" s="757"/>
      <c r="JJF16" s="757"/>
      <c r="JJG16" s="757"/>
      <c r="JJH16" s="757"/>
      <c r="JJI16" s="757"/>
      <c r="JJJ16" s="757"/>
      <c r="JJK16" s="757"/>
      <c r="JJL16" s="757"/>
      <c r="JJM16" s="757"/>
      <c r="JJN16" s="757"/>
      <c r="JJO16" s="757"/>
      <c r="JJP16" s="757"/>
      <c r="JJQ16" s="757"/>
      <c r="JJR16" s="757"/>
      <c r="JJS16" s="757"/>
      <c r="JJT16" s="757"/>
      <c r="JJU16" s="757"/>
      <c r="JJV16" s="757"/>
      <c r="JJW16" s="757"/>
      <c r="JJX16" s="757"/>
      <c r="JJY16" s="757"/>
      <c r="JJZ16" s="757"/>
      <c r="JKA16" s="757"/>
      <c r="JKB16" s="757"/>
      <c r="JKC16" s="757"/>
      <c r="JKD16" s="757"/>
      <c r="JKE16" s="757"/>
      <c r="JKF16" s="757"/>
      <c r="JKG16" s="757"/>
      <c r="JKH16" s="757"/>
      <c r="JKI16" s="757"/>
      <c r="JKJ16" s="757"/>
      <c r="JKK16" s="757"/>
      <c r="JKL16" s="757"/>
      <c r="JKM16" s="757"/>
      <c r="JKN16" s="757"/>
      <c r="JKO16" s="757"/>
      <c r="JKP16" s="757"/>
      <c r="JKQ16" s="757"/>
      <c r="JKR16" s="757"/>
      <c r="JKS16" s="757"/>
      <c r="JKT16" s="757"/>
      <c r="JKU16" s="757"/>
      <c r="JKV16" s="757"/>
      <c r="JKW16" s="757"/>
      <c r="JKX16" s="757"/>
      <c r="JKY16" s="757"/>
      <c r="JKZ16" s="757"/>
      <c r="JLA16" s="757"/>
      <c r="JLB16" s="757"/>
      <c r="JLC16" s="757"/>
      <c r="JLD16" s="757"/>
      <c r="JLE16" s="757"/>
      <c r="JLF16" s="757"/>
      <c r="JLG16" s="757"/>
      <c r="JLH16" s="757"/>
      <c r="JLI16" s="757"/>
      <c r="JLJ16" s="757"/>
      <c r="JLK16" s="757"/>
      <c r="JLL16" s="757"/>
      <c r="JLM16" s="757"/>
      <c r="JLN16" s="757"/>
      <c r="JLO16" s="757"/>
      <c r="JLP16" s="757"/>
      <c r="JLQ16" s="757"/>
      <c r="JLR16" s="757"/>
      <c r="JLS16" s="757"/>
      <c r="JLT16" s="757"/>
      <c r="JLU16" s="757"/>
      <c r="JLV16" s="757"/>
      <c r="JLW16" s="757"/>
      <c r="JLX16" s="757"/>
      <c r="JLY16" s="757"/>
      <c r="JLZ16" s="757"/>
      <c r="JMA16" s="757"/>
      <c r="JMB16" s="757"/>
      <c r="JMC16" s="757"/>
      <c r="JMD16" s="757"/>
      <c r="JME16" s="757"/>
      <c r="JMF16" s="757"/>
      <c r="JMG16" s="757"/>
      <c r="JMH16" s="757"/>
      <c r="JMI16" s="757"/>
      <c r="JMJ16" s="757"/>
      <c r="JMK16" s="757"/>
      <c r="JML16" s="757"/>
      <c r="JMM16" s="757"/>
      <c r="JMN16" s="757"/>
      <c r="JMO16" s="757"/>
      <c r="JMP16" s="757"/>
      <c r="JMQ16" s="757"/>
      <c r="JMR16" s="757"/>
      <c r="JMS16" s="757"/>
      <c r="JMT16" s="757"/>
      <c r="JMU16" s="757"/>
      <c r="JMV16" s="757"/>
      <c r="JMW16" s="757"/>
      <c r="JMX16" s="757"/>
      <c r="JMY16" s="757"/>
      <c r="JMZ16" s="757"/>
      <c r="JNA16" s="757"/>
      <c r="JNB16" s="757"/>
      <c r="JNC16" s="757"/>
      <c r="JND16" s="757"/>
      <c r="JNE16" s="757"/>
      <c r="JNF16" s="757"/>
      <c r="JNG16" s="757"/>
      <c r="JNH16" s="757"/>
      <c r="JNI16" s="757"/>
      <c r="JNJ16" s="757"/>
      <c r="JNK16" s="757"/>
      <c r="JNL16" s="757"/>
      <c r="JNM16" s="757"/>
      <c r="JNN16" s="757"/>
      <c r="JNO16" s="757"/>
      <c r="JNP16" s="757"/>
      <c r="JNQ16" s="757"/>
      <c r="JNR16" s="757"/>
      <c r="JNS16" s="757"/>
      <c r="JNT16" s="757"/>
      <c r="JNU16" s="757"/>
      <c r="JNV16" s="757"/>
      <c r="JNW16" s="757"/>
      <c r="JNX16" s="757"/>
      <c r="JNY16" s="757"/>
      <c r="JNZ16" s="757"/>
      <c r="JOA16" s="757"/>
      <c r="JOB16" s="757"/>
      <c r="JOC16" s="757"/>
      <c r="JOD16" s="757"/>
      <c r="JOE16" s="757"/>
      <c r="JOF16" s="757"/>
      <c r="JOG16" s="757"/>
      <c r="JOH16" s="757"/>
      <c r="JOI16" s="757"/>
      <c r="JOJ16" s="757"/>
      <c r="JOK16" s="757"/>
      <c r="JOL16" s="757"/>
      <c r="JOM16" s="757"/>
      <c r="JON16" s="757"/>
      <c r="JOO16" s="757"/>
      <c r="JOP16" s="757"/>
      <c r="JOQ16" s="757"/>
      <c r="JOR16" s="757"/>
      <c r="JOS16" s="757"/>
      <c r="JOT16" s="757"/>
      <c r="JOU16" s="757"/>
      <c r="JOV16" s="757"/>
      <c r="JOW16" s="757"/>
      <c r="JOX16" s="757"/>
      <c r="JOY16" s="757"/>
      <c r="JOZ16" s="757"/>
      <c r="JPA16" s="757"/>
      <c r="JPB16" s="757"/>
      <c r="JPC16" s="757"/>
      <c r="JPD16" s="757"/>
      <c r="JPE16" s="757"/>
      <c r="JPF16" s="757"/>
      <c r="JPG16" s="757"/>
      <c r="JPH16" s="757"/>
      <c r="JPI16" s="757"/>
      <c r="JPJ16" s="757"/>
      <c r="JPK16" s="757"/>
      <c r="JPL16" s="757"/>
      <c r="JPM16" s="757"/>
      <c r="JPN16" s="757"/>
      <c r="JPO16" s="757"/>
      <c r="JPP16" s="757"/>
      <c r="JPQ16" s="757"/>
      <c r="JPR16" s="757"/>
      <c r="JPS16" s="757"/>
      <c r="JPT16" s="757"/>
      <c r="JPU16" s="757"/>
      <c r="JPV16" s="757"/>
      <c r="JPW16" s="757"/>
      <c r="JPX16" s="757"/>
      <c r="JPY16" s="757"/>
      <c r="JPZ16" s="757"/>
      <c r="JQA16" s="757"/>
      <c r="JQB16" s="757"/>
      <c r="JQC16" s="757"/>
      <c r="JQD16" s="757"/>
      <c r="JQE16" s="757"/>
      <c r="JQF16" s="757"/>
      <c r="JQG16" s="757"/>
      <c r="JQH16" s="757"/>
      <c r="JQI16" s="757"/>
      <c r="JQJ16" s="757"/>
      <c r="JQK16" s="757"/>
      <c r="JQL16" s="757"/>
      <c r="JQM16" s="757"/>
      <c r="JQN16" s="757"/>
      <c r="JQO16" s="757"/>
      <c r="JQP16" s="757"/>
      <c r="JQQ16" s="757"/>
      <c r="JQR16" s="757"/>
      <c r="JQS16" s="757"/>
      <c r="JQT16" s="757"/>
      <c r="JQU16" s="757"/>
      <c r="JQV16" s="757"/>
      <c r="JQW16" s="757"/>
      <c r="JQX16" s="757"/>
      <c r="JQY16" s="757"/>
      <c r="JQZ16" s="757"/>
      <c r="JRA16" s="757"/>
      <c r="JRB16" s="757"/>
      <c r="JRC16" s="757"/>
      <c r="JRD16" s="757"/>
      <c r="JRE16" s="757"/>
      <c r="JRF16" s="757"/>
      <c r="JRG16" s="757"/>
      <c r="JRH16" s="757"/>
      <c r="JRI16" s="757"/>
      <c r="JRJ16" s="757"/>
      <c r="JRK16" s="757"/>
      <c r="JRL16" s="757"/>
      <c r="JRM16" s="757"/>
      <c r="JRN16" s="757"/>
      <c r="JRO16" s="757"/>
      <c r="JRP16" s="757"/>
      <c r="JRQ16" s="757"/>
      <c r="JRR16" s="757"/>
      <c r="JRS16" s="757"/>
      <c r="JRT16" s="757"/>
      <c r="JRU16" s="757"/>
      <c r="JRV16" s="757"/>
      <c r="JRW16" s="757"/>
      <c r="JRX16" s="757"/>
      <c r="JRY16" s="757"/>
      <c r="JRZ16" s="757"/>
      <c r="JSA16" s="757"/>
      <c r="JSB16" s="757"/>
      <c r="JSC16" s="757"/>
      <c r="JSD16" s="757"/>
      <c r="JSE16" s="757"/>
      <c r="JSF16" s="757"/>
      <c r="JSG16" s="757"/>
      <c r="JSH16" s="757"/>
      <c r="JSI16" s="757"/>
      <c r="JSJ16" s="757"/>
      <c r="JSK16" s="757"/>
      <c r="JSL16" s="757"/>
      <c r="JSM16" s="757"/>
      <c r="JSN16" s="757"/>
      <c r="JSO16" s="757"/>
      <c r="JSP16" s="757"/>
      <c r="JSQ16" s="757"/>
      <c r="JSR16" s="757"/>
      <c r="JSS16" s="757"/>
      <c r="JST16" s="757"/>
      <c r="JSU16" s="757"/>
      <c r="JSV16" s="757"/>
      <c r="JSW16" s="757"/>
      <c r="JSX16" s="757"/>
      <c r="JSY16" s="757"/>
      <c r="JSZ16" s="757"/>
      <c r="JTA16" s="757"/>
      <c r="JTB16" s="757"/>
      <c r="JTC16" s="757"/>
      <c r="JTD16" s="757"/>
      <c r="JTE16" s="757"/>
      <c r="JTF16" s="757"/>
      <c r="JTG16" s="757"/>
      <c r="JTH16" s="757"/>
      <c r="JTI16" s="757"/>
      <c r="JTJ16" s="757"/>
      <c r="JTK16" s="757"/>
      <c r="JTL16" s="757"/>
      <c r="JTM16" s="757"/>
      <c r="JTN16" s="757"/>
      <c r="JTO16" s="757"/>
      <c r="JTP16" s="757"/>
      <c r="JTQ16" s="757"/>
      <c r="JTR16" s="757"/>
      <c r="JTS16" s="757"/>
      <c r="JTT16" s="757"/>
      <c r="JTU16" s="757"/>
      <c r="JTV16" s="757"/>
      <c r="JTW16" s="757"/>
      <c r="JTX16" s="757"/>
      <c r="JTY16" s="757"/>
      <c r="JTZ16" s="757"/>
      <c r="JUA16" s="757"/>
      <c r="JUB16" s="757"/>
      <c r="JUC16" s="757"/>
      <c r="JUD16" s="757"/>
      <c r="JUE16" s="757"/>
      <c r="JUF16" s="757"/>
      <c r="JUG16" s="757"/>
      <c r="JUH16" s="757"/>
      <c r="JUI16" s="757"/>
      <c r="JUJ16" s="757"/>
      <c r="JUK16" s="757"/>
      <c r="JUL16" s="757"/>
      <c r="JUM16" s="757"/>
      <c r="JUN16" s="757"/>
      <c r="JUO16" s="757"/>
      <c r="JUP16" s="757"/>
      <c r="JUQ16" s="757"/>
      <c r="JUR16" s="757"/>
      <c r="JUS16" s="757"/>
      <c r="JUT16" s="757"/>
      <c r="JUU16" s="757"/>
      <c r="JUV16" s="757"/>
      <c r="JUW16" s="757"/>
      <c r="JUX16" s="757"/>
      <c r="JUY16" s="757"/>
      <c r="JUZ16" s="757"/>
      <c r="JVA16" s="757"/>
      <c r="JVB16" s="757"/>
      <c r="JVC16" s="757"/>
      <c r="JVD16" s="757"/>
      <c r="JVE16" s="757"/>
      <c r="JVF16" s="757"/>
      <c r="JVG16" s="757"/>
      <c r="JVH16" s="757"/>
      <c r="JVI16" s="757"/>
      <c r="JVJ16" s="757"/>
      <c r="JVK16" s="757"/>
      <c r="JVL16" s="757"/>
      <c r="JVM16" s="757"/>
      <c r="JVN16" s="757"/>
      <c r="JVO16" s="757"/>
      <c r="JVP16" s="757"/>
      <c r="JVQ16" s="757"/>
      <c r="JVR16" s="757"/>
      <c r="JVS16" s="757"/>
      <c r="JVT16" s="757"/>
      <c r="JVU16" s="757"/>
      <c r="JVV16" s="757"/>
      <c r="JVW16" s="757"/>
      <c r="JVX16" s="757"/>
      <c r="JVY16" s="757"/>
      <c r="JVZ16" s="757"/>
      <c r="JWA16" s="757"/>
      <c r="JWB16" s="757"/>
      <c r="JWC16" s="757"/>
      <c r="JWD16" s="757"/>
      <c r="JWE16" s="757"/>
      <c r="JWF16" s="757"/>
      <c r="JWG16" s="757"/>
      <c r="JWH16" s="757"/>
      <c r="JWI16" s="757"/>
      <c r="JWJ16" s="757"/>
      <c r="JWK16" s="757"/>
      <c r="JWL16" s="757"/>
      <c r="JWM16" s="757"/>
      <c r="JWN16" s="757"/>
      <c r="JWO16" s="757"/>
      <c r="JWP16" s="757"/>
      <c r="JWQ16" s="757"/>
      <c r="JWR16" s="757"/>
      <c r="JWS16" s="757"/>
      <c r="JWT16" s="757"/>
      <c r="JWU16" s="757"/>
      <c r="JWV16" s="757"/>
      <c r="JWW16" s="757"/>
      <c r="JWX16" s="757"/>
      <c r="JWY16" s="757"/>
      <c r="JWZ16" s="757"/>
      <c r="JXA16" s="757"/>
      <c r="JXB16" s="757"/>
      <c r="JXC16" s="757"/>
      <c r="JXD16" s="757"/>
      <c r="JXE16" s="757"/>
      <c r="JXF16" s="757"/>
      <c r="JXG16" s="757"/>
      <c r="JXH16" s="757"/>
      <c r="JXI16" s="757"/>
      <c r="JXJ16" s="757"/>
      <c r="JXK16" s="757"/>
      <c r="JXL16" s="757"/>
      <c r="JXM16" s="757"/>
      <c r="JXN16" s="757"/>
      <c r="JXO16" s="757"/>
      <c r="JXP16" s="757"/>
      <c r="JXQ16" s="757"/>
      <c r="JXR16" s="757"/>
      <c r="JXS16" s="757"/>
      <c r="JXT16" s="757"/>
      <c r="JXU16" s="757"/>
      <c r="JXV16" s="757"/>
      <c r="JXW16" s="757"/>
      <c r="JXX16" s="757"/>
      <c r="JXY16" s="757"/>
      <c r="JXZ16" s="757"/>
      <c r="JYA16" s="757"/>
      <c r="JYB16" s="757"/>
      <c r="JYC16" s="757"/>
      <c r="JYD16" s="757"/>
      <c r="JYE16" s="757"/>
      <c r="JYF16" s="757"/>
      <c r="JYG16" s="757"/>
      <c r="JYH16" s="757"/>
      <c r="JYI16" s="757"/>
      <c r="JYJ16" s="757"/>
      <c r="JYK16" s="757"/>
      <c r="JYL16" s="757"/>
      <c r="JYM16" s="757"/>
      <c r="JYN16" s="757"/>
      <c r="JYO16" s="757"/>
      <c r="JYP16" s="757"/>
      <c r="JYQ16" s="757"/>
      <c r="JYR16" s="757"/>
      <c r="JYS16" s="757"/>
      <c r="JYT16" s="757"/>
      <c r="JYU16" s="757"/>
      <c r="JYV16" s="757"/>
      <c r="JYW16" s="757"/>
      <c r="JYX16" s="757"/>
      <c r="JYY16" s="757"/>
      <c r="JYZ16" s="757"/>
      <c r="JZA16" s="757"/>
      <c r="JZB16" s="757"/>
      <c r="JZC16" s="757"/>
      <c r="JZD16" s="757"/>
      <c r="JZE16" s="757"/>
      <c r="JZF16" s="757"/>
      <c r="JZG16" s="757"/>
      <c r="JZH16" s="757"/>
      <c r="JZI16" s="757"/>
      <c r="JZJ16" s="757"/>
      <c r="JZK16" s="757"/>
      <c r="JZL16" s="757"/>
      <c r="JZM16" s="757"/>
      <c r="JZN16" s="757"/>
      <c r="JZO16" s="757"/>
      <c r="JZP16" s="757"/>
      <c r="JZQ16" s="757"/>
      <c r="JZR16" s="757"/>
      <c r="JZS16" s="757"/>
      <c r="JZT16" s="757"/>
      <c r="JZU16" s="757"/>
      <c r="JZV16" s="757"/>
      <c r="JZW16" s="757"/>
      <c r="JZX16" s="757"/>
      <c r="JZY16" s="757"/>
      <c r="JZZ16" s="757"/>
      <c r="KAA16" s="757"/>
      <c r="KAB16" s="757"/>
      <c r="KAC16" s="757"/>
      <c r="KAD16" s="757"/>
      <c r="KAE16" s="757"/>
      <c r="KAF16" s="757"/>
      <c r="KAG16" s="757"/>
      <c r="KAH16" s="757"/>
      <c r="KAI16" s="757"/>
      <c r="KAJ16" s="757"/>
      <c r="KAK16" s="757"/>
      <c r="KAL16" s="757"/>
      <c r="KAM16" s="757"/>
      <c r="KAN16" s="757"/>
      <c r="KAO16" s="757"/>
      <c r="KAP16" s="757"/>
      <c r="KAQ16" s="757"/>
      <c r="KAR16" s="757"/>
      <c r="KAS16" s="757"/>
      <c r="KAT16" s="757"/>
      <c r="KAU16" s="757"/>
      <c r="KAV16" s="757"/>
      <c r="KAW16" s="757"/>
      <c r="KAX16" s="757"/>
      <c r="KAY16" s="757"/>
      <c r="KAZ16" s="757"/>
      <c r="KBA16" s="757"/>
      <c r="KBB16" s="757"/>
      <c r="KBC16" s="757"/>
      <c r="KBD16" s="757"/>
      <c r="KBE16" s="757"/>
      <c r="KBF16" s="757"/>
      <c r="KBG16" s="757"/>
      <c r="KBH16" s="757"/>
      <c r="KBI16" s="757"/>
      <c r="KBJ16" s="757"/>
      <c r="KBK16" s="757"/>
      <c r="KBL16" s="757"/>
      <c r="KBM16" s="757"/>
      <c r="KBN16" s="757"/>
      <c r="KBO16" s="757"/>
      <c r="KBP16" s="757"/>
      <c r="KBQ16" s="757"/>
      <c r="KBR16" s="757"/>
      <c r="KBS16" s="757"/>
      <c r="KBT16" s="757"/>
      <c r="KBU16" s="757"/>
      <c r="KBV16" s="757"/>
      <c r="KBW16" s="757"/>
      <c r="KBX16" s="757"/>
      <c r="KBY16" s="757"/>
      <c r="KBZ16" s="757"/>
      <c r="KCA16" s="757"/>
      <c r="KCB16" s="757"/>
      <c r="KCC16" s="757"/>
      <c r="KCD16" s="757"/>
      <c r="KCE16" s="757"/>
      <c r="KCF16" s="757"/>
      <c r="KCG16" s="757"/>
      <c r="KCH16" s="757"/>
      <c r="KCI16" s="757"/>
      <c r="KCJ16" s="757"/>
      <c r="KCK16" s="757"/>
      <c r="KCL16" s="757"/>
      <c r="KCM16" s="757"/>
      <c r="KCN16" s="757"/>
      <c r="KCO16" s="757"/>
      <c r="KCP16" s="757"/>
      <c r="KCQ16" s="757"/>
      <c r="KCR16" s="757"/>
      <c r="KCS16" s="757"/>
      <c r="KCT16" s="757"/>
      <c r="KCU16" s="757"/>
      <c r="KCV16" s="757"/>
      <c r="KCW16" s="757"/>
      <c r="KCX16" s="757"/>
      <c r="KCY16" s="757"/>
      <c r="KCZ16" s="757"/>
      <c r="KDA16" s="757"/>
      <c r="KDB16" s="757"/>
      <c r="KDC16" s="757"/>
      <c r="KDD16" s="757"/>
      <c r="KDE16" s="757"/>
      <c r="KDF16" s="757"/>
      <c r="KDG16" s="757"/>
      <c r="KDH16" s="757"/>
      <c r="KDI16" s="757"/>
      <c r="KDJ16" s="757"/>
      <c r="KDK16" s="757"/>
      <c r="KDL16" s="757"/>
      <c r="KDM16" s="757"/>
      <c r="KDN16" s="757"/>
      <c r="KDO16" s="757"/>
      <c r="KDP16" s="757"/>
      <c r="KDQ16" s="757"/>
      <c r="KDR16" s="757"/>
      <c r="KDS16" s="757"/>
      <c r="KDT16" s="757"/>
      <c r="KDU16" s="757"/>
      <c r="KDV16" s="757"/>
      <c r="KDW16" s="757"/>
      <c r="KDX16" s="757"/>
      <c r="KDY16" s="757"/>
      <c r="KDZ16" s="757"/>
      <c r="KEA16" s="757"/>
      <c r="KEB16" s="757"/>
      <c r="KEC16" s="757"/>
      <c r="KED16" s="757"/>
      <c r="KEE16" s="757"/>
      <c r="KEF16" s="757"/>
      <c r="KEG16" s="757"/>
      <c r="KEH16" s="757"/>
      <c r="KEI16" s="757"/>
      <c r="KEJ16" s="757"/>
      <c r="KEK16" s="757"/>
      <c r="KEL16" s="757"/>
      <c r="KEM16" s="757"/>
      <c r="KEN16" s="757"/>
      <c r="KEO16" s="757"/>
      <c r="KEP16" s="757"/>
      <c r="KEQ16" s="757"/>
      <c r="KER16" s="757"/>
      <c r="KES16" s="757"/>
      <c r="KET16" s="757"/>
      <c r="KEU16" s="757"/>
      <c r="KEV16" s="757"/>
      <c r="KEW16" s="757"/>
      <c r="KEX16" s="757"/>
      <c r="KEY16" s="757"/>
      <c r="KEZ16" s="757"/>
      <c r="KFA16" s="757"/>
      <c r="KFB16" s="757"/>
      <c r="KFC16" s="757"/>
      <c r="KFD16" s="757"/>
      <c r="KFE16" s="757"/>
      <c r="KFF16" s="757"/>
      <c r="KFG16" s="757"/>
      <c r="KFH16" s="757"/>
      <c r="KFI16" s="757"/>
      <c r="KFJ16" s="757"/>
      <c r="KFK16" s="757"/>
      <c r="KFL16" s="757"/>
      <c r="KFM16" s="757"/>
      <c r="KFN16" s="757"/>
      <c r="KFO16" s="757"/>
      <c r="KFP16" s="757"/>
      <c r="KFQ16" s="757"/>
      <c r="KFR16" s="757"/>
      <c r="KFS16" s="757"/>
      <c r="KFT16" s="757"/>
      <c r="KFU16" s="757"/>
      <c r="KFV16" s="757"/>
      <c r="KFW16" s="757"/>
      <c r="KFX16" s="757"/>
      <c r="KFY16" s="757"/>
      <c r="KFZ16" s="757"/>
      <c r="KGA16" s="757"/>
      <c r="KGB16" s="757"/>
      <c r="KGC16" s="757"/>
      <c r="KGD16" s="757"/>
      <c r="KGE16" s="757"/>
      <c r="KGF16" s="757"/>
      <c r="KGG16" s="757"/>
      <c r="KGH16" s="757"/>
      <c r="KGI16" s="757"/>
      <c r="KGJ16" s="757"/>
      <c r="KGK16" s="757"/>
      <c r="KGL16" s="757"/>
      <c r="KGM16" s="757"/>
      <c r="KGN16" s="757"/>
      <c r="KGO16" s="757"/>
      <c r="KGP16" s="757"/>
      <c r="KGQ16" s="757"/>
      <c r="KGR16" s="757"/>
      <c r="KGS16" s="757"/>
      <c r="KGT16" s="757"/>
      <c r="KGU16" s="757"/>
      <c r="KGV16" s="757"/>
      <c r="KGW16" s="757"/>
      <c r="KGX16" s="757"/>
      <c r="KGY16" s="757"/>
      <c r="KGZ16" s="757"/>
      <c r="KHA16" s="757"/>
      <c r="KHB16" s="757"/>
      <c r="KHC16" s="757"/>
      <c r="KHD16" s="757"/>
      <c r="KHE16" s="757"/>
      <c r="KHF16" s="757"/>
      <c r="KHG16" s="757"/>
      <c r="KHH16" s="757"/>
      <c r="KHI16" s="757"/>
      <c r="KHJ16" s="757"/>
      <c r="KHK16" s="757"/>
      <c r="KHL16" s="757"/>
      <c r="KHM16" s="757"/>
      <c r="KHN16" s="757"/>
      <c r="KHO16" s="757"/>
      <c r="KHP16" s="757"/>
      <c r="KHQ16" s="757"/>
      <c r="KHR16" s="757"/>
      <c r="KHS16" s="757"/>
      <c r="KHT16" s="757"/>
      <c r="KHU16" s="757"/>
      <c r="KHV16" s="757"/>
      <c r="KHW16" s="757"/>
      <c r="KHX16" s="757"/>
      <c r="KHY16" s="757"/>
      <c r="KHZ16" s="757"/>
      <c r="KIA16" s="757"/>
      <c r="KIB16" s="757"/>
      <c r="KIC16" s="757"/>
      <c r="KID16" s="757"/>
      <c r="KIE16" s="757"/>
      <c r="KIF16" s="757"/>
      <c r="KIG16" s="757"/>
      <c r="KIH16" s="757"/>
      <c r="KII16" s="757"/>
      <c r="KIJ16" s="757"/>
      <c r="KIK16" s="757"/>
      <c r="KIL16" s="757"/>
      <c r="KIM16" s="757"/>
      <c r="KIN16" s="757"/>
      <c r="KIO16" s="757"/>
      <c r="KIP16" s="757"/>
      <c r="KIQ16" s="757"/>
      <c r="KIR16" s="757"/>
      <c r="KIS16" s="757"/>
      <c r="KIT16" s="757"/>
      <c r="KIU16" s="757"/>
      <c r="KIV16" s="757"/>
      <c r="KIW16" s="757"/>
      <c r="KIX16" s="757"/>
      <c r="KIY16" s="757"/>
      <c r="KIZ16" s="757"/>
      <c r="KJA16" s="757"/>
      <c r="KJB16" s="757"/>
      <c r="KJC16" s="757"/>
      <c r="KJD16" s="757"/>
      <c r="KJE16" s="757"/>
      <c r="KJF16" s="757"/>
      <c r="KJG16" s="757"/>
      <c r="KJH16" s="757"/>
      <c r="KJI16" s="757"/>
      <c r="KJJ16" s="757"/>
      <c r="KJK16" s="757"/>
      <c r="KJL16" s="757"/>
      <c r="KJM16" s="757"/>
      <c r="KJN16" s="757"/>
      <c r="KJO16" s="757"/>
      <c r="KJP16" s="757"/>
      <c r="KJQ16" s="757"/>
      <c r="KJR16" s="757"/>
      <c r="KJS16" s="757"/>
      <c r="KJT16" s="757"/>
      <c r="KJU16" s="757"/>
      <c r="KJV16" s="757"/>
      <c r="KJW16" s="757"/>
      <c r="KJX16" s="757"/>
      <c r="KJY16" s="757"/>
      <c r="KJZ16" s="757"/>
      <c r="KKA16" s="757"/>
      <c r="KKB16" s="757"/>
      <c r="KKC16" s="757"/>
      <c r="KKD16" s="757"/>
      <c r="KKE16" s="757"/>
      <c r="KKF16" s="757"/>
      <c r="KKG16" s="757"/>
      <c r="KKH16" s="757"/>
      <c r="KKI16" s="757"/>
      <c r="KKJ16" s="757"/>
      <c r="KKK16" s="757"/>
      <c r="KKL16" s="757"/>
      <c r="KKM16" s="757"/>
      <c r="KKN16" s="757"/>
      <c r="KKO16" s="757"/>
      <c r="KKP16" s="757"/>
      <c r="KKQ16" s="757"/>
      <c r="KKR16" s="757"/>
      <c r="KKS16" s="757"/>
      <c r="KKT16" s="757"/>
      <c r="KKU16" s="757"/>
      <c r="KKV16" s="757"/>
      <c r="KKW16" s="757"/>
      <c r="KKX16" s="757"/>
      <c r="KKY16" s="757"/>
      <c r="KKZ16" s="757"/>
      <c r="KLA16" s="757"/>
      <c r="KLB16" s="757"/>
      <c r="KLC16" s="757"/>
      <c r="KLD16" s="757"/>
      <c r="KLE16" s="757"/>
      <c r="KLF16" s="757"/>
      <c r="KLG16" s="757"/>
      <c r="KLH16" s="757"/>
      <c r="KLI16" s="757"/>
      <c r="KLJ16" s="757"/>
      <c r="KLK16" s="757"/>
      <c r="KLL16" s="757"/>
      <c r="KLM16" s="757"/>
      <c r="KLN16" s="757"/>
      <c r="KLO16" s="757"/>
      <c r="KLP16" s="757"/>
      <c r="KLQ16" s="757"/>
      <c r="KLR16" s="757"/>
      <c r="KLS16" s="757"/>
      <c r="KLT16" s="757"/>
      <c r="KLU16" s="757"/>
      <c r="KLV16" s="757"/>
      <c r="KLW16" s="757"/>
      <c r="KLX16" s="757"/>
      <c r="KLY16" s="757"/>
      <c r="KLZ16" s="757"/>
      <c r="KMA16" s="757"/>
      <c r="KMB16" s="757"/>
      <c r="KMC16" s="757"/>
      <c r="KMD16" s="757"/>
      <c r="KME16" s="757"/>
      <c r="KMF16" s="757"/>
      <c r="KMG16" s="757"/>
      <c r="KMH16" s="757"/>
      <c r="KMI16" s="757"/>
      <c r="KMJ16" s="757"/>
      <c r="KMK16" s="757"/>
      <c r="KML16" s="757"/>
      <c r="KMM16" s="757"/>
      <c r="KMN16" s="757"/>
      <c r="KMO16" s="757"/>
      <c r="KMP16" s="757"/>
      <c r="KMQ16" s="757"/>
      <c r="KMR16" s="757"/>
      <c r="KMS16" s="757"/>
      <c r="KMT16" s="757"/>
      <c r="KMU16" s="757"/>
      <c r="KMV16" s="757"/>
      <c r="KMW16" s="757"/>
      <c r="KMX16" s="757"/>
      <c r="KMY16" s="757"/>
      <c r="KMZ16" s="757"/>
      <c r="KNA16" s="757"/>
      <c r="KNB16" s="757"/>
      <c r="KNC16" s="757"/>
      <c r="KND16" s="757"/>
      <c r="KNE16" s="757"/>
      <c r="KNF16" s="757"/>
      <c r="KNG16" s="757"/>
      <c r="KNH16" s="757"/>
      <c r="KNI16" s="757"/>
      <c r="KNJ16" s="757"/>
      <c r="KNK16" s="757"/>
      <c r="KNL16" s="757"/>
      <c r="KNM16" s="757"/>
      <c r="KNN16" s="757"/>
      <c r="KNO16" s="757"/>
      <c r="KNP16" s="757"/>
      <c r="KNQ16" s="757"/>
      <c r="KNR16" s="757"/>
      <c r="KNS16" s="757"/>
      <c r="KNT16" s="757"/>
      <c r="KNU16" s="757"/>
      <c r="KNV16" s="757"/>
      <c r="KNW16" s="757"/>
      <c r="KNX16" s="757"/>
      <c r="KNY16" s="757"/>
      <c r="KNZ16" s="757"/>
      <c r="KOA16" s="757"/>
      <c r="KOB16" s="757"/>
      <c r="KOC16" s="757"/>
      <c r="KOD16" s="757"/>
      <c r="KOE16" s="757"/>
      <c r="KOF16" s="757"/>
      <c r="KOG16" s="757"/>
      <c r="KOH16" s="757"/>
      <c r="KOI16" s="757"/>
      <c r="KOJ16" s="757"/>
      <c r="KOK16" s="757"/>
      <c r="KOL16" s="757"/>
      <c r="KOM16" s="757"/>
      <c r="KON16" s="757"/>
      <c r="KOO16" s="757"/>
      <c r="KOP16" s="757"/>
      <c r="KOQ16" s="757"/>
      <c r="KOR16" s="757"/>
      <c r="KOS16" s="757"/>
      <c r="KOT16" s="757"/>
      <c r="KOU16" s="757"/>
      <c r="KOV16" s="757"/>
      <c r="KOW16" s="757"/>
      <c r="KOX16" s="757"/>
      <c r="KOY16" s="757"/>
      <c r="KOZ16" s="757"/>
      <c r="KPA16" s="757"/>
      <c r="KPB16" s="757"/>
      <c r="KPC16" s="757"/>
      <c r="KPD16" s="757"/>
      <c r="KPE16" s="757"/>
      <c r="KPF16" s="757"/>
      <c r="KPG16" s="757"/>
      <c r="KPH16" s="757"/>
      <c r="KPI16" s="757"/>
      <c r="KPJ16" s="757"/>
      <c r="KPK16" s="757"/>
      <c r="KPL16" s="757"/>
      <c r="KPM16" s="757"/>
      <c r="KPN16" s="757"/>
      <c r="KPO16" s="757"/>
      <c r="KPP16" s="757"/>
      <c r="KPQ16" s="757"/>
      <c r="KPR16" s="757"/>
      <c r="KPS16" s="757"/>
      <c r="KPT16" s="757"/>
      <c r="KPU16" s="757"/>
      <c r="KPV16" s="757"/>
      <c r="KPW16" s="757"/>
      <c r="KPX16" s="757"/>
      <c r="KPY16" s="757"/>
      <c r="KPZ16" s="757"/>
      <c r="KQA16" s="757"/>
      <c r="KQB16" s="757"/>
      <c r="KQC16" s="757"/>
      <c r="KQD16" s="757"/>
      <c r="KQE16" s="757"/>
      <c r="KQF16" s="757"/>
      <c r="KQG16" s="757"/>
      <c r="KQH16" s="757"/>
      <c r="KQI16" s="757"/>
      <c r="KQJ16" s="757"/>
      <c r="KQK16" s="757"/>
      <c r="KQL16" s="757"/>
      <c r="KQM16" s="757"/>
      <c r="KQN16" s="757"/>
      <c r="KQO16" s="757"/>
      <c r="KQP16" s="757"/>
      <c r="KQQ16" s="757"/>
      <c r="KQR16" s="757"/>
      <c r="KQS16" s="757"/>
      <c r="KQT16" s="757"/>
      <c r="KQU16" s="757"/>
      <c r="KQV16" s="757"/>
      <c r="KQW16" s="757"/>
      <c r="KQX16" s="757"/>
      <c r="KQY16" s="757"/>
      <c r="KQZ16" s="757"/>
      <c r="KRA16" s="757"/>
      <c r="KRB16" s="757"/>
      <c r="KRC16" s="757"/>
      <c r="KRD16" s="757"/>
      <c r="KRE16" s="757"/>
      <c r="KRF16" s="757"/>
      <c r="KRG16" s="757"/>
      <c r="KRH16" s="757"/>
      <c r="KRI16" s="757"/>
      <c r="KRJ16" s="757"/>
      <c r="KRK16" s="757"/>
      <c r="KRL16" s="757"/>
      <c r="KRM16" s="757"/>
      <c r="KRN16" s="757"/>
      <c r="KRO16" s="757"/>
      <c r="KRP16" s="757"/>
      <c r="KRQ16" s="757"/>
      <c r="KRR16" s="757"/>
      <c r="KRS16" s="757"/>
      <c r="KRT16" s="757"/>
      <c r="KRU16" s="757"/>
      <c r="KRV16" s="757"/>
      <c r="KRW16" s="757"/>
      <c r="KRX16" s="757"/>
      <c r="KRY16" s="757"/>
      <c r="KRZ16" s="757"/>
      <c r="KSA16" s="757"/>
      <c r="KSB16" s="757"/>
      <c r="KSC16" s="757"/>
      <c r="KSD16" s="757"/>
      <c r="KSE16" s="757"/>
      <c r="KSF16" s="757"/>
      <c r="KSG16" s="757"/>
      <c r="KSH16" s="757"/>
      <c r="KSI16" s="757"/>
      <c r="KSJ16" s="757"/>
      <c r="KSK16" s="757"/>
      <c r="KSL16" s="757"/>
      <c r="KSM16" s="757"/>
      <c r="KSN16" s="757"/>
      <c r="KSO16" s="757"/>
      <c r="KSP16" s="757"/>
      <c r="KSQ16" s="757"/>
      <c r="KSR16" s="757"/>
      <c r="KSS16" s="757"/>
      <c r="KST16" s="757"/>
      <c r="KSU16" s="757"/>
      <c r="KSV16" s="757"/>
      <c r="KSW16" s="757"/>
      <c r="KSX16" s="757"/>
      <c r="KSY16" s="757"/>
      <c r="KSZ16" s="757"/>
      <c r="KTA16" s="757"/>
      <c r="KTB16" s="757"/>
      <c r="KTC16" s="757"/>
      <c r="KTD16" s="757"/>
      <c r="KTE16" s="757"/>
      <c r="KTF16" s="757"/>
      <c r="KTG16" s="757"/>
      <c r="KTH16" s="757"/>
      <c r="KTI16" s="757"/>
      <c r="KTJ16" s="757"/>
      <c r="KTK16" s="757"/>
      <c r="KTL16" s="757"/>
      <c r="KTM16" s="757"/>
      <c r="KTN16" s="757"/>
      <c r="KTO16" s="757"/>
      <c r="KTP16" s="757"/>
      <c r="KTQ16" s="757"/>
      <c r="KTR16" s="757"/>
      <c r="KTS16" s="757"/>
      <c r="KTT16" s="757"/>
      <c r="KTU16" s="757"/>
      <c r="KTV16" s="757"/>
      <c r="KTW16" s="757"/>
      <c r="KTX16" s="757"/>
      <c r="KTY16" s="757"/>
      <c r="KTZ16" s="757"/>
      <c r="KUA16" s="757"/>
      <c r="KUB16" s="757"/>
      <c r="KUC16" s="757"/>
      <c r="KUD16" s="757"/>
      <c r="KUE16" s="757"/>
      <c r="KUF16" s="757"/>
      <c r="KUG16" s="757"/>
      <c r="KUH16" s="757"/>
      <c r="KUI16" s="757"/>
      <c r="KUJ16" s="757"/>
      <c r="KUK16" s="757"/>
      <c r="KUL16" s="757"/>
      <c r="KUM16" s="757"/>
      <c r="KUN16" s="757"/>
      <c r="KUO16" s="757"/>
      <c r="KUP16" s="757"/>
      <c r="KUQ16" s="757"/>
      <c r="KUR16" s="757"/>
      <c r="KUS16" s="757"/>
      <c r="KUT16" s="757"/>
      <c r="KUU16" s="757"/>
      <c r="KUV16" s="757"/>
      <c r="KUW16" s="757"/>
      <c r="KUX16" s="757"/>
      <c r="KUY16" s="757"/>
      <c r="KUZ16" s="757"/>
      <c r="KVA16" s="757"/>
      <c r="KVB16" s="757"/>
      <c r="KVC16" s="757"/>
      <c r="KVD16" s="757"/>
      <c r="KVE16" s="757"/>
      <c r="KVF16" s="757"/>
      <c r="KVG16" s="757"/>
      <c r="KVH16" s="757"/>
      <c r="KVI16" s="757"/>
      <c r="KVJ16" s="757"/>
      <c r="KVK16" s="757"/>
      <c r="KVL16" s="757"/>
      <c r="KVM16" s="757"/>
      <c r="KVN16" s="757"/>
      <c r="KVO16" s="757"/>
      <c r="KVP16" s="757"/>
      <c r="KVQ16" s="757"/>
      <c r="KVR16" s="757"/>
      <c r="KVS16" s="757"/>
      <c r="KVT16" s="757"/>
      <c r="KVU16" s="757"/>
      <c r="KVV16" s="757"/>
      <c r="KVW16" s="757"/>
      <c r="KVX16" s="757"/>
      <c r="KVY16" s="757"/>
      <c r="KVZ16" s="757"/>
      <c r="KWA16" s="757"/>
      <c r="KWB16" s="757"/>
      <c r="KWC16" s="757"/>
      <c r="KWD16" s="757"/>
      <c r="KWE16" s="757"/>
      <c r="KWF16" s="757"/>
      <c r="KWG16" s="757"/>
      <c r="KWH16" s="757"/>
      <c r="KWI16" s="757"/>
      <c r="KWJ16" s="757"/>
      <c r="KWK16" s="757"/>
      <c r="KWL16" s="757"/>
      <c r="KWM16" s="757"/>
      <c r="KWN16" s="757"/>
      <c r="KWO16" s="757"/>
      <c r="KWP16" s="757"/>
      <c r="KWQ16" s="757"/>
      <c r="KWR16" s="757"/>
      <c r="KWS16" s="757"/>
      <c r="KWT16" s="757"/>
      <c r="KWU16" s="757"/>
      <c r="KWV16" s="757"/>
      <c r="KWW16" s="757"/>
      <c r="KWX16" s="757"/>
      <c r="KWY16" s="757"/>
      <c r="KWZ16" s="757"/>
      <c r="KXA16" s="757"/>
      <c r="KXB16" s="757"/>
      <c r="KXC16" s="757"/>
      <c r="KXD16" s="757"/>
      <c r="KXE16" s="757"/>
      <c r="KXF16" s="757"/>
      <c r="KXG16" s="757"/>
      <c r="KXH16" s="757"/>
      <c r="KXI16" s="757"/>
      <c r="KXJ16" s="757"/>
      <c r="KXK16" s="757"/>
      <c r="KXL16" s="757"/>
      <c r="KXM16" s="757"/>
      <c r="KXN16" s="757"/>
      <c r="KXO16" s="757"/>
      <c r="KXP16" s="757"/>
      <c r="KXQ16" s="757"/>
      <c r="KXR16" s="757"/>
      <c r="KXS16" s="757"/>
      <c r="KXT16" s="757"/>
      <c r="KXU16" s="757"/>
      <c r="KXV16" s="757"/>
      <c r="KXW16" s="757"/>
      <c r="KXX16" s="757"/>
      <c r="KXY16" s="757"/>
      <c r="KXZ16" s="757"/>
      <c r="KYA16" s="757"/>
      <c r="KYB16" s="757"/>
      <c r="KYC16" s="757"/>
      <c r="KYD16" s="757"/>
      <c r="KYE16" s="757"/>
      <c r="KYF16" s="757"/>
      <c r="KYG16" s="757"/>
      <c r="KYH16" s="757"/>
      <c r="KYI16" s="757"/>
      <c r="KYJ16" s="757"/>
      <c r="KYK16" s="757"/>
      <c r="KYL16" s="757"/>
      <c r="KYM16" s="757"/>
      <c r="KYN16" s="757"/>
      <c r="KYO16" s="757"/>
      <c r="KYP16" s="757"/>
      <c r="KYQ16" s="757"/>
      <c r="KYR16" s="757"/>
      <c r="KYS16" s="757"/>
      <c r="KYT16" s="757"/>
      <c r="KYU16" s="757"/>
      <c r="KYV16" s="757"/>
      <c r="KYW16" s="757"/>
      <c r="KYX16" s="757"/>
      <c r="KYY16" s="757"/>
      <c r="KYZ16" s="757"/>
      <c r="KZA16" s="757"/>
      <c r="KZB16" s="757"/>
      <c r="KZC16" s="757"/>
      <c r="KZD16" s="757"/>
      <c r="KZE16" s="757"/>
      <c r="KZF16" s="757"/>
      <c r="KZG16" s="757"/>
      <c r="KZH16" s="757"/>
      <c r="KZI16" s="757"/>
      <c r="KZJ16" s="757"/>
      <c r="KZK16" s="757"/>
      <c r="KZL16" s="757"/>
      <c r="KZM16" s="757"/>
      <c r="KZN16" s="757"/>
      <c r="KZO16" s="757"/>
      <c r="KZP16" s="757"/>
      <c r="KZQ16" s="757"/>
      <c r="KZR16" s="757"/>
      <c r="KZS16" s="757"/>
      <c r="KZT16" s="757"/>
      <c r="KZU16" s="757"/>
      <c r="KZV16" s="757"/>
      <c r="KZW16" s="757"/>
      <c r="KZX16" s="757"/>
      <c r="KZY16" s="757"/>
      <c r="KZZ16" s="757"/>
      <c r="LAA16" s="757"/>
      <c r="LAB16" s="757"/>
      <c r="LAC16" s="757"/>
      <c r="LAD16" s="757"/>
      <c r="LAE16" s="757"/>
      <c r="LAF16" s="757"/>
      <c r="LAG16" s="757"/>
      <c r="LAH16" s="757"/>
      <c r="LAI16" s="757"/>
      <c r="LAJ16" s="757"/>
      <c r="LAK16" s="757"/>
      <c r="LAL16" s="757"/>
      <c r="LAM16" s="757"/>
      <c r="LAN16" s="757"/>
      <c r="LAO16" s="757"/>
      <c r="LAP16" s="757"/>
      <c r="LAQ16" s="757"/>
      <c r="LAR16" s="757"/>
      <c r="LAS16" s="757"/>
      <c r="LAT16" s="757"/>
      <c r="LAU16" s="757"/>
      <c r="LAV16" s="757"/>
      <c r="LAW16" s="757"/>
      <c r="LAX16" s="757"/>
      <c r="LAY16" s="757"/>
      <c r="LAZ16" s="757"/>
      <c r="LBA16" s="757"/>
      <c r="LBB16" s="757"/>
      <c r="LBC16" s="757"/>
      <c r="LBD16" s="757"/>
      <c r="LBE16" s="757"/>
      <c r="LBF16" s="757"/>
      <c r="LBG16" s="757"/>
      <c r="LBH16" s="757"/>
      <c r="LBI16" s="757"/>
      <c r="LBJ16" s="757"/>
      <c r="LBK16" s="757"/>
      <c r="LBL16" s="757"/>
      <c r="LBM16" s="757"/>
      <c r="LBN16" s="757"/>
      <c r="LBO16" s="757"/>
      <c r="LBP16" s="757"/>
      <c r="LBQ16" s="757"/>
      <c r="LBR16" s="757"/>
      <c r="LBS16" s="757"/>
      <c r="LBT16" s="757"/>
      <c r="LBU16" s="757"/>
      <c r="LBV16" s="757"/>
      <c r="LBW16" s="757"/>
      <c r="LBX16" s="757"/>
      <c r="LBY16" s="757"/>
      <c r="LBZ16" s="757"/>
      <c r="LCA16" s="757"/>
      <c r="LCB16" s="757"/>
      <c r="LCC16" s="757"/>
      <c r="LCD16" s="757"/>
      <c r="LCE16" s="757"/>
      <c r="LCF16" s="757"/>
      <c r="LCG16" s="757"/>
      <c r="LCH16" s="757"/>
      <c r="LCI16" s="757"/>
      <c r="LCJ16" s="757"/>
      <c r="LCK16" s="757"/>
      <c r="LCL16" s="757"/>
      <c r="LCM16" s="757"/>
      <c r="LCN16" s="757"/>
      <c r="LCO16" s="757"/>
      <c r="LCP16" s="757"/>
      <c r="LCQ16" s="757"/>
      <c r="LCR16" s="757"/>
      <c r="LCS16" s="757"/>
      <c r="LCT16" s="757"/>
      <c r="LCU16" s="757"/>
      <c r="LCV16" s="757"/>
      <c r="LCW16" s="757"/>
      <c r="LCX16" s="757"/>
      <c r="LCY16" s="757"/>
      <c r="LCZ16" s="757"/>
      <c r="LDA16" s="757"/>
      <c r="LDB16" s="757"/>
      <c r="LDC16" s="757"/>
      <c r="LDD16" s="757"/>
      <c r="LDE16" s="757"/>
      <c r="LDF16" s="757"/>
      <c r="LDG16" s="757"/>
      <c r="LDH16" s="757"/>
      <c r="LDI16" s="757"/>
      <c r="LDJ16" s="757"/>
      <c r="LDK16" s="757"/>
      <c r="LDL16" s="757"/>
      <c r="LDM16" s="757"/>
      <c r="LDN16" s="757"/>
      <c r="LDO16" s="757"/>
      <c r="LDP16" s="757"/>
      <c r="LDQ16" s="757"/>
      <c r="LDR16" s="757"/>
      <c r="LDS16" s="757"/>
      <c r="LDT16" s="757"/>
      <c r="LDU16" s="757"/>
      <c r="LDV16" s="757"/>
      <c r="LDW16" s="757"/>
      <c r="LDX16" s="757"/>
      <c r="LDY16" s="757"/>
      <c r="LDZ16" s="757"/>
      <c r="LEA16" s="757"/>
      <c r="LEB16" s="757"/>
      <c r="LEC16" s="757"/>
      <c r="LED16" s="757"/>
      <c r="LEE16" s="757"/>
      <c r="LEF16" s="757"/>
      <c r="LEG16" s="757"/>
      <c r="LEH16" s="757"/>
      <c r="LEI16" s="757"/>
      <c r="LEJ16" s="757"/>
      <c r="LEK16" s="757"/>
      <c r="LEL16" s="757"/>
      <c r="LEM16" s="757"/>
      <c r="LEN16" s="757"/>
      <c r="LEO16" s="757"/>
      <c r="LEP16" s="757"/>
      <c r="LEQ16" s="757"/>
      <c r="LER16" s="757"/>
      <c r="LES16" s="757"/>
      <c r="LET16" s="757"/>
      <c r="LEU16" s="757"/>
      <c r="LEV16" s="757"/>
      <c r="LEW16" s="757"/>
      <c r="LEX16" s="757"/>
      <c r="LEY16" s="757"/>
      <c r="LEZ16" s="757"/>
      <c r="LFA16" s="757"/>
      <c r="LFB16" s="757"/>
      <c r="LFC16" s="757"/>
      <c r="LFD16" s="757"/>
      <c r="LFE16" s="757"/>
      <c r="LFF16" s="757"/>
      <c r="LFG16" s="757"/>
      <c r="LFH16" s="757"/>
      <c r="LFI16" s="757"/>
      <c r="LFJ16" s="757"/>
      <c r="LFK16" s="757"/>
      <c r="LFL16" s="757"/>
      <c r="LFM16" s="757"/>
      <c r="LFN16" s="757"/>
      <c r="LFO16" s="757"/>
      <c r="LFP16" s="757"/>
      <c r="LFQ16" s="757"/>
      <c r="LFR16" s="757"/>
      <c r="LFS16" s="757"/>
      <c r="LFT16" s="757"/>
      <c r="LFU16" s="757"/>
      <c r="LFV16" s="757"/>
      <c r="LFW16" s="757"/>
      <c r="LFX16" s="757"/>
      <c r="LFY16" s="757"/>
      <c r="LFZ16" s="757"/>
      <c r="LGA16" s="757"/>
      <c r="LGB16" s="757"/>
      <c r="LGC16" s="757"/>
      <c r="LGD16" s="757"/>
      <c r="LGE16" s="757"/>
      <c r="LGF16" s="757"/>
      <c r="LGG16" s="757"/>
      <c r="LGH16" s="757"/>
      <c r="LGI16" s="757"/>
      <c r="LGJ16" s="757"/>
      <c r="LGK16" s="757"/>
      <c r="LGL16" s="757"/>
      <c r="LGM16" s="757"/>
      <c r="LGN16" s="757"/>
      <c r="LGO16" s="757"/>
      <c r="LGP16" s="757"/>
      <c r="LGQ16" s="757"/>
      <c r="LGR16" s="757"/>
      <c r="LGS16" s="757"/>
      <c r="LGT16" s="757"/>
      <c r="LGU16" s="757"/>
      <c r="LGV16" s="757"/>
      <c r="LGW16" s="757"/>
      <c r="LGX16" s="757"/>
      <c r="LGY16" s="757"/>
      <c r="LGZ16" s="757"/>
      <c r="LHA16" s="757"/>
      <c r="LHB16" s="757"/>
      <c r="LHC16" s="757"/>
      <c r="LHD16" s="757"/>
      <c r="LHE16" s="757"/>
      <c r="LHF16" s="757"/>
      <c r="LHG16" s="757"/>
      <c r="LHH16" s="757"/>
      <c r="LHI16" s="757"/>
      <c r="LHJ16" s="757"/>
      <c r="LHK16" s="757"/>
      <c r="LHL16" s="757"/>
      <c r="LHM16" s="757"/>
      <c r="LHN16" s="757"/>
      <c r="LHO16" s="757"/>
      <c r="LHP16" s="757"/>
      <c r="LHQ16" s="757"/>
      <c r="LHR16" s="757"/>
      <c r="LHS16" s="757"/>
      <c r="LHT16" s="757"/>
      <c r="LHU16" s="757"/>
      <c r="LHV16" s="757"/>
      <c r="LHW16" s="757"/>
      <c r="LHX16" s="757"/>
      <c r="LHY16" s="757"/>
      <c r="LHZ16" s="757"/>
      <c r="LIA16" s="757"/>
      <c r="LIB16" s="757"/>
      <c r="LIC16" s="757"/>
      <c r="LID16" s="757"/>
      <c r="LIE16" s="757"/>
      <c r="LIF16" s="757"/>
      <c r="LIG16" s="757"/>
      <c r="LIH16" s="757"/>
      <c r="LII16" s="757"/>
      <c r="LIJ16" s="757"/>
      <c r="LIK16" s="757"/>
      <c r="LIL16" s="757"/>
      <c r="LIM16" s="757"/>
      <c r="LIN16" s="757"/>
      <c r="LIO16" s="757"/>
      <c r="LIP16" s="757"/>
      <c r="LIQ16" s="757"/>
      <c r="LIR16" s="757"/>
      <c r="LIS16" s="757"/>
      <c r="LIT16" s="757"/>
      <c r="LIU16" s="757"/>
      <c r="LIV16" s="757"/>
      <c r="LIW16" s="757"/>
      <c r="LIX16" s="757"/>
      <c r="LIY16" s="757"/>
      <c r="LIZ16" s="757"/>
      <c r="LJA16" s="757"/>
      <c r="LJB16" s="757"/>
      <c r="LJC16" s="757"/>
      <c r="LJD16" s="757"/>
      <c r="LJE16" s="757"/>
      <c r="LJF16" s="757"/>
      <c r="LJG16" s="757"/>
      <c r="LJH16" s="757"/>
      <c r="LJI16" s="757"/>
      <c r="LJJ16" s="757"/>
      <c r="LJK16" s="757"/>
      <c r="LJL16" s="757"/>
      <c r="LJM16" s="757"/>
      <c r="LJN16" s="757"/>
      <c r="LJO16" s="757"/>
      <c r="LJP16" s="757"/>
      <c r="LJQ16" s="757"/>
      <c r="LJR16" s="757"/>
      <c r="LJS16" s="757"/>
      <c r="LJT16" s="757"/>
      <c r="LJU16" s="757"/>
      <c r="LJV16" s="757"/>
      <c r="LJW16" s="757"/>
      <c r="LJX16" s="757"/>
      <c r="LJY16" s="757"/>
      <c r="LJZ16" s="757"/>
      <c r="LKA16" s="757"/>
      <c r="LKB16" s="757"/>
      <c r="LKC16" s="757"/>
      <c r="LKD16" s="757"/>
      <c r="LKE16" s="757"/>
      <c r="LKF16" s="757"/>
      <c r="LKG16" s="757"/>
      <c r="LKH16" s="757"/>
      <c r="LKI16" s="757"/>
      <c r="LKJ16" s="757"/>
      <c r="LKK16" s="757"/>
      <c r="LKL16" s="757"/>
      <c r="LKM16" s="757"/>
      <c r="LKN16" s="757"/>
      <c r="LKO16" s="757"/>
      <c r="LKP16" s="757"/>
      <c r="LKQ16" s="757"/>
      <c r="LKR16" s="757"/>
      <c r="LKS16" s="757"/>
      <c r="LKT16" s="757"/>
      <c r="LKU16" s="757"/>
      <c r="LKV16" s="757"/>
      <c r="LKW16" s="757"/>
      <c r="LKX16" s="757"/>
      <c r="LKY16" s="757"/>
      <c r="LKZ16" s="757"/>
      <c r="LLA16" s="757"/>
      <c r="LLB16" s="757"/>
      <c r="LLC16" s="757"/>
      <c r="LLD16" s="757"/>
      <c r="LLE16" s="757"/>
      <c r="LLF16" s="757"/>
      <c r="LLG16" s="757"/>
      <c r="LLH16" s="757"/>
      <c r="LLI16" s="757"/>
      <c r="LLJ16" s="757"/>
      <c r="LLK16" s="757"/>
      <c r="LLL16" s="757"/>
      <c r="LLM16" s="757"/>
      <c r="LLN16" s="757"/>
      <c r="LLO16" s="757"/>
      <c r="LLP16" s="757"/>
      <c r="LLQ16" s="757"/>
      <c r="LLR16" s="757"/>
      <c r="LLS16" s="757"/>
      <c r="LLT16" s="757"/>
      <c r="LLU16" s="757"/>
      <c r="LLV16" s="757"/>
      <c r="LLW16" s="757"/>
      <c r="LLX16" s="757"/>
      <c r="LLY16" s="757"/>
      <c r="LLZ16" s="757"/>
      <c r="LMA16" s="757"/>
      <c r="LMB16" s="757"/>
      <c r="LMC16" s="757"/>
      <c r="LMD16" s="757"/>
      <c r="LME16" s="757"/>
      <c r="LMF16" s="757"/>
      <c r="LMG16" s="757"/>
      <c r="LMH16" s="757"/>
      <c r="LMI16" s="757"/>
      <c r="LMJ16" s="757"/>
      <c r="LMK16" s="757"/>
      <c r="LML16" s="757"/>
      <c r="LMM16" s="757"/>
      <c r="LMN16" s="757"/>
      <c r="LMO16" s="757"/>
      <c r="LMP16" s="757"/>
      <c r="LMQ16" s="757"/>
      <c r="LMR16" s="757"/>
      <c r="LMS16" s="757"/>
      <c r="LMT16" s="757"/>
      <c r="LMU16" s="757"/>
      <c r="LMV16" s="757"/>
      <c r="LMW16" s="757"/>
      <c r="LMX16" s="757"/>
      <c r="LMY16" s="757"/>
      <c r="LMZ16" s="757"/>
      <c r="LNA16" s="757"/>
      <c r="LNB16" s="757"/>
      <c r="LNC16" s="757"/>
      <c r="LND16" s="757"/>
      <c r="LNE16" s="757"/>
      <c r="LNF16" s="757"/>
      <c r="LNG16" s="757"/>
      <c r="LNH16" s="757"/>
      <c r="LNI16" s="757"/>
      <c r="LNJ16" s="757"/>
      <c r="LNK16" s="757"/>
      <c r="LNL16" s="757"/>
      <c r="LNM16" s="757"/>
      <c r="LNN16" s="757"/>
      <c r="LNO16" s="757"/>
      <c r="LNP16" s="757"/>
      <c r="LNQ16" s="757"/>
      <c r="LNR16" s="757"/>
      <c r="LNS16" s="757"/>
      <c r="LNT16" s="757"/>
      <c r="LNU16" s="757"/>
      <c r="LNV16" s="757"/>
      <c r="LNW16" s="757"/>
      <c r="LNX16" s="757"/>
      <c r="LNY16" s="757"/>
      <c r="LNZ16" s="757"/>
      <c r="LOA16" s="757"/>
      <c r="LOB16" s="757"/>
      <c r="LOC16" s="757"/>
      <c r="LOD16" s="757"/>
      <c r="LOE16" s="757"/>
      <c r="LOF16" s="757"/>
      <c r="LOG16" s="757"/>
      <c r="LOH16" s="757"/>
      <c r="LOI16" s="757"/>
      <c r="LOJ16" s="757"/>
      <c r="LOK16" s="757"/>
      <c r="LOL16" s="757"/>
      <c r="LOM16" s="757"/>
      <c r="LON16" s="757"/>
      <c r="LOO16" s="757"/>
      <c r="LOP16" s="757"/>
      <c r="LOQ16" s="757"/>
      <c r="LOR16" s="757"/>
      <c r="LOS16" s="757"/>
      <c r="LOT16" s="757"/>
      <c r="LOU16" s="757"/>
      <c r="LOV16" s="757"/>
      <c r="LOW16" s="757"/>
      <c r="LOX16" s="757"/>
      <c r="LOY16" s="757"/>
      <c r="LOZ16" s="757"/>
      <c r="LPA16" s="757"/>
      <c r="LPB16" s="757"/>
      <c r="LPC16" s="757"/>
      <c r="LPD16" s="757"/>
      <c r="LPE16" s="757"/>
      <c r="LPF16" s="757"/>
      <c r="LPG16" s="757"/>
      <c r="LPH16" s="757"/>
      <c r="LPI16" s="757"/>
      <c r="LPJ16" s="757"/>
      <c r="LPK16" s="757"/>
      <c r="LPL16" s="757"/>
      <c r="LPM16" s="757"/>
      <c r="LPN16" s="757"/>
      <c r="LPO16" s="757"/>
      <c r="LPP16" s="757"/>
      <c r="LPQ16" s="757"/>
      <c r="LPR16" s="757"/>
      <c r="LPS16" s="757"/>
      <c r="LPT16" s="757"/>
      <c r="LPU16" s="757"/>
      <c r="LPV16" s="757"/>
      <c r="LPW16" s="757"/>
      <c r="LPX16" s="757"/>
      <c r="LPY16" s="757"/>
      <c r="LPZ16" s="757"/>
      <c r="LQA16" s="757"/>
      <c r="LQB16" s="757"/>
      <c r="LQC16" s="757"/>
      <c r="LQD16" s="757"/>
      <c r="LQE16" s="757"/>
      <c r="LQF16" s="757"/>
      <c r="LQG16" s="757"/>
      <c r="LQH16" s="757"/>
      <c r="LQI16" s="757"/>
      <c r="LQJ16" s="757"/>
      <c r="LQK16" s="757"/>
      <c r="LQL16" s="757"/>
      <c r="LQM16" s="757"/>
      <c r="LQN16" s="757"/>
      <c r="LQO16" s="757"/>
      <c r="LQP16" s="757"/>
      <c r="LQQ16" s="757"/>
      <c r="LQR16" s="757"/>
      <c r="LQS16" s="757"/>
      <c r="LQT16" s="757"/>
      <c r="LQU16" s="757"/>
      <c r="LQV16" s="757"/>
      <c r="LQW16" s="757"/>
      <c r="LQX16" s="757"/>
      <c r="LQY16" s="757"/>
      <c r="LQZ16" s="757"/>
      <c r="LRA16" s="757"/>
      <c r="LRB16" s="757"/>
      <c r="LRC16" s="757"/>
      <c r="LRD16" s="757"/>
      <c r="LRE16" s="757"/>
      <c r="LRF16" s="757"/>
      <c r="LRG16" s="757"/>
      <c r="LRH16" s="757"/>
      <c r="LRI16" s="757"/>
      <c r="LRJ16" s="757"/>
      <c r="LRK16" s="757"/>
      <c r="LRL16" s="757"/>
      <c r="LRM16" s="757"/>
      <c r="LRN16" s="757"/>
      <c r="LRO16" s="757"/>
      <c r="LRP16" s="757"/>
      <c r="LRQ16" s="757"/>
      <c r="LRR16" s="757"/>
      <c r="LRS16" s="757"/>
      <c r="LRT16" s="757"/>
      <c r="LRU16" s="757"/>
      <c r="LRV16" s="757"/>
      <c r="LRW16" s="757"/>
      <c r="LRX16" s="757"/>
      <c r="LRY16" s="757"/>
      <c r="LRZ16" s="757"/>
      <c r="LSA16" s="757"/>
      <c r="LSB16" s="757"/>
      <c r="LSC16" s="757"/>
      <c r="LSD16" s="757"/>
      <c r="LSE16" s="757"/>
      <c r="LSF16" s="757"/>
      <c r="LSG16" s="757"/>
      <c r="LSH16" s="757"/>
      <c r="LSI16" s="757"/>
      <c r="LSJ16" s="757"/>
      <c r="LSK16" s="757"/>
      <c r="LSL16" s="757"/>
      <c r="LSM16" s="757"/>
      <c r="LSN16" s="757"/>
      <c r="LSO16" s="757"/>
      <c r="LSP16" s="757"/>
      <c r="LSQ16" s="757"/>
      <c r="LSR16" s="757"/>
      <c r="LSS16" s="757"/>
      <c r="LST16" s="757"/>
      <c r="LSU16" s="757"/>
      <c r="LSV16" s="757"/>
      <c r="LSW16" s="757"/>
      <c r="LSX16" s="757"/>
      <c r="LSY16" s="757"/>
      <c r="LSZ16" s="757"/>
      <c r="LTA16" s="757"/>
      <c r="LTB16" s="757"/>
      <c r="LTC16" s="757"/>
      <c r="LTD16" s="757"/>
      <c r="LTE16" s="757"/>
      <c r="LTF16" s="757"/>
      <c r="LTG16" s="757"/>
      <c r="LTH16" s="757"/>
      <c r="LTI16" s="757"/>
      <c r="LTJ16" s="757"/>
      <c r="LTK16" s="757"/>
      <c r="LTL16" s="757"/>
      <c r="LTM16" s="757"/>
      <c r="LTN16" s="757"/>
      <c r="LTO16" s="757"/>
      <c r="LTP16" s="757"/>
      <c r="LTQ16" s="757"/>
      <c r="LTR16" s="757"/>
      <c r="LTS16" s="757"/>
      <c r="LTT16" s="757"/>
      <c r="LTU16" s="757"/>
      <c r="LTV16" s="757"/>
      <c r="LTW16" s="757"/>
      <c r="LTX16" s="757"/>
      <c r="LTY16" s="757"/>
      <c r="LTZ16" s="757"/>
      <c r="LUA16" s="757"/>
      <c r="LUB16" s="757"/>
      <c r="LUC16" s="757"/>
      <c r="LUD16" s="757"/>
      <c r="LUE16" s="757"/>
      <c r="LUF16" s="757"/>
      <c r="LUG16" s="757"/>
      <c r="LUH16" s="757"/>
      <c r="LUI16" s="757"/>
      <c r="LUJ16" s="757"/>
      <c r="LUK16" s="757"/>
      <c r="LUL16" s="757"/>
      <c r="LUM16" s="757"/>
      <c r="LUN16" s="757"/>
      <c r="LUO16" s="757"/>
      <c r="LUP16" s="757"/>
      <c r="LUQ16" s="757"/>
      <c r="LUR16" s="757"/>
      <c r="LUS16" s="757"/>
      <c r="LUT16" s="757"/>
      <c r="LUU16" s="757"/>
      <c r="LUV16" s="757"/>
      <c r="LUW16" s="757"/>
      <c r="LUX16" s="757"/>
      <c r="LUY16" s="757"/>
      <c r="LUZ16" s="757"/>
      <c r="LVA16" s="757"/>
      <c r="LVB16" s="757"/>
      <c r="LVC16" s="757"/>
      <c r="LVD16" s="757"/>
      <c r="LVE16" s="757"/>
      <c r="LVF16" s="757"/>
      <c r="LVG16" s="757"/>
      <c r="LVH16" s="757"/>
      <c r="LVI16" s="757"/>
      <c r="LVJ16" s="757"/>
      <c r="LVK16" s="757"/>
      <c r="LVL16" s="757"/>
      <c r="LVM16" s="757"/>
      <c r="LVN16" s="757"/>
      <c r="LVO16" s="757"/>
      <c r="LVP16" s="757"/>
      <c r="LVQ16" s="757"/>
      <c r="LVR16" s="757"/>
      <c r="LVS16" s="757"/>
      <c r="LVT16" s="757"/>
      <c r="LVU16" s="757"/>
      <c r="LVV16" s="757"/>
      <c r="LVW16" s="757"/>
      <c r="LVX16" s="757"/>
      <c r="LVY16" s="757"/>
      <c r="LVZ16" s="757"/>
      <c r="LWA16" s="757"/>
      <c r="LWB16" s="757"/>
      <c r="LWC16" s="757"/>
      <c r="LWD16" s="757"/>
      <c r="LWE16" s="757"/>
      <c r="LWF16" s="757"/>
      <c r="LWG16" s="757"/>
      <c r="LWH16" s="757"/>
      <c r="LWI16" s="757"/>
      <c r="LWJ16" s="757"/>
      <c r="LWK16" s="757"/>
      <c r="LWL16" s="757"/>
      <c r="LWM16" s="757"/>
      <c r="LWN16" s="757"/>
      <c r="LWO16" s="757"/>
      <c r="LWP16" s="757"/>
      <c r="LWQ16" s="757"/>
      <c r="LWR16" s="757"/>
      <c r="LWS16" s="757"/>
      <c r="LWT16" s="757"/>
      <c r="LWU16" s="757"/>
      <c r="LWV16" s="757"/>
      <c r="LWW16" s="757"/>
      <c r="LWX16" s="757"/>
      <c r="LWY16" s="757"/>
      <c r="LWZ16" s="757"/>
      <c r="LXA16" s="757"/>
      <c r="LXB16" s="757"/>
      <c r="LXC16" s="757"/>
      <c r="LXD16" s="757"/>
      <c r="LXE16" s="757"/>
      <c r="LXF16" s="757"/>
      <c r="LXG16" s="757"/>
      <c r="LXH16" s="757"/>
      <c r="LXI16" s="757"/>
      <c r="LXJ16" s="757"/>
      <c r="LXK16" s="757"/>
      <c r="LXL16" s="757"/>
      <c r="LXM16" s="757"/>
      <c r="LXN16" s="757"/>
      <c r="LXO16" s="757"/>
      <c r="LXP16" s="757"/>
      <c r="LXQ16" s="757"/>
      <c r="LXR16" s="757"/>
      <c r="LXS16" s="757"/>
      <c r="LXT16" s="757"/>
      <c r="LXU16" s="757"/>
      <c r="LXV16" s="757"/>
      <c r="LXW16" s="757"/>
      <c r="LXX16" s="757"/>
      <c r="LXY16" s="757"/>
      <c r="LXZ16" s="757"/>
      <c r="LYA16" s="757"/>
      <c r="LYB16" s="757"/>
      <c r="LYC16" s="757"/>
      <c r="LYD16" s="757"/>
      <c r="LYE16" s="757"/>
      <c r="LYF16" s="757"/>
      <c r="LYG16" s="757"/>
      <c r="LYH16" s="757"/>
      <c r="LYI16" s="757"/>
      <c r="LYJ16" s="757"/>
      <c r="LYK16" s="757"/>
      <c r="LYL16" s="757"/>
      <c r="LYM16" s="757"/>
      <c r="LYN16" s="757"/>
      <c r="LYO16" s="757"/>
      <c r="LYP16" s="757"/>
      <c r="LYQ16" s="757"/>
      <c r="LYR16" s="757"/>
      <c r="LYS16" s="757"/>
      <c r="LYT16" s="757"/>
      <c r="LYU16" s="757"/>
      <c r="LYV16" s="757"/>
      <c r="LYW16" s="757"/>
      <c r="LYX16" s="757"/>
      <c r="LYY16" s="757"/>
      <c r="LYZ16" s="757"/>
      <c r="LZA16" s="757"/>
      <c r="LZB16" s="757"/>
      <c r="LZC16" s="757"/>
      <c r="LZD16" s="757"/>
      <c r="LZE16" s="757"/>
      <c r="LZF16" s="757"/>
      <c r="LZG16" s="757"/>
      <c r="LZH16" s="757"/>
      <c r="LZI16" s="757"/>
      <c r="LZJ16" s="757"/>
      <c r="LZK16" s="757"/>
      <c r="LZL16" s="757"/>
      <c r="LZM16" s="757"/>
      <c r="LZN16" s="757"/>
      <c r="LZO16" s="757"/>
      <c r="LZP16" s="757"/>
      <c r="LZQ16" s="757"/>
      <c r="LZR16" s="757"/>
      <c r="LZS16" s="757"/>
      <c r="LZT16" s="757"/>
      <c r="LZU16" s="757"/>
      <c r="LZV16" s="757"/>
      <c r="LZW16" s="757"/>
      <c r="LZX16" s="757"/>
      <c r="LZY16" s="757"/>
      <c r="LZZ16" s="757"/>
      <c r="MAA16" s="757"/>
      <c r="MAB16" s="757"/>
      <c r="MAC16" s="757"/>
      <c r="MAD16" s="757"/>
      <c r="MAE16" s="757"/>
      <c r="MAF16" s="757"/>
      <c r="MAG16" s="757"/>
      <c r="MAH16" s="757"/>
      <c r="MAI16" s="757"/>
      <c r="MAJ16" s="757"/>
      <c r="MAK16" s="757"/>
      <c r="MAL16" s="757"/>
      <c r="MAM16" s="757"/>
      <c r="MAN16" s="757"/>
      <c r="MAO16" s="757"/>
      <c r="MAP16" s="757"/>
      <c r="MAQ16" s="757"/>
      <c r="MAR16" s="757"/>
      <c r="MAS16" s="757"/>
      <c r="MAT16" s="757"/>
      <c r="MAU16" s="757"/>
      <c r="MAV16" s="757"/>
      <c r="MAW16" s="757"/>
      <c r="MAX16" s="757"/>
      <c r="MAY16" s="757"/>
      <c r="MAZ16" s="757"/>
      <c r="MBA16" s="757"/>
      <c r="MBB16" s="757"/>
      <c r="MBC16" s="757"/>
      <c r="MBD16" s="757"/>
      <c r="MBE16" s="757"/>
      <c r="MBF16" s="757"/>
      <c r="MBG16" s="757"/>
      <c r="MBH16" s="757"/>
      <c r="MBI16" s="757"/>
      <c r="MBJ16" s="757"/>
      <c r="MBK16" s="757"/>
      <c r="MBL16" s="757"/>
      <c r="MBM16" s="757"/>
      <c r="MBN16" s="757"/>
      <c r="MBO16" s="757"/>
      <c r="MBP16" s="757"/>
      <c r="MBQ16" s="757"/>
      <c r="MBR16" s="757"/>
      <c r="MBS16" s="757"/>
      <c r="MBT16" s="757"/>
      <c r="MBU16" s="757"/>
      <c r="MBV16" s="757"/>
      <c r="MBW16" s="757"/>
      <c r="MBX16" s="757"/>
      <c r="MBY16" s="757"/>
      <c r="MBZ16" s="757"/>
      <c r="MCA16" s="757"/>
      <c r="MCB16" s="757"/>
      <c r="MCC16" s="757"/>
      <c r="MCD16" s="757"/>
      <c r="MCE16" s="757"/>
      <c r="MCF16" s="757"/>
      <c r="MCG16" s="757"/>
      <c r="MCH16" s="757"/>
      <c r="MCI16" s="757"/>
      <c r="MCJ16" s="757"/>
      <c r="MCK16" s="757"/>
      <c r="MCL16" s="757"/>
      <c r="MCM16" s="757"/>
      <c r="MCN16" s="757"/>
      <c r="MCO16" s="757"/>
      <c r="MCP16" s="757"/>
      <c r="MCQ16" s="757"/>
      <c r="MCR16" s="757"/>
      <c r="MCS16" s="757"/>
      <c r="MCT16" s="757"/>
      <c r="MCU16" s="757"/>
      <c r="MCV16" s="757"/>
      <c r="MCW16" s="757"/>
      <c r="MCX16" s="757"/>
      <c r="MCY16" s="757"/>
      <c r="MCZ16" s="757"/>
      <c r="MDA16" s="757"/>
      <c r="MDB16" s="757"/>
      <c r="MDC16" s="757"/>
      <c r="MDD16" s="757"/>
      <c r="MDE16" s="757"/>
      <c r="MDF16" s="757"/>
      <c r="MDG16" s="757"/>
      <c r="MDH16" s="757"/>
      <c r="MDI16" s="757"/>
      <c r="MDJ16" s="757"/>
      <c r="MDK16" s="757"/>
      <c r="MDL16" s="757"/>
      <c r="MDM16" s="757"/>
      <c r="MDN16" s="757"/>
      <c r="MDO16" s="757"/>
      <c r="MDP16" s="757"/>
      <c r="MDQ16" s="757"/>
      <c r="MDR16" s="757"/>
      <c r="MDS16" s="757"/>
      <c r="MDT16" s="757"/>
      <c r="MDU16" s="757"/>
      <c r="MDV16" s="757"/>
      <c r="MDW16" s="757"/>
      <c r="MDX16" s="757"/>
      <c r="MDY16" s="757"/>
      <c r="MDZ16" s="757"/>
      <c r="MEA16" s="757"/>
      <c r="MEB16" s="757"/>
      <c r="MEC16" s="757"/>
      <c r="MED16" s="757"/>
      <c r="MEE16" s="757"/>
      <c r="MEF16" s="757"/>
      <c r="MEG16" s="757"/>
      <c r="MEH16" s="757"/>
      <c r="MEI16" s="757"/>
      <c r="MEJ16" s="757"/>
      <c r="MEK16" s="757"/>
      <c r="MEL16" s="757"/>
      <c r="MEM16" s="757"/>
      <c r="MEN16" s="757"/>
      <c r="MEO16" s="757"/>
      <c r="MEP16" s="757"/>
      <c r="MEQ16" s="757"/>
      <c r="MER16" s="757"/>
      <c r="MES16" s="757"/>
      <c r="MET16" s="757"/>
      <c r="MEU16" s="757"/>
      <c r="MEV16" s="757"/>
      <c r="MEW16" s="757"/>
      <c r="MEX16" s="757"/>
      <c r="MEY16" s="757"/>
      <c r="MEZ16" s="757"/>
      <c r="MFA16" s="757"/>
      <c r="MFB16" s="757"/>
      <c r="MFC16" s="757"/>
      <c r="MFD16" s="757"/>
      <c r="MFE16" s="757"/>
      <c r="MFF16" s="757"/>
      <c r="MFG16" s="757"/>
      <c r="MFH16" s="757"/>
      <c r="MFI16" s="757"/>
      <c r="MFJ16" s="757"/>
      <c r="MFK16" s="757"/>
      <c r="MFL16" s="757"/>
      <c r="MFM16" s="757"/>
      <c r="MFN16" s="757"/>
      <c r="MFO16" s="757"/>
      <c r="MFP16" s="757"/>
      <c r="MFQ16" s="757"/>
      <c r="MFR16" s="757"/>
      <c r="MFS16" s="757"/>
      <c r="MFT16" s="757"/>
      <c r="MFU16" s="757"/>
      <c r="MFV16" s="757"/>
      <c r="MFW16" s="757"/>
      <c r="MFX16" s="757"/>
      <c r="MFY16" s="757"/>
      <c r="MFZ16" s="757"/>
      <c r="MGA16" s="757"/>
      <c r="MGB16" s="757"/>
      <c r="MGC16" s="757"/>
      <c r="MGD16" s="757"/>
      <c r="MGE16" s="757"/>
      <c r="MGF16" s="757"/>
      <c r="MGG16" s="757"/>
      <c r="MGH16" s="757"/>
      <c r="MGI16" s="757"/>
      <c r="MGJ16" s="757"/>
      <c r="MGK16" s="757"/>
      <c r="MGL16" s="757"/>
      <c r="MGM16" s="757"/>
      <c r="MGN16" s="757"/>
      <c r="MGO16" s="757"/>
      <c r="MGP16" s="757"/>
      <c r="MGQ16" s="757"/>
      <c r="MGR16" s="757"/>
      <c r="MGS16" s="757"/>
      <c r="MGT16" s="757"/>
      <c r="MGU16" s="757"/>
      <c r="MGV16" s="757"/>
      <c r="MGW16" s="757"/>
      <c r="MGX16" s="757"/>
      <c r="MGY16" s="757"/>
      <c r="MGZ16" s="757"/>
      <c r="MHA16" s="757"/>
      <c r="MHB16" s="757"/>
      <c r="MHC16" s="757"/>
      <c r="MHD16" s="757"/>
      <c r="MHE16" s="757"/>
      <c r="MHF16" s="757"/>
      <c r="MHG16" s="757"/>
      <c r="MHH16" s="757"/>
      <c r="MHI16" s="757"/>
      <c r="MHJ16" s="757"/>
      <c r="MHK16" s="757"/>
      <c r="MHL16" s="757"/>
      <c r="MHM16" s="757"/>
      <c r="MHN16" s="757"/>
      <c r="MHO16" s="757"/>
      <c r="MHP16" s="757"/>
      <c r="MHQ16" s="757"/>
      <c r="MHR16" s="757"/>
      <c r="MHS16" s="757"/>
      <c r="MHT16" s="757"/>
      <c r="MHU16" s="757"/>
      <c r="MHV16" s="757"/>
      <c r="MHW16" s="757"/>
      <c r="MHX16" s="757"/>
      <c r="MHY16" s="757"/>
      <c r="MHZ16" s="757"/>
      <c r="MIA16" s="757"/>
      <c r="MIB16" s="757"/>
      <c r="MIC16" s="757"/>
      <c r="MID16" s="757"/>
      <c r="MIE16" s="757"/>
      <c r="MIF16" s="757"/>
      <c r="MIG16" s="757"/>
      <c r="MIH16" s="757"/>
      <c r="MII16" s="757"/>
      <c r="MIJ16" s="757"/>
      <c r="MIK16" s="757"/>
      <c r="MIL16" s="757"/>
      <c r="MIM16" s="757"/>
      <c r="MIN16" s="757"/>
      <c r="MIO16" s="757"/>
      <c r="MIP16" s="757"/>
      <c r="MIQ16" s="757"/>
      <c r="MIR16" s="757"/>
      <c r="MIS16" s="757"/>
      <c r="MIT16" s="757"/>
      <c r="MIU16" s="757"/>
      <c r="MIV16" s="757"/>
      <c r="MIW16" s="757"/>
      <c r="MIX16" s="757"/>
      <c r="MIY16" s="757"/>
      <c r="MIZ16" s="757"/>
      <c r="MJA16" s="757"/>
      <c r="MJB16" s="757"/>
      <c r="MJC16" s="757"/>
      <c r="MJD16" s="757"/>
      <c r="MJE16" s="757"/>
      <c r="MJF16" s="757"/>
      <c r="MJG16" s="757"/>
      <c r="MJH16" s="757"/>
      <c r="MJI16" s="757"/>
      <c r="MJJ16" s="757"/>
      <c r="MJK16" s="757"/>
      <c r="MJL16" s="757"/>
      <c r="MJM16" s="757"/>
      <c r="MJN16" s="757"/>
      <c r="MJO16" s="757"/>
      <c r="MJP16" s="757"/>
      <c r="MJQ16" s="757"/>
      <c r="MJR16" s="757"/>
      <c r="MJS16" s="757"/>
      <c r="MJT16" s="757"/>
      <c r="MJU16" s="757"/>
      <c r="MJV16" s="757"/>
      <c r="MJW16" s="757"/>
      <c r="MJX16" s="757"/>
      <c r="MJY16" s="757"/>
      <c r="MJZ16" s="757"/>
      <c r="MKA16" s="757"/>
      <c r="MKB16" s="757"/>
      <c r="MKC16" s="757"/>
      <c r="MKD16" s="757"/>
      <c r="MKE16" s="757"/>
      <c r="MKF16" s="757"/>
      <c r="MKG16" s="757"/>
      <c r="MKH16" s="757"/>
      <c r="MKI16" s="757"/>
      <c r="MKJ16" s="757"/>
      <c r="MKK16" s="757"/>
      <c r="MKL16" s="757"/>
      <c r="MKM16" s="757"/>
      <c r="MKN16" s="757"/>
      <c r="MKO16" s="757"/>
      <c r="MKP16" s="757"/>
      <c r="MKQ16" s="757"/>
      <c r="MKR16" s="757"/>
      <c r="MKS16" s="757"/>
      <c r="MKT16" s="757"/>
      <c r="MKU16" s="757"/>
      <c r="MKV16" s="757"/>
      <c r="MKW16" s="757"/>
      <c r="MKX16" s="757"/>
      <c r="MKY16" s="757"/>
      <c r="MKZ16" s="757"/>
      <c r="MLA16" s="757"/>
      <c r="MLB16" s="757"/>
      <c r="MLC16" s="757"/>
      <c r="MLD16" s="757"/>
      <c r="MLE16" s="757"/>
      <c r="MLF16" s="757"/>
      <c r="MLG16" s="757"/>
      <c r="MLH16" s="757"/>
      <c r="MLI16" s="757"/>
      <c r="MLJ16" s="757"/>
      <c r="MLK16" s="757"/>
      <c r="MLL16" s="757"/>
      <c r="MLM16" s="757"/>
      <c r="MLN16" s="757"/>
      <c r="MLO16" s="757"/>
      <c r="MLP16" s="757"/>
      <c r="MLQ16" s="757"/>
      <c r="MLR16" s="757"/>
      <c r="MLS16" s="757"/>
      <c r="MLT16" s="757"/>
      <c r="MLU16" s="757"/>
      <c r="MLV16" s="757"/>
      <c r="MLW16" s="757"/>
      <c r="MLX16" s="757"/>
      <c r="MLY16" s="757"/>
      <c r="MLZ16" s="757"/>
      <c r="MMA16" s="757"/>
      <c r="MMB16" s="757"/>
      <c r="MMC16" s="757"/>
      <c r="MMD16" s="757"/>
      <c r="MME16" s="757"/>
      <c r="MMF16" s="757"/>
      <c r="MMG16" s="757"/>
      <c r="MMH16" s="757"/>
      <c r="MMI16" s="757"/>
      <c r="MMJ16" s="757"/>
      <c r="MMK16" s="757"/>
      <c r="MML16" s="757"/>
      <c r="MMM16" s="757"/>
      <c r="MMN16" s="757"/>
      <c r="MMO16" s="757"/>
      <c r="MMP16" s="757"/>
      <c r="MMQ16" s="757"/>
      <c r="MMR16" s="757"/>
      <c r="MMS16" s="757"/>
      <c r="MMT16" s="757"/>
      <c r="MMU16" s="757"/>
      <c r="MMV16" s="757"/>
      <c r="MMW16" s="757"/>
      <c r="MMX16" s="757"/>
      <c r="MMY16" s="757"/>
      <c r="MMZ16" s="757"/>
      <c r="MNA16" s="757"/>
      <c r="MNB16" s="757"/>
      <c r="MNC16" s="757"/>
      <c r="MND16" s="757"/>
      <c r="MNE16" s="757"/>
      <c r="MNF16" s="757"/>
      <c r="MNG16" s="757"/>
      <c r="MNH16" s="757"/>
      <c r="MNI16" s="757"/>
      <c r="MNJ16" s="757"/>
      <c r="MNK16" s="757"/>
      <c r="MNL16" s="757"/>
      <c r="MNM16" s="757"/>
      <c r="MNN16" s="757"/>
      <c r="MNO16" s="757"/>
      <c r="MNP16" s="757"/>
      <c r="MNQ16" s="757"/>
      <c r="MNR16" s="757"/>
      <c r="MNS16" s="757"/>
      <c r="MNT16" s="757"/>
      <c r="MNU16" s="757"/>
      <c r="MNV16" s="757"/>
      <c r="MNW16" s="757"/>
      <c r="MNX16" s="757"/>
      <c r="MNY16" s="757"/>
      <c r="MNZ16" s="757"/>
      <c r="MOA16" s="757"/>
      <c r="MOB16" s="757"/>
      <c r="MOC16" s="757"/>
      <c r="MOD16" s="757"/>
      <c r="MOE16" s="757"/>
      <c r="MOF16" s="757"/>
      <c r="MOG16" s="757"/>
      <c r="MOH16" s="757"/>
      <c r="MOI16" s="757"/>
      <c r="MOJ16" s="757"/>
      <c r="MOK16" s="757"/>
      <c r="MOL16" s="757"/>
      <c r="MOM16" s="757"/>
      <c r="MON16" s="757"/>
      <c r="MOO16" s="757"/>
      <c r="MOP16" s="757"/>
      <c r="MOQ16" s="757"/>
      <c r="MOR16" s="757"/>
      <c r="MOS16" s="757"/>
      <c r="MOT16" s="757"/>
      <c r="MOU16" s="757"/>
      <c r="MOV16" s="757"/>
      <c r="MOW16" s="757"/>
      <c r="MOX16" s="757"/>
      <c r="MOY16" s="757"/>
      <c r="MOZ16" s="757"/>
      <c r="MPA16" s="757"/>
      <c r="MPB16" s="757"/>
      <c r="MPC16" s="757"/>
      <c r="MPD16" s="757"/>
      <c r="MPE16" s="757"/>
      <c r="MPF16" s="757"/>
      <c r="MPG16" s="757"/>
      <c r="MPH16" s="757"/>
      <c r="MPI16" s="757"/>
      <c r="MPJ16" s="757"/>
      <c r="MPK16" s="757"/>
      <c r="MPL16" s="757"/>
      <c r="MPM16" s="757"/>
      <c r="MPN16" s="757"/>
      <c r="MPO16" s="757"/>
      <c r="MPP16" s="757"/>
      <c r="MPQ16" s="757"/>
      <c r="MPR16" s="757"/>
      <c r="MPS16" s="757"/>
      <c r="MPT16" s="757"/>
      <c r="MPU16" s="757"/>
      <c r="MPV16" s="757"/>
      <c r="MPW16" s="757"/>
      <c r="MPX16" s="757"/>
      <c r="MPY16" s="757"/>
      <c r="MPZ16" s="757"/>
      <c r="MQA16" s="757"/>
      <c r="MQB16" s="757"/>
      <c r="MQC16" s="757"/>
      <c r="MQD16" s="757"/>
      <c r="MQE16" s="757"/>
      <c r="MQF16" s="757"/>
      <c r="MQG16" s="757"/>
      <c r="MQH16" s="757"/>
      <c r="MQI16" s="757"/>
      <c r="MQJ16" s="757"/>
      <c r="MQK16" s="757"/>
      <c r="MQL16" s="757"/>
      <c r="MQM16" s="757"/>
      <c r="MQN16" s="757"/>
      <c r="MQO16" s="757"/>
      <c r="MQP16" s="757"/>
      <c r="MQQ16" s="757"/>
      <c r="MQR16" s="757"/>
      <c r="MQS16" s="757"/>
      <c r="MQT16" s="757"/>
      <c r="MQU16" s="757"/>
      <c r="MQV16" s="757"/>
      <c r="MQW16" s="757"/>
      <c r="MQX16" s="757"/>
      <c r="MQY16" s="757"/>
      <c r="MQZ16" s="757"/>
      <c r="MRA16" s="757"/>
      <c r="MRB16" s="757"/>
      <c r="MRC16" s="757"/>
      <c r="MRD16" s="757"/>
      <c r="MRE16" s="757"/>
      <c r="MRF16" s="757"/>
      <c r="MRG16" s="757"/>
      <c r="MRH16" s="757"/>
      <c r="MRI16" s="757"/>
      <c r="MRJ16" s="757"/>
      <c r="MRK16" s="757"/>
      <c r="MRL16" s="757"/>
      <c r="MRM16" s="757"/>
      <c r="MRN16" s="757"/>
      <c r="MRO16" s="757"/>
      <c r="MRP16" s="757"/>
      <c r="MRQ16" s="757"/>
      <c r="MRR16" s="757"/>
      <c r="MRS16" s="757"/>
      <c r="MRT16" s="757"/>
      <c r="MRU16" s="757"/>
      <c r="MRV16" s="757"/>
      <c r="MRW16" s="757"/>
      <c r="MRX16" s="757"/>
      <c r="MRY16" s="757"/>
      <c r="MRZ16" s="757"/>
      <c r="MSA16" s="757"/>
      <c r="MSB16" s="757"/>
      <c r="MSC16" s="757"/>
      <c r="MSD16" s="757"/>
      <c r="MSE16" s="757"/>
      <c r="MSF16" s="757"/>
      <c r="MSG16" s="757"/>
      <c r="MSH16" s="757"/>
      <c r="MSI16" s="757"/>
      <c r="MSJ16" s="757"/>
      <c r="MSK16" s="757"/>
      <c r="MSL16" s="757"/>
      <c r="MSM16" s="757"/>
      <c r="MSN16" s="757"/>
      <c r="MSO16" s="757"/>
      <c r="MSP16" s="757"/>
      <c r="MSQ16" s="757"/>
      <c r="MSR16" s="757"/>
      <c r="MSS16" s="757"/>
      <c r="MST16" s="757"/>
      <c r="MSU16" s="757"/>
      <c r="MSV16" s="757"/>
      <c r="MSW16" s="757"/>
      <c r="MSX16" s="757"/>
      <c r="MSY16" s="757"/>
      <c r="MSZ16" s="757"/>
      <c r="MTA16" s="757"/>
      <c r="MTB16" s="757"/>
      <c r="MTC16" s="757"/>
      <c r="MTD16" s="757"/>
      <c r="MTE16" s="757"/>
      <c r="MTF16" s="757"/>
      <c r="MTG16" s="757"/>
      <c r="MTH16" s="757"/>
      <c r="MTI16" s="757"/>
      <c r="MTJ16" s="757"/>
      <c r="MTK16" s="757"/>
      <c r="MTL16" s="757"/>
      <c r="MTM16" s="757"/>
      <c r="MTN16" s="757"/>
      <c r="MTO16" s="757"/>
      <c r="MTP16" s="757"/>
      <c r="MTQ16" s="757"/>
      <c r="MTR16" s="757"/>
      <c r="MTS16" s="757"/>
      <c r="MTT16" s="757"/>
      <c r="MTU16" s="757"/>
      <c r="MTV16" s="757"/>
      <c r="MTW16" s="757"/>
      <c r="MTX16" s="757"/>
      <c r="MTY16" s="757"/>
      <c r="MTZ16" s="757"/>
      <c r="MUA16" s="757"/>
      <c r="MUB16" s="757"/>
      <c r="MUC16" s="757"/>
      <c r="MUD16" s="757"/>
      <c r="MUE16" s="757"/>
      <c r="MUF16" s="757"/>
      <c r="MUG16" s="757"/>
      <c r="MUH16" s="757"/>
      <c r="MUI16" s="757"/>
      <c r="MUJ16" s="757"/>
      <c r="MUK16" s="757"/>
      <c r="MUL16" s="757"/>
      <c r="MUM16" s="757"/>
      <c r="MUN16" s="757"/>
      <c r="MUO16" s="757"/>
      <c r="MUP16" s="757"/>
      <c r="MUQ16" s="757"/>
      <c r="MUR16" s="757"/>
      <c r="MUS16" s="757"/>
      <c r="MUT16" s="757"/>
      <c r="MUU16" s="757"/>
      <c r="MUV16" s="757"/>
      <c r="MUW16" s="757"/>
      <c r="MUX16" s="757"/>
      <c r="MUY16" s="757"/>
      <c r="MUZ16" s="757"/>
      <c r="MVA16" s="757"/>
      <c r="MVB16" s="757"/>
      <c r="MVC16" s="757"/>
      <c r="MVD16" s="757"/>
      <c r="MVE16" s="757"/>
      <c r="MVF16" s="757"/>
      <c r="MVG16" s="757"/>
      <c r="MVH16" s="757"/>
      <c r="MVI16" s="757"/>
      <c r="MVJ16" s="757"/>
      <c r="MVK16" s="757"/>
      <c r="MVL16" s="757"/>
      <c r="MVM16" s="757"/>
      <c r="MVN16" s="757"/>
      <c r="MVO16" s="757"/>
      <c r="MVP16" s="757"/>
      <c r="MVQ16" s="757"/>
      <c r="MVR16" s="757"/>
      <c r="MVS16" s="757"/>
      <c r="MVT16" s="757"/>
      <c r="MVU16" s="757"/>
      <c r="MVV16" s="757"/>
      <c r="MVW16" s="757"/>
      <c r="MVX16" s="757"/>
      <c r="MVY16" s="757"/>
      <c r="MVZ16" s="757"/>
      <c r="MWA16" s="757"/>
      <c r="MWB16" s="757"/>
      <c r="MWC16" s="757"/>
      <c r="MWD16" s="757"/>
      <c r="MWE16" s="757"/>
      <c r="MWF16" s="757"/>
      <c r="MWG16" s="757"/>
      <c r="MWH16" s="757"/>
      <c r="MWI16" s="757"/>
      <c r="MWJ16" s="757"/>
      <c r="MWK16" s="757"/>
      <c r="MWL16" s="757"/>
      <c r="MWM16" s="757"/>
      <c r="MWN16" s="757"/>
      <c r="MWO16" s="757"/>
      <c r="MWP16" s="757"/>
      <c r="MWQ16" s="757"/>
      <c r="MWR16" s="757"/>
      <c r="MWS16" s="757"/>
      <c r="MWT16" s="757"/>
      <c r="MWU16" s="757"/>
      <c r="MWV16" s="757"/>
      <c r="MWW16" s="757"/>
      <c r="MWX16" s="757"/>
      <c r="MWY16" s="757"/>
      <c r="MWZ16" s="757"/>
      <c r="MXA16" s="757"/>
      <c r="MXB16" s="757"/>
      <c r="MXC16" s="757"/>
      <c r="MXD16" s="757"/>
      <c r="MXE16" s="757"/>
      <c r="MXF16" s="757"/>
      <c r="MXG16" s="757"/>
      <c r="MXH16" s="757"/>
      <c r="MXI16" s="757"/>
      <c r="MXJ16" s="757"/>
      <c r="MXK16" s="757"/>
      <c r="MXL16" s="757"/>
      <c r="MXM16" s="757"/>
      <c r="MXN16" s="757"/>
      <c r="MXO16" s="757"/>
      <c r="MXP16" s="757"/>
      <c r="MXQ16" s="757"/>
      <c r="MXR16" s="757"/>
      <c r="MXS16" s="757"/>
      <c r="MXT16" s="757"/>
      <c r="MXU16" s="757"/>
      <c r="MXV16" s="757"/>
      <c r="MXW16" s="757"/>
      <c r="MXX16" s="757"/>
      <c r="MXY16" s="757"/>
      <c r="MXZ16" s="757"/>
      <c r="MYA16" s="757"/>
      <c r="MYB16" s="757"/>
      <c r="MYC16" s="757"/>
      <c r="MYD16" s="757"/>
      <c r="MYE16" s="757"/>
      <c r="MYF16" s="757"/>
      <c r="MYG16" s="757"/>
      <c r="MYH16" s="757"/>
      <c r="MYI16" s="757"/>
      <c r="MYJ16" s="757"/>
      <c r="MYK16" s="757"/>
      <c r="MYL16" s="757"/>
      <c r="MYM16" s="757"/>
      <c r="MYN16" s="757"/>
      <c r="MYO16" s="757"/>
      <c r="MYP16" s="757"/>
      <c r="MYQ16" s="757"/>
      <c r="MYR16" s="757"/>
      <c r="MYS16" s="757"/>
      <c r="MYT16" s="757"/>
      <c r="MYU16" s="757"/>
      <c r="MYV16" s="757"/>
      <c r="MYW16" s="757"/>
      <c r="MYX16" s="757"/>
      <c r="MYY16" s="757"/>
      <c r="MYZ16" s="757"/>
      <c r="MZA16" s="757"/>
      <c r="MZB16" s="757"/>
      <c r="MZC16" s="757"/>
      <c r="MZD16" s="757"/>
      <c r="MZE16" s="757"/>
      <c r="MZF16" s="757"/>
      <c r="MZG16" s="757"/>
      <c r="MZH16" s="757"/>
      <c r="MZI16" s="757"/>
      <c r="MZJ16" s="757"/>
      <c r="MZK16" s="757"/>
      <c r="MZL16" s="757"/>
      <c r="MZM16" s="757"/>
      <c r="MZN16" s="757"/>
      <c r="MZO16" s="757"/>
      <c r="MZP16" s="757"/>
      <c r="MZQ16" s="757"/>
      <c r="MZR16" s="757"/>
      <c r="MZS16" s="757"/>
      <c r="MZT16" s="757"/>
      <c r="MZU16" s="757"/>
      <c r="MZV16" s="757"/>
      <c r="MZW16" s="757"/>
      <c r="MZX16" s="757"/>
      <c r="MZY16" s="757"/>
      <c r="MZZ16" s="757"/>
      <c r="NAA16" s="757"/>
      <c r="NAB16" s="757"/>
      <c r="NAC16" s="757"/>
      <c r="NAD16" s="757"/>
      <c r="NAE16" s="757"/>
      <c r="NAF16" s="757"/>
      <c r="NAG16" s="757"/>
      <c r="NAH16" s="757"/>
      <c r="NAI16" s="757"/>
      <c r="NAJ16" s="757"/>
      <c r="NAK16" s="757"/>
      <c r="NAL16" s="757"/>
      <c r="NAM16" s="757"/>
      <c r="NAN16" s="757"/>
      <c r="NAO16" s="757"/>
      <c r="NAP16" s="757"/>
      <c r="NAQ16" s="757"/>
      <c r="NAR16" s="757"/>
      <c r="NAS16" s="757"/>
      <c r="NAT16" s="757"/>
      <c r="NAU16" s="757"/>
      <c r="NAV16" s="757"/>
      <c r="NAW16" s="757"/>
      <c r="NAX16" s="757"/>
      <c r="NAY16" s="757"/>
      <c r="NAZ16" s="757"/>
      <c r="NBA16" s="757"/>
      <c r="NBB16" s="757"/>
      <c r="NBC16" s="757"/>
      <c r="NBD16" s="757"/>
      <c r="NBE16" s="757"/>
      <c r="NBF16" s="757"/>
      <c r="NBG16" s="757"/>
      <c r="NBH16" s="757"/>
      <c r="NBI16" s="757"/>
      <c r="NBJ16" s="757"/>
      <c r="NBK16" s="757"/>
      <c r="NBL16" s="757"/>
      <c r="NBM16" s="757"/>
      <c r="NBN16" s="757"/>
      <c r="NBO16" s="757"/>
      <c r="NBP16" s="757"/>
      <c r="NBQ16" s="757"/>
      <c r="NBR16" s="757"/>
      <c r="NBS16" s="757"/>
      <c r="NBT16" s="757"/>
      <c r="NBU16" s="757"/>
      <c r="NBV16" s="757"/>
      <c r="NBW16" s="757"/>
      <c r="NBX16" s="757"/>
      <c r="NBY16" s="757"/>
      <c r="NBZ16" s="757"/>
      <c r="NCA16" s="757"/>
      <c r="NCB16" s="757"/>
      <c r="NCC16" s="757"/>
      <c r="NCD16" s="757"/>
      <c r="NCE16" s="757"/>
      <c r="NCF16" s="757"/>
      <c r="NCG16" s="757"/>
      <c r="NCH16" s="757"/>
      <c r="NCI16" s="757"/>
      <c r="NCJ16" s="757"/>
      <c r="NCK16" s="757"/>
      <c r="NCL16" s="757"/>
      <c r="NCM16" s="757"/>
      <c r="NCN16" s="757"/>
      <c r="NCO16" s="757"/>
      <c r="NCP16" s="757"/>
      <c r="NCQ16" s="757"/>
      <c r="NCR16" s="757"/>
      <c r="NCS16" s="757"/>
      <c r="NCT16" s="757"/>
      <c r="NCU16" s="757"/>
      <c r="NCV16" s="757"/>
      <c r="NCW16" s="757"/>
      <c r="NCX16" s="757"/>
      <c r="NCY16" s="757"/>
      <c r="NCZ16" s="757"/>
      <c r="NDA16" s="757"/>
      <c r="NDB16" s="757"/>
      <c r="NDC16" s="757"/>
      <c r="NDD16" s="757"/>
      <c r="NDE16" s="757"/>
      <c r="NDF16" s="757"/>
      <c r="NDG16" s="757"/>
      <c r="NDH16" s="757"/>
      <c r="NDI16" s="757"/>
      <c r="NDJ16" s="757"/>
      <c r="NDK16" s="757"/>
      <c r="NDL16" s="757"/>
      <c r="NDM16" s="757"/>
      <c r="NDN16" s="757"/>
      <c r="NDO16" s="757"/>
      <c r="NDP16" s="757"/>
      <c r="NDQ16" s="757"/>
      <c r="NDR16" s="757"/>
      <c r="NDS16" s="757"/>
      <c r="NDT16" s="757"/>
      <c r="NDU16" s="757"/>
      <c r="NDV16" s="757"/>
      <c r="NDW16" s="757"/>
      <c r="NDX16" s="757"/>
      <c r="NDY16" s="757"/>
      <c r="NDZ16" s="757"/>
      <c r="NEA16" s="757"/>
      <c r="NEB16" s="757"/>
      <c r="NEC16" s="757"/>
      <c r="NED16" s="757"/>
      <c r="NEE16" s="757"/>
      <c r="NEF16" s="757"/>
      <c r="NEG16" s="757"/>
      <c r="NEH16" s="757"/>
      <c r="NEI16" s="757"/>
      <c r="NEJ16" s="757"/>
      <c r="NEK16" s="757"/>
      <c r="NEL16" s="757"/>
      <c r="NEM16" s="757"/>
      <c r="NEN16" s="757"/>
      <c r="NEO16" s="757"/>
      <c r="NEP16" s="757"/>
      <c r="NEQ16" s="757"/>
      <c r="NER16" s="757"/>
      <c r="NES16" s="757"/>
      <c r="NET16" s="757"/>
      <c r="NEU16" s="757"/>
      <c r="NEV16" s="757"/>
      <c r="NEW16" s="757"/>
      <c r="NEX16" s="757"/>
      <c r="NEY16" s="757"/>
      <c r="NEZ16" s="757"/>
      <c r="NFA16" s="757"/>
      <c r="NFB16" s="757"/>
      <c r="NFC16" s="757"/>
      <c r="NFD16" s="757"/>
      <c r="NFE16" s="757"/>
      <c r="NFF16" s="757"/>
      <c r="NFG16" s="757"/>
      <c r="NFH16" s="757"/>
      <c r="NFI16" s="757"/>
      <c r="NFJ16" s="757"/>
      <c r="NFK16" s="757"/>
      <c r="NFL16" s="757"/>
      <c r="NFM16" s="757"/>
      <c r="NFN16" s="757"/>
      <c r="NFO16" s="757"/>
      <c r="NFP16" s="757"/>
      <c r="NFQ16" s="757"/>
      <c r="NFR16" s="757"/>
      <c r="NFS16" s="757"/>
      <c r="NFT16" s="757"/>
      <c r="NFU16" s="757"/>
      <c r="NFV16" s="757"/>
      <c r="NFW16" s="757"/>
      <c r="NFX16" s="757"/>
      <c r="NFY16" s="757"/>
      <c r="NFZ16" s="757"/>
      <c r="NGA16" s="757"/>
      <c r="NGB16" s="757"/>
      <c r="NGC16" s="757"/>
      <c r="NGD16" s="757"/>
      <c r="NGE16" s="757"/>
      <c r="NGF16" s="757"/>
      <c r="NGG16" s="757"/>
      <c r="NGH16" s="757"/>
      <c r="NGI16" s="757"/>
      <c r="NGJ16" s="757"/>
      <c r="NGK16" s="757"/>
      <c r="NGL16" s="757"/>
      <c r="NGM16" s="757"/>
      <c r="NGN16" s="757"/>
      <c r="NGO16" s="757"/>
      <c r="NGP16" s="757"/>
      <c r="NGQ16" s="757"/>
      <c r="NGR16" s="757"/>
      <c r="NGS16" s="757"/>
      <c r="NGT16" s="757"/>
      <c r="NGU16" s="757"/>
      <c r="NGV16" s="757"/>
      <c r="NGW16" s="757"/>
      <c r="NGX16" s="757"/>
      <c r="NGY16" s="757"/>
      <c r="NGZ16" s="757"/>
      <c r="NHA16" s="757"/>
      <c r="NHB16" s="757"/>
      <c r="NHC16" s="757"/>
      <c r="NHD16" s="757"/>
      <c r="NHE16" s="757"/>
      <c r="NHF16" s="757"/>
      <c r="NHG16" s="757"/>
      <c r="NHH16" s="757"/>
      <c r="NHI16" s="757"/>
      <c r="NHJ16" s="757"/>
      <c r="NHK16" s="757"/>
      <c r="NHL16" s="757"/>
      <c r="NHM16" s="757"/>
      <c r="NHN16" s="757"/>
      <c r="NHO16" s="757"/>
      <c r="NHP16" s="757"/>
      <c r="NHQ16" s="757"/>
      <c r="NHR16" s="757"/>
      <c r="NHS16" s="757"/>
      <c r="NHT16" s="757"/>
      <c r="NHU16" s="757"/>
      <c r="NHV16" s="757"/>
      <c r="NHW16" s="757"/>
      <c r="NHX16" s="757"/>
      <c r="NHY16" s="757"/>
      <c r="NHZ16" s="757"/>
      <c r="NIA16" s="757"/>
      <c r="NIB16" s="757"/>
      <c r="NIC16" s="757"/>
      <c r="NID16" s="757"/>
      <c r="NIE16" s="757"/>
      <c r="NIF16" s="757"/>
      <c r="NIG16" s="757"/>
      <c r="NIH16" s="757"/>
      <c r="NII16" s="757"/>
      <c r="NIJ16" s="757"/>
      <c r="NIK16" s="757"/>
      <c r="NIL16" s="757"/>
      <c r="NIM16" s="757"/>
      <c r="NIN16" s="757"/>
      <c r="NIO16" s="757"/>
      <c r="NIP16" s="757"/>
      <c r="NIQ16" s="757"/>
      <c r="NIR16" s="757"/>
      <c r="NIS16" s="757"/>
      <c r="NIT16" s="757"/>
      <c r="NIU16" s="757"/>
      <c r="NIV16" s="757"/>
      <c r="NIW16" s="757"/>
      <c r="NIX16" s="757"/>
      <c r="NIY16" s="757"/>
      <c r="NIZ16" s="757"/>
      <c r="NJA16" s="757"/>
      <c r="NJB16" s="757"/>
      <c r="NJC16" s="757"/>
      <c r="NJD16" s="757"/>
      <c r="NJE16" s="757"/>
      <c r="NJF16" s="757"/>
      <c r="NJG16" s="757"/>
      <c r="NJH16" s="757"/>
      <c r="NJI16" s="757"/>
      <c r="NJJ16" s="757"/>
      <c r="NJK16" s="757"/>
      <c r="NJL16" s="757"/>
      <c r="NJM16" s="757"/>
      <c r="NJN16" s="757"/>
      <c r="NJO16" s="757"/>
      <c r="NJP16" s="757"/>
      <c r="NJQ16" s="757"/>
      <c r="NJR16" s="757"/>
      <c r="NJS16" s="757"/>
      <c r="NJT16" s="757"/>
      <c r="NJU16" s="757"/>
      <c r="NJV16" s="757"/>
      <c r="NJW16" s="757"/>
      <c r="NJX16" s="757"/>
      <c r="NJY16" s="757"/>
      <c r="NJZ16" s="757"/>
      <c r="NKA16" s="757"/>
      <c r="NKB16" s="757"/>
      <c r="NKC16" s="757"/>
      <c r="NKD16" s="757"/>
      <c r="NKE16" s="757"/>
      <c r="NKF16" s="757"/>
      <c r="NKG16" s="757"/>
      <c r="NKH16" s="757"/>
      <c r="NKI16" s="757"/>
      <c r="NKJ16" s="757"/>
      <c r="NKK16" s="757"/>
      <c r="NKL16" s="757"/>
      <c r="NKM16" s="757"/>
      <c r="NKN16" s="757"/>
      <c r="NKO16" s="757"/>
      <c r="NKP16" s="757"/>
      <c r="NKQ16" s="757"/>
      <c r="NKR16" s="757"/>
      <c r="NKS16" s="757"/>
      <c r="NKT16" s="757"/>
      <c r="NKU16" s="757"/>
      <c r="NKV16" s="757"/>
      <c r="NKW16" s="757"/>
      <c r="NKX16" s="757"/>
      <c r="NKY16" s="757"/>
      <c r="NKZ16" s="757"/>
      <c r="NLA16" s="757"/>
      <c r="NLB16" s="757"/>
      <c r="NLC16" s="757"/>
      <c r="NLD16" s="757"/>
      <c r="NLE16" s="757"/>
      <c r="NLF16" s="757"/>
      <c r="NLG16" s="757"/>
      <c r="NLH16" s="757"/>
      <c r="NLI16" s="757"/>
      <c r="NLJ16" s="757"/>
      <c r="NLK16" s="757"/>
      <c r="NLL16" s="757"/>
      <c r="NLM16" s="757"/>
      <c r="NLN16" s="757"/>
      <c r="NLO16" s="757"/>
      <c r="NLP16" s="757"/>
      <c r="NLQ16" s="757"/>
      <c r="NLR16" s="757"/>
      <c r="NLS16" s="757"/>
      <c r="NLT16" s="757"/>
      <c r="NLU16" s="757"/>
      <c r="NLV16" s="757"/>
      <c r="NLW16" s="757"/>
      <c r="NLX16" s="757"/>
      <c r="NLY16" s="757"/>
      <c r="NLZ16" s="757"/>
      <c r="NMA16" s="757"/>
      <c r="NMB16" s="757"/>
      <c r="NMC16" s="757"/>
      <c r="NMD16" s="757"/>
      <c r="NME16" s="757"/>
      <c r="NMF16" s="757"/>
      <c r="NMG16" s="757"/>
      <c r="NMH16" s="757"/>
      <c r="NMI16" s="757"/>
      <c r="NMJ16" s="757"/>
      <c r="NMK16" s="757"/>
      <c r="NML16" s="757"/>
      <c r="NMM16" s="757"/>
      <c r="NMN16" s="757"/>
      <c r="NMO16" s="757"/>
      <c r="NMP16" s="757"/>
      <c r="NMQ16" s="757"/>
      <c r="NMR16" s="757"/>
      <c r="NMS16" s="757"/>
      <c r="NMT16" s="757"/>
      <c r="NMU16" s="757"/>
      <c r="NMV16" s="757"/>
      <c r="NMW16" s="757"/>
      <c r="NMX16" s="757"/>
      <c r="NMY16" s="757"/>
      <c r="NMZ16" s="757"/>
      <c r="NNA16" s="757"/>
      <c r="NNB16" s="757"/>
      <c r="NNC16" s="757"/>
      <c r="NND16" s="757"/>
      <c r="NNE16" s="757"/>
      <c r="NNF16" s="757"/>
      <c r="NNG16" s="757"/>
      <c r="NNH16" s="757"/>
      <c r="NNI16" s="757"/>
      <c r="NNJ16" s="757"/>
      <c r="NNK16" s="757"/>
      <c r="NNL16" s="757"/>
      <c r="NNM16" s="757"/>
      <c r="NNN16" s="757"/>
      <c r="NNO16" s="757"/>
      <c r="NNP16" s="757"/>
      <c r="NNQ16" s="757"/>
      <c r="NNR16" s="757"/>
      <c r="NNS16" s="757"/>
      <c r="NNT16" s="757"/>
      <c r="NNU16" s="757"/>
      <c r="NNV16" s="757"/>
      <c r="NNW16" s="757"/>
      <c r="NNX16" s="757"/>
      <c r="NNY16" s="757"/>
      <c r="NNZ16" s="757"/>
      <c r="NOA16" s="757"/>
      <c r="NOB16" s="757"/>
      <c r="NOC16" s="757"/>
      <c r="NOD16" s="757"/>
      <c r="NOE16" s="757"/>
      <c r="NOF16" s="757"/>
      <c r="NOG16" s="757"/>
      <c r="NOH16" s="757"/>
      <c r="NOI16" s="757"/>
      <c r="NOJ16" s="757"/>
      <c r="NOK16" s="757"/>
      <c r="NOL16" s="757"/>
      <c r="NOM16" s="757"/>
      <c r="NON16" s="757"/>
      <c r="NOO16" s="757"/>
      <c r="NOP16" s="757"/>
      <c r="NOQ16" s="757"/>
      <c r="NOR16" s="757"/>
      <c r="NOS16" s="757"/>
      <c r="NOT16" s="757"/>
      <c r="NOU16" s="757"/>
      <c r="NOV16" s="757"/>
      <c r="NOW16" s="757"/>
      <c r="NOX16" s="757"/>
      <c r="NOY16" s="757"/>
      <c r="NOZ16" s="757"/>
      <c r="NPA16" s="757"/>
      <c r="NPB16" s="757"/>
      <c r="NPC16" s="757"/>
      <c r="NPD16" s="757"/>
      <c r="NPE16" s="757"/>
      <c r="NPF16" s="757"/>
      <c r="NPG16" s="757"/>
      <c r="NPH16" s="757"/>
      <c r="NPI16" s="757"/>
      <c r="NPJ16" s="757"/>
      <c r="NPK16" s="757"/>
      <c r="NPL16" s="757"/>
      <c r="NPM16" s="757"/>
      <c r="NPN16" s="757"/>
      <c r="NPO16" s="757"/>
      <c r="NPP16" s="757"/>
      <c r="NPQ16" s="757"/>
      <c r="NPR16" s="757"/>
      <c r="NPS16" s="757"/>
      <c r="NPT16" s="757"/>
      <c r="NPU16" s="757"/>
      <c r="NPV16" s="757"/>
      <c r="NPW16" s="757"/>
      <c r="NPX16" s="757"/>
      <c r="NPY16" s="757"/>
      <c r="NPZ16" s="757"/>
      <c r="NQA16" s="757"/>
      <c r="NQB16" s="757"/>
      <c r="NQC16" s="757"/>
      <c r="NQD16" s="757"/>
      <c r="NQE16" s="757"/>
      <c r="NQF16" s="757"/>
      <c r="NQG16" s="757"/>
      <c r="NQH16" s="757"/>
      <c r="NQI16" s="757"/>
      <c r="NQJ16" s="757"/>
      <c r="NQK16" s="757"/>
      <c r="NQL16" s="757"/>
      <c r="NQM16" s="757"/>
      <c r="NQN16" s="757"/>
      <c r="NQO16" s="757"/>
      <c r="NQP16" s="757"/>
      <c r="NQQ16" s="757"/>
      <c r="NQR16" s="757"/>
      <c r="NQS16" s="757"/>
      <c r="NQT16" s="757"/>
      <c r="NQU16" s="757"/>
      <c r="NQV16" s="757"/>
      <c r="NQW16" s="757"/>
      <c r="NQX16" s="757"/>
      <c r="NQY16" s="757"/>
      <c r="NQZ16" s="757"/>
      <c r="NRA16" s="757"/>
      <c r="NRB16" s="757"/>
      <c r="NRC16" s="757"/>
      <c r="NRD16" s="757"/>
      <c r="NRE16" s="757"/>
      <c r="NRF16" s="757"/>
      <c r="NRG16" s="757"/>
      <c r="NRH16" s="757"/>
      <c r="NRI16" s="757"/>
      <c r="NRJ16" s="757"/>
      <c r="NRK16" s="757"/>
      <c r="NRL16" s="757"/>
      <c r="NRM16" s="757"/>
      <c r="NRN16" s="757"/>
      <c r="NRO16" s="757"/>
      <c r="NRP16" s="757"/>
      <c r="NRQ16" s="757"/>
      <c r="NRR16" s="757"/>
      <c r="NRS16" s="757"/>
      <c r="NRT16" s="757"/>
      <c r="NRU16" s="757"/>
      <c r="NRV16" s="757"/>
      <c r="NRW16" s="757"/>
      <c r="NRX16" s="757"/>
      <c r="NRY16" s="757"/>
      <c r="NRZ16" s="757"/>
      <c r="NSA16" s="757"/>
      <c r="NSB16" s="757"/>
      <c r="NSC16" s="757"/>
      <c r="NSD16" s="757"/>
      <c r="NSE16" s="757"/>
      <c r="NSF16" s="757"/>
      <c r="NSG16" s="757"/>
      <c r="NSH16" s="757"/>
      <c r="NSI16" s="757"/>
      <c r="NSJ16" s="757"/>
      <c r="NSK16" s="757"/>
      <c r="NSL16" s="757"/>
      <c r="NSM16" s="757"/>
      <c r="NSN16" s="757"/>
      <c r="NSO16" s="757"/>
      <c r="NSP16" s="757"/>
      <c r="NSQ16" s="757"/>
      <c r="NSR16" s="757"/>
      <c r="NSS16" s="757"/>
      <c r="NST16" s="757"/>
      <c r="NSU16" s="757"/>
      <c r="NSV16" s="757"/>
      <c r="NSW16" s="757"/>
      <c r="NSX16" s="757"/>
      <c r="NSY16" s="757"/>
      <c r="NSZ16" s="757"/>
      <c r="NTA16" s="757"/>
      <c r="NTB16" s="757"/>
      <c r="NTC16" s="757"/>
      <c r="NTD16" s="757"/>
      <c r="NTE16" s="757"/>
      <c r="NTF16" s="757"/>
      <c r="NTG16" s="757"/>
      <c r="NTH16" s="757"/>
      <c r="NTI16" s="757"/>
      <c r="NTJ16" s="757"/>
      <c r="NTK16" s="757"/>
      <c r="NTL16" s="757"/>
      <c r="NTM16" s="757"/>
      <c r="NTN16" s="757"/>
      <c r="NTO16" s="757"/>
      <c r="NTP16" s="757"/>
      <c r="NTQ16" s="757"/>
      <c r="NTR16" s="757"/>
      <c r="NTS16" s="757"/>
      <c r="NTT16" s="757"/>
      <c r="NTU16" s="757"/>
      <c r="NTV16" s="757"/>
      <c r="NTW16" s="757"/>
      <c r="NTX16" s="757"/>
      <c r="NTY16" s="757"/>
      <c r="NTZ16" s="757"/>
      <c r="NUA16" s="757"/>
      <c r="NUB16" s="757"/>
      <c r="NUC16" s="757"/>
      <c r="NUD16" s="757"/>
      <c r="NUE16" s="757"/>
      <c r="NUF16" s="757"/>
      <c r="NUG16" s="757"/>
      <c r="NUH16" s="757"/>
      <c r="NUI16" s="757"/>
      <c r="NUJ16" s="757"/>
      <c r="NUK16" s="757"/>
      <c r="NUL16" s="757"/>
      <c r="NUM16" s="757"/>
      <c r="NUN16" s="757"/>
      <c r="NUO16" s="757"/>
      <c r="NUP16" s="757"/>
      <c r="NUQ16" s="757"/>
      <c r="NUR16" s="757"/>
      <c r="NUS16" s="757"/>
      <c r="NUT16" s="757"/>
      <c r="NUU16" s="757"/>
      <c r="NUV16" s="757"/>
      <c r="NUW16" s="757"/>
      <c r="NUX16" s="757"/>
      <c r="NUY16" s="757"/>
      <c r="NUZ16" s="757"/>
      <c r="NVA16" s="757"/>
      <c r="NVB16" s="757"/>
      <c r="NVC16" s="757"/>
      <c r="NVD16" s="757"/>
      <c r="NVE16" s="757"/>
      <c r="NVF16" s="757"/>
      <c r="NVG16" s="757"/>
      <c r="NVH16" s="757"/>
      <c r="NVI16" s="757"/>
      <c r="NVJ16" s="757"/>
      <c r="NVK16" s="757"/>
      <c r="NVL16" s="757"/>
      <c r="NVM16" s="757"/>
      <c r="NVN16" s="757"/>
      <c r="NVO16" s="757"/>
      <c r="NVP16" s="757"/>
      <c r="NVQ16" s="757"/>
      <c r="NVR16" s="757"/>
      <c r="NVS16" s="757"/>
      <c r="NVT16" s="757"/>
      <c r="NVU16" s="757"/>
      <c r="NVV16" s="757"/>
      <c r="NVW16" s="757"/>
      <c r="NVX16" s="757"/>
      <c r="NVY16" s="757"/>
      <c r="NVZ16" s="757"/>
      <c r="NWA16" s="757"/>
      <c r="NWB16" s="757"/>
      <c r="NWC16" s="757"/>
      <c r="NWD16" s="757"/>
      <c r="NWE16" s="757"/>
      <c r="NWF16" s="757"/>
      <c r="NWG16" s="757"/>
      <c r="NWH16" s="757"/>
      <c r="NWI16" s="757"/>
      <c r="NWJ16" s="757"/>
      <c r="NWK16" s="757"/>
      <c r="NWL16" s="757"/>
      <c r="NWM16" s="757"/>
      <c r="NWN16" s="757"/>
      <c r="NWO16" s="757"/>
      <c r="NWP16" s="757"/>
      <c r="NWQ16" s="757"/>
      <c r="NWR16" s="757"/>
      <c r="NWS16" s="757"/>
      <c r="NWT16" s="757"/>
      <c r="NWU16" s="757"/>
      <c r="NWV16" s="757"/>
      <c r="NWW16" s="757"/>
      <c r="NWX16" s="757"/>
      <c r="NWY16" s="757"/>
      <c r="NWZ16" s="757"/>
      <c r="NXA16" s="757"/>
      <c r="NXB16" s="757"/>
      <c r="NXC16" s="757"/>
      <c r="NXD16" s="757"/>
      <c r="NXE16" s="757"/>
      <c r="NXF16" s="757"/>
      <c r="NXG16" s="757"/>
      <c r="NXH16" s="757"/>
      <c r="NXI16" s="757"/>
      <c r="NXJ16" s="757"/>
      <c r="NXK16" s="757"/>
      <c r="NXL16" s="757"/>
      <c r="NXM16" s="757"/>
      <c r="NXN16" s="757"/>
      <c r="NXO16" s="757"/>
      <c r="NXP16" s="757"/>
      <c r="NXQ16" s="757"/>
      <c r="NXR16" s="757"/>
      <c r="NXS16" s="757"/>
      <c r="NXT16" s="757"/>
      <c r="NXU16" s="757"/>
      <c r="NXV16" s="757"/>
      <c r="NXW16" s="757"/>
      <c r="NXX16" s="757"/>
      <c r="NXY16" s="757"/>
      <c r="NXZ16" s="757"/>
      <c r="NYA16" s="757"/>
      <c r="NYB16" s="757"/>
      <c r="NYC16" s="757"/>
      <c r="NYD16" s="757"/>
      <c r="NYE16" s="757"/>
      <c r="NYF16" s="757"/>
      <c r="NYG16" s="757"/>
      <c r="NYH16" s="757"/>
      <c r="NYI16" s="757"/>
      <c r="NYJ16" s="757"/>
      <c r="NYK16" s="757"/>
      <c r="NYL16" s="757"/>
      <c r="NYM16" s="757"/>
      <c r="NYN16" s="757"/>
      <c r="NYO16" s="757"/>
      <c r="NYP16" s="757"/>
      <c r="NYQ16" s="757"/>
      <c r="NYR16" s="757"/>
      <c r="NYS16" s="757"/>
      <c r="NYT16" s="757"/>
      <c r="NYU16" s="757"/>
      <c r="NYV16" s="757"/>
      <c r="NYW16" s="757"/>
      <c r="NYX16" s="757"/>
      <c r="NYY16" s="757"/>
      <c r="NYZ16" s="757"/>
      <c r="NZA16" s="757"/>
      <c r="NZB16" s="757"/>
      <c r="NZC16" s="757"/>
      <c r="NZD16" s="757"/>
      <c r="NZE16" s="757"/>
      <c r="NZF16" s="757"/>
      <c r="NZG16" s="757"/>
      <c r="NZH16" s="757"/>
      <c r="NZI16" s="757"/>
      <c r="NZJ16" s="757"/>
      <c r="NZK16" s="757"/>
      <c r="NZL16" s="757"/>
      <c r="NZM16" s="757"/>
      <c r="NZN16" s="757"/>
      <c r="NZO16" s="757"/>
      <c r="NZP16" s="757"/>
      <c r="NZQ16" s="757"/>
      <c r="NZR16" s="757"/>
      <c r="NZS16" s="757"/>
      <c r="NZT16" s="757"/>
      <c r="NZU16" s="757"/>
      <c r="NZV16" s="757"/>
      <c r="NZW16" s="757"/>
      <c r="NZX16" s="757"/>
      <c r="NZY16" s="757"/>
      <c r="NZZ16" s="757"/>
      <c r="OAA16" s="757"/>
      <c r="OAB16" s="757"/>
      <c r="OAC16" s="757"/>
      <c r="OAD16" s="757"/>
      <c r="OAE16" s="757"/>
      <c r="OAF16" s="757"/>
      <c r="OAG16" s="757"/>
      <c r="OAH16" s="757"/>
      <c r="OAI16" s="757"/>
      <c r="OAJ16" s="757"/>
      <c r="OAK16" s="757"/>
      <c r="OAL16" s="757"/>
      <c r="OAM16" s="757"/>
      <c r="OAN16" s="757"/>
      <c r="OAO16" s="757"/>
      <c r="OAP16" s="757"/>
      <c r="OAQ16" s="757"/>
      <c r="OAR16" s="757"/>
      <c r="OAS16" s="757"/>
      <c r="OAT16" s="757"/>
      <c r="OAU16" s="757"/>
      <c r="OAV16" s="757"/>
      <c r="OAW16" s="757"/>
      <c r="OAX16" s="757"/>
      <c r="OAY16" s="757"/>
      <c r="OAZ16" s="757"/>
      <c r="OBA16" s="757"/>
      <c r="OBB16" s="757"/>
      <c r="OBC16" s="757"/>
      <c r="OBD16" s="757"/>
      <c r="OBE16" s="757"/>
      <c r="OBF16" s="757"/>
      <c r="OBG16" s="757"/>
      <c r="OBH16" s="757"/>
      <c r="OBI16" s="757"/>
      <c r="OBJ16" s="757"/>
      <c r="OBK16" s="757"/>
      <c r="OBL16" s="757"/>
      <c r="OBM16" s="757"/>
      <c r="OBN16" s="757"/>
      <c r="OBO16" s="757"/>
      <c r="OBP16" s="757"/>
      <c r="OBQ16" s="757"/>
      <c r="OBR16" s="757"/>
      <c r="OBS16" s="757"/>
      <c r="OBT16" s="757"/>
      <c r="OBU16" s="757"/>
      <c r="OBV16" s="757"/>
      <c r="OBW16" s="757"/>
      <c r="OBX16" s="757"/>
      <c r="OBY16" s="757"/>
      <c r="OBZ16" s="757"/>
      <c r="OCA16" s="757"/>
      <c r="OCB16" s="757"/>
      <c r="OCC16" s="757"/>
      <c r="OCD16" s="757"/>
      <c r="OCE16" s="757"/>
      <c r="OCF16" s="757"/>
      <c r="OCG16" s="757"/>
      <c r="OCH16" s="757"/>
      <c r="OCI16" s="757"/>
      <c r="OCJ16" s="757"/>
      <c r="OCK16" s="757"/>
      <c r="OCL16" s="757"/>
      <c r="OCM16" s="757"/>
      <c r="OCN16" s="757"/>
      <c r="OCO16" s="757"/>
      <c r="OCP16" s="757"/>
      <c r="OCQ16" s="757"/>
      <c r="OCR16" s="757"/>
      <c r="OCS16" s="757"/>
      <c r="OCT16" s="757"/>
      <c r="OCU16" s="757"/>
      <c r="OCV16" s="757"/>
      <c r="OCW16" s="757"/>
      <c r="OCX16" s="757"/>
      <c r="OCY16" s="757"/>
      <c r="OCZ16" s="757"/>
      <c r="ODA16" s="757"/>
      <c r="ODB16" s="757"/>
      <c r="ODC16" s="757"/>
      <c r="ODD16" s="757"/>
      <c r="ODE16" s="757"/>
      <c r="ODF16" s="757"/>
      <c r="ODG16" s="757"/>
      <c r="ODH16" s="757"/>
      <c r="ODI16" s="757"/>
      <c r="ODJ16" s="757"/>
      <c r="ODK16" s="757"/>
      <c r="ODL16" s="757"/>
      <c r="ODM16" s="757"/>
      <c r="ODN16" s="757"/>
      <c r="ODO16" s="757"/>
      <c r="ODP16" s="757"/>
      <c r="ODQ16" s="757"/>
      <c r="ODR16" s="757"/>
      <c r="ODS16" s="757"/>
      <c r="ODT16" s="757"/>
      <c r="ODU16" s="757"/>
      <c r="ODV16" s="757"/>
      <c r="ODW16" s="757"/>
      <c r="ODX16" s="757"/>
      <c r="ODY16" s="757"/>
      <c r="ODZ16" s="757"/>
      <c r="OEA16" s="757"/>
      <c r="OEB16" s="757"/>
      <c r="OEC16" s="757"/>
      <c r="OED16" s="757"/>
      <c r="OEE16" s="757"/>
      <c r="OEF16" s="757"/>
      <c r="OEG16" s="757"/>
      <c r="OEH16" s="757"/>
      <c r="OEI16" s="757"/>
      <c r="OEJ16" s="757"/>
      <c r="OEK16" s="757"/>
      <c r="OEL16" s="757"/>
      <c r="OEM16" s="757"/>
      <c r="OEN16" s="757"/>
      <c r="OEO16" s="757"/>
      <c r="OEP16" s="757"/>
      <c r="OEQ16" s="757"/>
      <c r="OER16" s="757"/>
      <c r="OES16" s="757"/>
      <c r="OET16" s="757"/>
      <c r="OEU16" s="757"/>
      <c r="OEV16" s="757"/>
      <c r="OEW16" s="757"/>
      <c r="OEX16" s="757"/>
      <c r="OEY16" s="757"/>
      <c r="OEZ16" s="757"/>
      <c r="OFA16" s="757"/>
      <c r="OFB16" s="757"/>
      <c r="OFC16" s="757"/>
      <c r="OFD16" s="757"/>
      <c r="OFE16" s="757"/>
      <c r="OFF16" s="757"/>
      <c r="OFG16" s="757"/>
      <c r="OFH16" s="757"/>
      <c r="OFI16" s="757"/>
      <c r="OFJ16" s="757"/>
      <c r="OFK16" s="757"/>
      <c r="OFL16" s="757"/>
      <c r="OFM16" s="757"/>
      <c r="OFN16" s="757"/>
      <c r="OFO16" s="757"/>
      <c r="OFP16" s="757"/>
      <c r="OFQ16" s="757"/>
      <c r="OFR16" s="757"/>
      <c r="OFS16" s="757"/>
      <c r="OFT16" s="757"/>
      <c r="OFU16" s="757"/>
      <c r="OFV16" s="757"/>
      <c r="OFW16" s="757"/>
      <c r="OFX16" s="757"/>
      <c r="OFY16" s="757"/>
      <c r="OFZ16" s="757"/>
      <c r="OGA16" s="757"/>
      <c r="OGB16" s="757"/>
      <c r="OGC16" s="757"/>
      <c r="OGD16" s="757"/>
      <c r="OGE16" s="757"/>
      <c r="OGF16" s="757"/>
      <c r="OGG16" s="757"/>
      <c r="OGH16" s="757"/>
      <c r="OGI16" s="757"/>
      <c r="OGJ16" s="757"/>
      <c r="OGK16" s="757"/>
      <c r="OGL16" s="757"/>
      <c r="OGM16" s="757"/>
      <c r="OGN16" s="757"/>
      <c r="OGO16" s="757"/>
      <c r="OGP16" s="757"/>
      <c r="OGQ16" s="757"/>
      <c r="OGR16" s="757"/>
      <c r="OGS16" s="757"/>
      <c r="OGT16" s="757"/>
      <c r="OGU16" s="757"/>
      <c r="OGV16" s="757"/>
      <c r="OGW16" s="757"/>
      <c r="OGX16" s="757"/>
      <c r="OGY16" s="757"/>
      <c r="OGZ16" s="757"/>
      <c r="OHA16" s="757"/>
      <c r="OHB16" s="757"/>
      <c r="OHC16" s="757"/>
      <c r="OHD16" s="757"/>
      <c r="OHE16" s="757"/>
      <c r="OHF16" s="757"/>
      <c r="OHG16" s="757"/>
      <c r="OHH16" s="757"/>
      <c r="OHI16" s="757"/>
      <c r="OHJ16" s="757"/>
      <c r="OHK16" s="757"/>
      <c r="OHL16" s="757"/>
      <c r="OHM16" s="757"/>
      <c r="OHN16" s="757"/>
      <c r="OHO16" s="757"/>
      <c r="OHP16" s="757"/>
      <c r="OHQ16" s="757"/>
      <c r="OHR16" s="757"/>
      <c r="OHS16" s="757"/>
      <c r="OHT16" s="757"/>
      <c r="OHU16" s="757"/>
      <c r="OHV16" s="757"/>
      <c r="OHW16" s="757"/>
      <c r="OHX16" s="757"/>
      <c r="OHY16" s="757"/>
      <c r="OHZ16" s="757"/>
      <c r="OIA16" s="757"/>
      <c r="OIB16" s="757"/>
      <c r="OIC16" s="757"/>
      <c r="OID16" s="757"/>
      <c r="OIE16" s="757"/>
      <c r="OIF16" s="757"/>
      <c r="OIG16" s="757"/>
      <c r="OIH16" s="757"/>
      <c r="OII16" s="757"/>
      <c r="OIJ16" s="757"/>
      <c r="OIK16" s="757"/>
      <c r="OIL16" s="757"/>
      <c r="OIM16" s="757"/>
      <c r="OIN16" s="757"/>
      <c r="OIO16" s="757"/>
      <c r="OIP16" s="757"/>
      <c r="OIQ16" s="757"/>
      <c r="OIR16" s="757"/>
      <c r="OIS16" s="757"/>
      <c r="OIT16" s="757"/>
      <c r="OIU16" s="757"/>
      <c r="OIV16" s="757"/>
      <c r="OIW16" s="757"/>
      <c r="OIX16" s="757"/>
      <c r="OIY16" s="757"/>
      <c r="OIZ16" s="757"/>
      <c r="OJA16" s="757"/>
      <c r="OJB16" s="757"/>
      <c r="OJC16" s="757"/>
      <c r="OJD16" s="757"/>
      <c r="OJE16" s="757"/>
      <c r="OJF16" s="757"/>
      <c r="OJG16" s="757"/>
      <c r="OJH16" s="757"/>
      <c r="OJI16" s="757"/>
      <c r="OJJ16" s="757"/>
      <c r="OJK16" s="757"/>
      <c r="OJL16" s="757"/>
      <c r="OJM16" s="757"/>
      <c r="OJN16" s="757"/>
      <c r="OJO16" s="757"/>
      <c r="OJP16" s="757"/>
      <c r="OJQ16" s="757"/>
      <c r="OJR16" s="757"/>
      <c r="OJS16" s="757"/>
      <c r="OJT16" s="757"/>
      <c r="OJU16" s="757"/>
      <c r="OJV16" s="757"/>
      <c r="OJW16" s="757"/>
      <c r="OJX16" s="757"/>
      <c r="OJY16" s="757"/>
      <c r="OJZ16" s="757"/>
      <c r="OKA16" s="757"/>
      <c r="OKB16" s="757"/>
      <c r="OKC16" s="757"/>
      <c r="OKD16" s="757"/>
      <c r="OKE16" s="757"/>
      <c r="OKF16" s="757"/>
      <c r="OKG16" s="757"/>
      <c r="OKH16" s="757"/>
      <c r="OKI16" s="757"/>
      <c r="OKJ16" s="757"/>
      <c r="OKK16" s="757"/>
      <c r="OKL16" s="757"/>
      <c r="OKM16" s="757"/>
      <c r="OKN16" s="757"/>
      <c r="OKO16" s="757"/>
      <c r="OKP16" s="757"/>
      <c r="OKQ16" s="757"/>
      <c r="OKR16" s="757"/>
      <c r="OKS16" s="757"/>
      <c r="OKT16" s="757"/>
      <c r="OKU16" s="757"/>
      <c r="OKV16" s="757"/>
      <c r="OKW16" s="757"/>
      <c r="OKX16" s="757"/>
      <c r="OKY16" s="757"/>
      <c r="OKZ16" s="757"/>
      <c r="OLA16" s="757"/>
      <c r="OLB16" s="757"/>
      <c r="OLC16" s="757"/>
      <c r="OLD16" s="757"/>
      <c r="OLE16" s="757"/>
      <c r="OLF16" s="757"/>
      <c r="OLG16" s="757"/>
      <c r="OLH16" s="757"/>
      <c r="OLI16" s="757"/>
      <c r="OLJ16" s="757"/>
      <c r="OLK16" s="757"/>
      <c r="OLL16" s="757"/>
      <c r="OLM16" s="757"/>
      <c r="OLN16" s="757"/>
      <c r="OLO16" s="757"/>
      <c r="OLP16" s="757"/>
      <c r="OLQ16" s="757"/>
      <c r="OLR16" s="757"/>
      <c r="OLS16" s="757"/>
      <c r="OLT16" s="757"/>
      <c r="OLU16" s="757"/>
      <c r="OLV16" s="757"/>
      <c r="OLW16" s="757"/>
      <c r="OLX16" s="757"/>
      <c r="OLY16" s="757"/>
      <c r="OLZ16" s="757"/>
      <c r="OMA16" s="757"/>
      <c r="OMB16" s="757"/>
      <c r="OMC16" s="757"/>
      <c r="OMD16" s="757"/>
      <c r="OME16" s="757"/>
      <c r="OMF16" s="757"/>
      <c r="OMG16" s="757"/>
      <c r="OMH16" s="757"/>
      <c r="OMI16" s="757"/>
      <c r="OMJ16" s="757"/>
      <c r="OMK16" s="757"/>
      <c r="OML16" s="757"/>
      <c r="OMM16" s="757"/>
      <c r="OMN16" s="757"/>
      <c r="OMO16" s="757"/>
      <c r="OMP16" s="757"/>
      <c r="OMQ16" s="757"/>
      <c r="OMR16" s="757"/>
      <c r="OMS16" s="757"/>
      <c r="OMT16" s="757"/>
      <c r="OMU16" s="757"/>
      <c r="OMV16" s="757"/>
      <c r="OMW16" s="757"/>
      <c r="OMX16" s="757"/>
      <c r="OMY16" s="757"/>
      <c r="OMZ16" s="757"/>
      <c r="ONA16" s="757"/>
      <c r="ONB16" s="757"/>
      <c r="ONC16" s="757"/>
      <c r="OND16" s="757"/>
      <c r="ONE16" s="757"/>
      <c r="ONF16" s="757"/>
      <c r="ONG16" s="757"/>
      <c r="ONH16" s="757"/>
      <c r="ONI16" s="757"/>
      <c r="ONJ16" s="757"/>
      <c r="ONK16" s="757"/>
      <c r="ONL16" s="757"/>
      <c r="ONM16" s="757"/>
      <c r="ONN16" s="757"/>
      <c r="ONO16" s="757"/>
      <c r="ONP16" s="757"/>
      <c r="ONQ16" s="757"/>
      <c r="ONR16" s="757"/>
      <c r="ONS16" s="757"/>
      <c r="ONT16" s="757"/>
      <c r="ONU16" s="757"/>
      <c r="ONV16" s="757"/>
      <c r="ONW16" s="757"/>
      <c r="ONX16" s="757"/>
      <c r="ONY16" s="757"/>
      <c r="ONZ16" s="757"/>
      <c r="OOA16" s="757"/>
      <c r="OOB16" s="757"/>
      <c r="OOC16" s="757"/>
      <c r="OOD16" s="757"/>
      <c r="OOE16" s="757"/>
      <c r="OOF16" s="757"/>
      <c r="OOG16" s="757"/>
      <c r="OOH16" s="757"/>
      <c r="OOI16" s="757"/>
      <c r="OOJ16" s="757"/>
      <c r="OOK16" s="757"/>
      <c r="OOL16" s="757"/>
      <c r="OOM16" s="757"/>
      <c r="OON16" s="757"/>
      <c r="OOO16" s="757"/>
      <c r="OOP16" s="757"/>
      <c r="OOQ16" s="757"/>
      <c r="OOR16" s="757"/>
      <c r="OOS16" s="757"/>
      <c r="OOT16" s="757"/>
      <c r="OOU16" s="757"/>
      <c r="OOV16" s="757"/>
      <c r="OOW16" s="757"/>
      <c r="OOX16" s="757"/>
      <c r="OOY16" s="757"/>
      <c r="OOZ16" s="757"/>
      <c r="OPA16" s="757"/>
      <c r="OPB16" s="757"/>
      <c r="OPC16" s="757"/>
      <c r="OPD16" s="757"/>
      <c r="OPE16" s="757"/>
      <c r="OPF16" s="757"/>
      <c r="OPG16" s="757"/>
      <c r="OPH16" s="757"/>
      <c r="OPI16" s="757"/>
      <c r="OPJ16" s="757"/>
      <c r="OPK16" s="757"/>
      <c r="OPL16" s="757"/>
      <c r="OPM16" s="757"/>
      <c r="OPN16" s="757"/>
      <c r="OPO16" s="757"/>
      <c r="OPP16" s="757"/>
      <c r="OPQ16" s="757"/>
      <c r="OPR16" s="757"/>
      <c r="OPS16" s="757"/>
      <c r="OPT16" s="757"/>
      <c r="OPU16" s="757"/>
      <c r="OPV16" s="757"/>
      <c r="OPW16" s="757"/>
      <c r="OPX16" s="757"/>
      <c r="OPY16" s="757"/>
      <c r="OPZ16" s="757"/>
      <c r="OQA16" s="757"/>
      <c r="OQB16" s="757"/>
      <c r="OQC16" s="757"/>
      <c r="OQD16" s="757"/>
      <c r="OQE16" s="757"/>
      <c r="OQF16" s="757"/>
      <c r="OQG16" s="757"/>
      <c r="OQH16" s="757"/>
      <c r="OQI16" s="757"/>
      <c r="OQJ16" s="757"/>
      <c r="OQK16" s="757"/>
      <c r="OQL16" s="757"/>
      <c r="OQM16" s="757"/>
      <c r="OQN16" s="757"/>
      <c r="OQO16" s="757"/>
      <c r="OQP16" s="757"/>
      <c r="OQQ16" s="757"/>
      <c r="OQR16" s="757"/>
      <c r="OQS16" s="757"/>
      <c r="OQT16" s="757"/>
      <c r="OQU16" s="757"/>
      <c r="OQV16" s="757"/>
      <c r="OQW16" s="757"/>
      <c r="OQX16" s="757"/>
      <c r="OQY16" s="757"/>
      <c r="OQZ16" s="757"/>
      <c r="ORA16" s="757"/>
      <c r="ORB16" s="757"/>
      <c r="ORC16" s="757"/>
      <c r="ORD16" s="757"/>
      <c r="ORE16" s="757"/>
      <c r="ORF16" s="757"/>
      <c r="ORG16" s="757"/>
      <c r="ORH16" s="757"/>
      <c r="ORI16" s="757"/>
      <c r="ORJ16" s="757"/>
      <c r="ORK16" s="757"/>
      <c r="ORL16" s="757"/>
      <c r="ORM16" s="757"/>
      <c r="ORN16" s="757"/>
      <c r="ORO16" s="757"/>
      <c r="ORP16" s="757"/>
      <c r="ORQ16" s="757"/>
      <c r="ORR16" s="757"/>
      <c r="ORS16" s="757"/>
      <c r="ORT16" s="757"/>
      <c r="ORU16" s="757"/>
      <c r="ORV16" s="757"/>
      <c r="ORW16" s="757"/>
      <c r="ORX16" s="757"/>
      <c r="ORY16" s="757"/>
      <c r="ORZ16" s="757"/>
      <c r="OSA16" s="757"/>
      <c r="OSB16" s="757"/>
      <c r="OSC16" s="757"/>
      <c r="OSD16" s="757"/>
      <c r="OSE16" s="757"/>
      <c r="OSF16" s="757"/>
      <c r="OSG16" s="757"/>
      <c r="OSH16" s="757"/>
      <c r="OSI16" s="757"/>
      <c r="OSJ16" s="757"/>
      <c r="OSK16" s="757"/>
      <c r="OSL16" s="757"/>
      <c r="OSM16" s="757"/>
      <c r="OSN16" s="757"/>
      <c r="OSO16" s="757"/>
      <c r="OSP16" s="757"/>
      <c r="OSQ16" s="757"/>
      <c r="OSR16" s="757"/>
      <c r="OSS16" s="757"/>
      <c r="OST16" s="757"/>
      <c r="OSU16" s="757"/>
      <c r="OSV16" s="757"/>
      <c r="OSW16" s="757"/>
      <c r="OSX16" s="757"/>
      <c r="OSY16" s="757"/>
      <c r="OSZ16" s="757"/>
      <c r="OTA16" s="757"/>
      <c r="OTB16" s="757"/>
      <c r="OTC16" s="757"/>
      <c r="OTD16" s="757"/>
      <c r="OTE16" s="757"/>
      <c r="OTF16" s="757"/>
      <c r="OTG16" s="757"/>
      <c r="OTH16" s="757"/>
      <c r="OTI16" s="757"/>
      <c r="OTJ16" s="757"/>
      <c r="OTK16" s="757"/>
      <c r="OTL16" s="757"/>
      <c r="OTM16" s="757"/>
      <c r="OTN16" s="757"/>
      <c r="OTO16" s="757"/>
      <c r="OTP16" s="757"/>
      <c r="OTQ16" s="757"/>
      <c r="OTR16" s="757"/>
      <c r="OTS16" s="757"/>
      <c r="OTT16" s="757"/>
      <c r="OTU16" s="757"/>
      <c r="OTV16" s="757"/>
      <c r="OTW16" s="757"/>
      <c r="OTX16" s="757"/>
      <c r="OTY16" s="757"/>
      <c r="OTZ16" s="757"/>
      <c r="OUA16" s="757"/>
      <c r="OUB16" s="757"/>
      <c r="OUC16" s="757"/>
      <c r="OUD16" s="757"/>
      <c r="OUE16" s="757"/>
      <c r="OUF16" s="757"/>
      <c r="OUG16" s="757"/>
      <c r="OUH16" s="757"/>
      <c r="OUI16" s="757"/>
      <c r="OUJ16" s="757"/>
      <c r="OUK16" s="757"/>
      <c r="OUL16" s="757"/>
      <c r="OUM16" s="757"/>
      <c r="OUN16" s="757"/>
      <c r="OUO16" s="757"/>
      <c r="OUP16" s="757"/>
      <c r="OUQ16" s="757"/>
      <c r="OUR16" s="757"/>
      <c r="OUS16" s="757"/>
      <c r="OUT16" s="757"/>
      <c r="OUU16" s="757"/>
      <c r="OUV16" s="757"/>
      <c r="OUW16" s="757"/>
      <c r="OUX16" s="757"/>
      <c r="OUY16" s="757"/>
      <c r="OUZ16" s="757"/>
      <c r="OVA16" s="757"/>
      <c r="OVB16" s="757"/>
      <c r="OVC16" s="757"/>
      <c r="OVD16" s="757"/>
      <c r="OVE16" s="757"/>
      <c r="OVF16" s="757"/>
      <c r="OVG16" s="757"/>
      <c r="OVH16" s="757"/>
      <c r="OVI16" s="757"/>
      <c r="OVJ16" s="757"/>
      <c r="OVK16" s="757"/>
      <c r="OVL16" s="757"/>
      <c r="OVM16" s="757"/>
      <c r="OVN16" s="757"/>
      <c r="OVO16" s="757"/>
      <c r="OVP16" s="757"/>
      <c r="OVQ16" s="757"/>
      <c r="OVR16" s="757"/>
      <c r="OVS16" s="757"/>
      <c r="OVT16" s="757"/>
      <c r="OVU16" s="757"/>
      <c r="OVV16" s="757"/>
      <c r="OVW16" s="757"/>
      <c r="OVX16" s="757"/>
      <c r="OVY16" s="757"/>
      <c r="OVZ16" s="757"/>
      <c r="OWA16" s="757"/>
      <c r="OWB16" s="757"/>
      <c r="OWC16" s="757"/>
      <c r="OWD16" s="757"/>
      <c r="OWE16" s="757"/>
      <c r="OWF16" s="757"/>
      <c r="OWG16" s="757"/>
      <c r="OWH16" s="757"/>
      <c r="OWI16" s="757"/>
      <c r="OWJ16" s="757"/>
      <c r="OWK16" s="757"/>
      <c r="OWL16" s="757"/>
      <c r="OWM16" s="757"/>
      <c r="OWN16" s="757"/>
      <c r="OWO16" s="757"/>
      <c r="OWP16" s="757"/>
      <c r="OWQ16" s="757"/>
      <c r="OWR16" s="757"/>
      <c r="OWS16" s="757"/>
      <c r="OWT16" s="757"/>
      <c r="OWU16" s="757"/>
      <c r="OWV16" s="757"/>
      <c r="OWW16" s="757"/>
      <c r="OWX16" s="757"/>
      <c r="OWY16" s="757"/>
      <c r="OWZ16" s="757"/>
      <c r="OXA16" s="757"/>
      <c r="OXB16" s="757"/>
      <c r="OXC16" s="757"/>
      <c r="OXD16" s="757"/>
      <c r="OXE16" s="757"/>
      <c r="OXF16" s="757"/>
      <c r="OXG16" s="757"/>
      <c r="OXH16" s="757"/>
      <c r="OXI16" s="757"/>
      <c r="OXJ16" s="757"/>
      <c r="OXK16" s="757"/>
      <c r="OXL16" s="757"/>
      <c r="OXM16" s="757"/>
      <c r="OXN16" s="757"/>
      <c r="OXO16" s="757"/>
      <c r="OXP16" s="757"/>
      <c r="OXQ16" s="757"/>
      <c r="OXR16" s="757"/>
      <c r="OXS16" s="757"/>
      <c r="OXT16" s="757"/>
      <c r="OXU16" s="757"/>
      <c r="OXV16" s="757"/>
      <c r="OXW16" s="757"/>
      <c r="OXX16" s="757"/>
      <c r="OXY16" s="757"/>
      <c r="OXZ16" s="757"/>
      <c r="OYA16" s="757"/>
      <c r="OYB16" s="757"/>
      <c r="OYC16" s="757"/>
      <c r="OYD16" s="757"/>
      <c r="OYE16" s="757"/>
      <c r="OYF16" s="757"/>
      <c r="OYG16" s="757"/>
      <c r="OYH16" s="757"/>
      <c r="OYI16" s="757"/>
      <c r="OYJ16" s="757"/>
      <c r="OYK16" s="757"/>
      <c r="OYL16" s="757"/>
      <c r="OYM16" s="757"/>
      <c r="OYN16" s="757"/>
      <c r="OYO16" s="757"/>
      <c r="OYP16" s="757"/>
      <c r="OYQ16" s="757"/>
      <c r="OYR16" s="757"/>
      <c r="OYS16" s="757"/>
      <c r="OYT16" s="757"/>
      <c r="OYU16" s="757"/>
      <c r="OYV16" s="757"/>
      <c r="OYW16" s="757"/>
      <c r="OYX16" s="757"/>
      <c r="OYY16" s="757"/>
      <c r="OYZ16" s="757"/>
      <c r="OZA16" s="757"/>
      <c r="OZB16" s="757"/>
      <c r="OZC16" s="757"/>
      <c r="OZD16" s="757"/>
      <c r="OZE16" s="757"/>
      <c r="OZF16" s="757"/>
      <c r="OZG16" s="757"/>
      <c r="OZH16" s="757"/>
      <c r="OZI16" s="757"/>
      <c r="OZJ16" s="757"/>
      <c r="OZK16" s="757"/>
      <c r="OZL16" s="757"/>
      <c r="OZM16" s="757"/>
      <c r="OZN16" s="757"/>
      <c r="OZO16" s="757"/>
      <c r="OZP16" s="757"/>
      <c r="OZQ16" s="757"/>
      <c r="OZR16" s="757"/>
      <c r="OZS16" s="757"/>
      <c r="OZT16" s="757"/>
      <c r="OZU16" s="757"/>
      <c r="OZV16" s="757"/>
      <c r="OZW16" s="757"/>
      <c r="OZX16" s="757"/>
      <c r="OZY16" s="757"/>
      <c r="OZZ16" s="757"/>
      <c r="PAA16" s="757"/>
      <c r="PAB16" s="757"/>
      <c r="PAC16" s="757"/>
      <c r="PAD16" s="757"/>
      <c r="PAE16" s="757"/>
      <c r="PAF16" s="757"/>
      <c r="PAG16" s="757"/>
      <c r="PAH16" s="757"/>
      <c r="PAI16" s="757"/>
      <c r="PAJ16" s="757"/>
      <c r="PAK16" s="757"/>
      <c r="PAL16" s="757"/>
      <c r="PAM16" s="757"/>
      <c r="PAN16" s="757"/>
      <c r="PAO16" s="757"/>
      <c r="PAP16" s="757"/>
      <c r="PAQ16" s="757"/>
      <c r="PAR16" s="757"/>
      <c r="PAS16" s="757"/>
      <c r="PAT16" s="757"/>
      <c r="PAU16" s="757"/>
      <c r="PAV16" s="757"/>
      <c r="PAW16" s="757"/>
      <c r="PAX16" s="757"/>
      <c r="PAY16" s="757"/>
      <c r="PAZ16" s="757"/>
      <c r="PBA16" s="757"/>
      <c r="PBB16" s="757"/>
      <c r="PBC16" s="757"/>
      <c r="PBD16" s="757"/>
      <c r="PBE16" s="757"/>
      <c r="PBF16" s="757"/>
      <c r="PBG16" s="757"/>
      <c r="PBH16" s="757"/>
      <c r="PBI16" s="757"/>
      <c r="PBJ16" s="757"/>
      <c r="PBK16" s="757"/>
      <c r="PBL16" s="757"/>
      <c r="PBM16" s="757"/>
      <c r="PBN16" s="757"/>
      <c r="PBO16" s="757"/>
      <c r="PBP16" s="757"/>
      <c r="PBQ16" s="757"/>
      <c r="PBR16" s="757"/>
      <c r="PBS16" s="757"/>
      <c r="PBT16" s="757"/>
      <c r="PBU16" s="757"/>
      <c r="PBV16" s="757"/>
      <c r="PBW16" s="757"/>
      <c r="PBX16" s="757"/>
      <c r="PBY16" s="757"/>
      <c r="PBZ16" s="757"/>
      <c r="PCA16" s="757"/>
      <c r="PCB16" s="757"/>
      <c r="PCC16" s="757"/>
      <c r="PCD16" s="757"/>
      <c r="PCE16" s="757"/>
      <c r="PCF16" s="757"/>
      <c r="PCG16" s="757"/>
      <c r="PCH16" s="757"/>
      <c r="PCI16" s="757"/>
      <c r="PCJ16" s="757"/>
      <c r="PCK16" s="757"/>
      <c r="PCL16" s="757"/>
      <c r="PCM16" s="757"/>
      <c r="PCN16" s="757"/>
      <c r="PCO16" s="757"/>
      <c r="PCP16" s="757"/>
      <c r="PCQ16" s="757"/>
      <c r="PCR16" s="757"/>
      <c r="PCS16" s="757"/>
      <c r="PCT16" s="757"/>
      <c r="PCU16" s="757"/>
      <c r="PCV16" s="757"/>
      <c r="PCW16" s="757"/>
      <c r="PCX16" s="757"/>
      <c r="PCY16" s="757"/>
      <c r="PCZ16" s="757"/>
      <c r="PDA16" s="757"/>
      <c r="PDB16" s="757"/>
      <c r="PDC16" s="757"/>
      <c r="PDD16" s="757"/>
      <c r="PDE16" s="757"/>
      <c r="PDF16" s="757"/>
      <c r="PDG16" s="757"/>
      <c r="PDH16" s="757"/>
      <c r="PDI16" s="757"/>
      <c r="PDJ16" s="757"/>
      <c r="PDK16" s="757"/>
      <c r="PDL16" s="757"/>
      <c r="PDM16" s="757"/>
      <c r="PDN16" s="757"/>
      <c r="PDO16" s="757"/>
      <c r="PDP16" s="757"/>
      <c r="PDQ16" s="757"/>
      <c r="PDR16" s="757"/>
      <c r="PDS16" s="757"/>
      <c r="PDT16" s="757"/>
      <c r="PDU16" s="757"/>
      <c r="PDV16" s="757"/>
      <c r="PDW16" s="757"/>
      <c r="PDX16" s="757"/>
      <c r="PDY16" s="757"/>
      <c r="PDZ16" s="757"/>
      <c r="PEA16" s="757"/>
      <c r="PEB16" s="757"/>
      <c r="PEC16" s="757"/>
      <c r="PED16" s="757"/>
      <c r="PEE16" s="757"/>
      <c r="PEF16" s="757"/>
      <c r="PEG16" s="757"/>
      <c r="PEH16" s="757"/>
      <c r="PEI16" s="757"/>
      <c r="PEJ16" s="757"/>
      <c r="PEK16" s="757"/>
      <c r="PEL16" s="757"/>
      <c r="PEM16" s="757"/>
      <c r="PEN16" s="757"/>
      <c r="PEO16" s="757"/>
      <c r="PEP16" s="757"/>
      <c r="PEQ16" s="757"/>
      <c r="PER16" s="757"/>
      <c r="PES16" s="757"/>
      <c r="PET16" s="757"/>
      <c r="PEU16" s="757"/>
      <c r="PEV16" s="757"/>
      <c r="PEW16" s="757"/>
      <c r="PEX16" s="757"/>
      <c r="PEY16" s="757"/>
      <c r="PEZ16" s="757"/>
      <c r="PFA16" s="757"/>
      <c r="PFB16" s="757"/>
      <c r="PFC16" s="757"/>
      <c r="PFD16" s="757"/>
      <c r="PFE16" s="757"/>
      <c r="PFF16" s="757"/>
      <c r="PFG16" s="757"/>
      <c r="PFH16" s="757"/>
      <c r="PFI16" s="757"/>
      <c r="PFJ16" s="757"/>
      <c r="PFK16" s="757"/>
      <c r="PFL16" s="757"/>
      <c r="PFM16" s="757"/>
      <c r="PFN16" s="757"/>
      <c r="PFO16" s="757"/>
      <c r="PFP16" s="757"/>
      <c r="PFQ16" s="757"/>
      <c r="PFR16" s="757"/>
      <c r="PFS16" s="757"/>
      <c r="PFT16" s="757"/>
      <c r="PFU16" s="757"/>
      <c r="PFV16" s="757"/>
      <c r="PFW16" s="757"/>
      <c r="PFX16" s="757"/>
      <c r="PFY16" s="757"/>
      <c r="PFZ16" s="757"/>
      <c r="PGA16" s="757"/>
      <c r="PGB16" s="757"/>
      <c r="PGC16" s="757"/>
      <c r="PGD16" s="757"/>
      <c r="PGE16" s="757"/>
      <c r="PGF16" s="757"/>
      <c r="PGG16" s="757"/>
      <c r="PGH16" s="757"/>
      <c r="PGI16" s="757"/>
      <c r="PGJ16" s="757"/>
      <c r="PGK16" s="757"/>
      <c r="PGL16" s="757"/>
      <c r="PGM16" s="757"/>
      <c r="PGN16" s="757"/>
      <c r="PGO16" s="757"/>
      <c r="PGP16" s="757"/>
      <c r="PGQ16" s="757"/>
      <c r="PGR16" s="757"/>
      <c r="PGS16" s="757"/>
      <c r="PGT16" s="757"/>
      <c r="PGU16" s="757"/>
      <c r="PGV16" s="757"/>
      <c r="PGW16" s="757"/>
      <c r="PGX16" s="757"/>
      <c r="PGY16" s="757"/>
      <c r="PGZ16" s="757"/>
      <c r="PHA16" s="757"/>
      <c r="PHB16" s="757"/>
      <c r="PHC16" s="757"/>
      <c r="PHD16" s="757"/>
      <c r="PHE16" s="757"/>
      <c r="PHF16" s="757"/>
      <c r="PHG16" s="757"/>
      <c r="PHH16" s="757"/>
      <c r="PHI16" s="757"/>
      <c r="PHJ16" s="757"/>
      <c r="PHK16" s="757"/>
      <c r="PHL16" s="757"/>
      <c r="PHM16" s="757"/>
      <c r="PHN16" s="757"/>
      <c r="PHO16" s="757"/>
      <c r="PHP16" s="757"/>
      <c r="PHQ16" s="757"/>
      <c r="PHR16" s="757"/>
      <c r="PHS16" s="757"/>
      <c r="PHT16" s="757"/>
      <c r="PHU16" s="757"/>
      <c r="PHV16" s="757"/>
      <c r="PHW16" s="757"/>
      <c r="PHX16" s="757"/>
      <c r="PHY16" s="757"/>
      <c r="PHZ16" s="757"/>
      <c r="PIA16" s="757"/>
      <c r="PIB16" s="757"/>
      <c r="PIC16" s="757"/>
      <c r="PID16" s="757"/>
      <c r="PIE16" s="757"/>
      <c r="PIF16" s="757"/>
      <c r="PIG16" s="757"/>
      <c r="PIH16" s="757"/>
      <c r="PII16" s="757"/>
      <c r="PIJ16" s="757"/>
      <c r="PIK16" s="757"/>
      <c r="PIL16" s="757"/>
      <c r="PIM16" s="757"/>
      <c r="PIN16" s="757"/>
      <c r="PIO16" s="757"/>
      <c r="PIP16" s="757"/>
      <c r="PIQ16" s="757"/>
      <c r="PIR16" s="757"/>
      <c r="PIS16" s="757"/>
      <c r="PIT16" s="757"/>
      <c r="PIU16" s="757"/>
      <c r="PIV16" s="757"/>
      <c r="PIW16" s="757"/>
      <c r="PIX16" s="757"/>
      <c r="PIY16" s="757"/>
      <c r="PIZ16" s="757"/>
      <c r="PJA16" s="757"/>
      <c r="PJB16" s="757"/>
      <c r="PJC16" s="757"/>
      <c r="PJD16" s="757"/>
      <c r="PJE16" s="757"/>
      <c r="PJF16" s="757"/>
      <c r="PJG16" s="757"/>
      <c r="PJH16" s="757"/>
      <c r="PJI16" s="757"/>
      <c r="PJJ16" s="757"/>
      <c r="PJK16" s="757"/>
      <c r="PJL16" s="757"/>
      <c r="PJM16" s="757"/>
      <c r="PJN16" s="757"/>
      <c r="PJO16" s="757"/>
      <c r="PJP16" s="757"/>
      <c r="PJQ16" s="757"/>
      <c r="PJR16" s="757"/>
      <c r="PJS16" s="757"/>
      <c r="PJT16" s="757"/>
      <c r="PJU16" s="757"/>
      <c r="PJV16" s="757"/>
      <c r="PJW16" s="757"/>
      <c r="PJX16" s="757"/>
      <c r="PJY16" s="757"/>
      <c r="PJZ16" s="757"/>
      <c r="PKA16" s="757"/>
      <c r="PKB16" s="757"/>
      <c r="PKC16" s="757"/>
      <c r="PKD16" s="757"/>
      <c r="PKE16" s="757"/>
      <c r="PKF16" s="757"/>
      <c r="PKG16" s="757"/>
      <c r="PKH16" s="757"/>
      <c r="PKI16" s="757"/>
      <c r="PKJ16" s="757"/>
      <c r="PKK16" s="757"/>
      <c r="PKL16" s="757"/>
      <c r="PKM16" s="757"/>
      <c r="PKN16" s="757"/>
      <c r="PKO16" s="757"/>
      <c r="PKP16" s="757"/>
      <c r="PKQ16" s="757"/>
      <c r="PKR16" s="757"/>
      <c r="PKS16" s="757"/>
      <c r="PKT16" s="757"/>
      <c r="PKU16" s="757"/>
      <c r="PKV16" s="757"/>
      <c r="PKW16" s="757"/>
      <c r="PKX16" s="757"/>
      <c r="PKY16" s="757"/>
      <c r="PKZ16" s="757"/>
      <c r="PLA16" s="757"/>
      <c r="PLB16" s="757"/>
      <c r="PLC16" s="757"/>
      <c r="PLD16" s="757"/>
      <c r="PLE16" s="757"/>
      <c r="PLF16" s="757"/>
      <c r="PLG16" s="757"/>
      <c r="PLH16" s="757"/>
      <c r="PLI16" s="757"/>
      <c r="PLJ16" s="757"/>
      <c r="PLK16" s="757"/>
      <c r="PLL16" s="757"/>
      <c r="PLM16" s="757"/>
      <c r="PLN16" s="757"/>
      <c r="PLO16" s="757"/>
      <c r="PLP16" s="757"/>
      <c r="PLQ16" s="757"/>
      <c r="PLR16" s="757"/>
      <c r="PLS16" s="757"/>
      <c r="PLT16" s="757"/>
      <c r="PLU16" s="757"/>
      <c r="PLV16" s="757"/>
      <c r="PLW16" s="757"/>
      <c r="PLX16" s="757"/>
      <c r="PLY16" s="757"/>
      <c r="PLZ16" s="757"/>
      <c r="PMA16" s="757"/>
      <c r="PMB16" s="757"/>
      <c r="PMC16" s="757"/>
      <c r="PMD16" s="757"/>
      <c r="PME16" s="757"/>
      <c r="PMF16" s="757"/>
      <c r="PMG16" s="757"/>
      <c r="PMH16" s="757"/>
      <c r="PMI16" s="757"/>
      <c r="PMJ16" s="757"/>
      <c r="PMK16" s="757"/>
      <c r="PML16" s="757"/>
      <c r="PMM16" s="757"/>
      <c r="PMN16" s="757"/>
      <c r="PMO16" s="757"/>
      <c r="PMP16" s="757"/>
      <c r="PMQ16" s="757"/>
      <c r="PMR16" s="757"/>
      <c r="PMS16" s="757"/>
      <c r="PMT16" s="757"/>
      <c r="PMU16" s="757"/>
      <c r="PMV16" s="757"/>
      <c r="PMW16" s="757"/>
      <c r="PMX16" s="757"/>
      <c r="PMY16" s="757"/>
      <c r="PMZ16" s="757"/>
      <c r="PNA16" s="757"/>
      <c r="PNB16" s="757"/>
      <c r="PNC16" s="757"/>
      <c r="PND16" s="757"/>
      <c r="PNE16" s="757"/>
      <c r="PNF16" s="757"/>
      <c r="PNG16" s="757"/>
      <c r="PNH16" s="757"/>
      <c r="PNI16" s="757"/>
      <c r="PNJ16" s="757"/>
      <c r="PNK16" s="757"/>
      <c r="PNL16" s="757"/>
      <c r="PNM16" s="757"/>
      <c r="PNN16" s="757"/>
      <c r="PNO16" s="757"/>
      <c r="PNP16" s="757"/>
      <c r="PNQ16" s="757"/>
      <c r="PNR16" s="757"/>
      <c r="PNS16" s="757"/>
      <c r="PNT16" s="757"/>
      <c r="PNU16" s="757"/>
      <c r="PNV16" s="757"/>
      <c r="PNW16" s="757"/>
      <c r="PNX16" s="757"/>
      <c r="PNY16" s="757"/>
      <c r="PNZ16" s="757"/>
      <c r="POA16" s="757"/>
      <c r="POB16" s="757"/>
      <c r="POC16" s="757"/>
      <c r="POD16" s="757"/>
      <c r="POE16" s="757"/>
      <c r="POF16" s="757"/>
      <c r="POG16" s="757"/>
      <c r="POH16" s="757"/>
      <c r="POI16" s="757"/>
      <c r="POJ16" s="757"/>
      <c r="POK16" s="757"/>
      <c r="POL16" s="757"/>
      <c r="POM16" s="757"/>
      <c r="PON16" s="757"/>
      <c r="POO16" s="757"/>
      <c r="POP16" s="757"/>
      <c r="POQ16" s="757"/>
      <c r="POR16" s="757"/>
      <c r="POS16" s="757"/>
      <c r="POT16" s="757"/>
      <c r="POU16" s="757"/>
      <c r="POV16" s="757"/>
      <c r="POW16" s="757"/>
      <c r="POX16" s="757"/>
      <c r="POY16" s="757"/>
      <c r="POZ16" s="757"/>
      <c r="PPA16" s="757"/>
      <c r="PPB16" s="757"/>
      <c r="PPC16" s="757"/>
      <c r="PPD16" s="757"/>
      <c r="PPE16" s="757"/>
      <c r="PPF16" s="757"/>
      <c r="PPG16" s="757"/>
      <c r="PPH16" s="757"/>
      <c r="PPI16" s="757"/>
      <c r="PPJ16" s="757"/>
      <c r="PPK16" s="757"/>
      <c r="PPL16" s="757"/>
      <c r="PPM16" s="757"/>
      <c r="PPN16" s="757"/>
      <c r="PPO16" s="757"/>
      <c r="PPP16" s="757"/>
      <c r="PPQ16" s="757"/>
      <c r="PPR16" s="757"/>
      <c r="PPS16" s="757"/>
      <c r="PPT16" s="757"/>
      <c r="PPU16" s="757"/>
      <c r="PPV16" s="757"/>
      <c r="PPW16" s="757"/>
      <c r="PPX16" s="757"/>
      <c r="PPY16" s="757"/>
      <c r="PPZ16" s="757"/>
      <c r="PQA16" s="757"/>
      <c r="PQB16" s="757"/>
      <c r="PQC16" s="757"/>
      <c r="PQD16" s="757"/>
      <c r="PQE16" s="757"/>
      <c r="PQF16" s="757"/>
      <c r="PQG16" s="757"/>
      <c r="PQH16" s="757"/>
      <c r="PQI16" s="757"/>
      <c r="PQJ16" s="757"/>
      <c r="PQK16" s="757"/>
      <c r="PQL16" s="757"/>
      <c r="PQM16" s="757"/>
      <c r="PQN16" s="757"/>
      <c r="PQO16" s="757"/>
      <c r="PQP16" s="757"/>
      <c r="PQQ16" s="757"/>
      <c r="PQR16" s="757"/>
      <c r="PQS16" s="757"/>
      <c r="PQT16" s="757"/>
      <c r="PQU16" s="757"/>
      <c r="PQV16" s="757"/>
      <c r="PQW16" s="757"/>
      <c r="PQX16" s="757"/>
      <c r="PQY16" s="757"/>
      <c r="PQZ16" s="757"/>
      <c r="PRA16" s="757"/>
      <c r="PRB16" s="757"/>
      <c r="PRC16" s="757"/>
      <c r="PRD16" s="757"/>
      <c r="PRE16" s="757"/>
      <c r="PRF16" s="757"/>
      <c r="PRG16" s="757"/>
      <c r="PRH16" s="757"/>
      <c r="PRI16" s="757"/>
      <c r="PRJ16" s="757"/>
      <c r="PRK16" s="757"/>
      <c r="PRL16" s="757"/>
      <c r="PRM16" s="757"/>
      <c r="PRN16" s="757"/>
      <c r="PRO16" s="757"/>
      <c r="PRP16" s="757"/>
      <c r="PRQ16" s="757"/>
      <c r="PRR16" s="757"/>
      <c r="PRS16" s="757"/>
      <c r="PRT16" s="757"/>
      <c r="PRU16" s="757"/>
      <c r="PRV16" s="757"/>
      <c r="PRW16" s="757"/>
      <c r="PRX16" s="757"/>
      <c r="PRY16" s="757"/>
      <c r="PRZ16" s="757"/>
      <c r="PSA16" s="757"/>
      <c r="PSB16" s="757"/>
      <c r="PSC16" s="757"/>
      <c r="PSD16" s="757"/>
      <c r="PSE16" s="757"/>
      <c r="PSF16" s="757"/>
      <c r="PSG16" s="757"/>
      <c r="PSH16" s="757"/>
      <c r="PSI16" s="757"/>
      <c r="PSJ16" s="757"/>
      <c r="PSK16" s="757"/>
      <c r="PSL16" s="757"/>
      <c r="PSM16" s="757"/>
      <c r="PSN16" s="757"/>
      <c r="PSO16" s="757"/>
      <c r="PSP16" s="757"/>
      <c r="PSQ16" s="757"/>
      <c r="PSR16" s="757"/>
      <c r="PSS16" s="757"/>
      <c r="PST16" s="757"/>
      <c r="PSU16" s="757"/>
      <c r="PSV16" s="757"/>
      <c r="PSW16" s="757"/>
      <c r="PSX16" s="757"/>
      <c r="PSY16" s="757"/>
      <c r="PSZ16" s="757"/>
      <c r="PTA16" s="757"/>
      <c r="PTB16" s="757"/>
      <c r="PTC16" s="757"/>
      <c r="PTD16" s="757"/>
      <c r="PTE16" s="757"/>
      <c r="PTF16" s="757"/>
      <c r="PTG16" s="757"/>
      <c r="PTH16" s="757"/>
      <c r="PTI16" s="757"/>
      <c r="PTJ16" s="757"/>
      <c r="PTK16" s="757"/>
      <c r="PTL16" s="757"/>
      <c r="PTM16" s="757"/>
      <c r="PTN16" s="757"/>
      <c r="PTO16" s="757"/>
      <c r="PTP16" s="757"/>
      <c r="PTQ16" s="757"/>
      <c r="PTR16" s="757"/>
      <c r="PTS16" s="757"/>
      <c r="PTT16" s="757"/>
      <c r="PTU16" s="757"/>
      <c r="PTV16" s="757"/>
      <c r="PTW16" s="757"/>
      <c r="PTX16" s="757"/>
      <c r="PTY16" s="757"/>
      <c r="PTZ16" s="757"/>
      <c r="PUA16" s="757"/>
      <c r="PUB16" s="757"/>
      <c r="PUC16" s="757"/>
      <c r="PUD16" s="757"/>
      <c r="PUE16" s="757"/>
      <c r="PUF16" s="757"/>
      <c r="PUG16" s="757"/>
      <c r="PUH16" s="757"/>
      <c r="PUI16" s="757"/>
      <c r="PUJ16" s="757"/>
      <c r="PUK16" s="757"/>
      <c r="PUL16" s="757"/>
      <c r="PUM16" s="757"/>
      <c r="PUN16" s="757"/>
      <c r="PUO16" s="757"/>
      <c r="PUP16" s="757"/>
      <c r="PUQ16" s="757"/>
      <c r="PUR16" s="757"/>
      <c r="PUS16" s="757"/>
      <c r="PUT16" s="757"/>
      <c r="PUU16" s="757"/>
      <c r="PUV16" s="757"/>
      <c r="PUW16" s="757"/>
      <c r="PUX16" s="757"/>
      <c r="PUY16" s="757"/>
      <c r="PUZ16" s="757"/>
      <c r="PVA16" s="757"/>
      <c r="PVB16" s="757"/>
      <c r="PVC16" s="757"/>
      <c r="PVD16" s="757"/>
      <c r="PVE16" s="757"/>
      <c r="PVF16" s="757"/>
      <c r="PVG16" s="757"/>
      <c r="PVH16" s="757"/>
      <c r="PVI16" s="757"/>
      <c r="PVJ16" s="757"/>
      <c r="PVK16" s="757"/>
      <c r="PVL16" s="757"/>
      <c r="PVM16" s="757"/>
      <c r="PVN16" s="757"/>
      <c r="PVO16" s="757"/>
      <c r="PVP16" s="757"/>
      <c r="PVQ16" s="757"/>
      <c r="PVR16" s="757"/>
      <c r="PVS16" s="757"/>
      <c r="PVT16" s="757"/>
      <c r="PVU16" s="757"/>
      <c r="PVV16" s="757"/>
      <c r="PVW16" s="757"/>
      <c r="PVX16" s="757"/>
      <c r="PVY16" s="757"/>
      <c r="PVZ16" s="757"/>
      <c r="PWA16" s="757"/>
      <c r="PWB16" s="757"/>
      <c r="PWC16" s="757"/>
      <c r="PWD16" s="757"/>
      <c r="PWE16" s="757"/>
      <c r="PWF16" s="757"/>
      <c r="PWG16" s="757"/>
      <c r="PWH16" s="757"/>
      <c r="PWI16" s="757"/>
      <c r="PWJ16" s="757"/>
      <c r="PWK16" s="757"/>
      <c r="PWL16" s="757"/>
      <c r="PWM16" s="757"/>
      <c r="PWN16" s="757"/>
      <c r="PWO16" s="757"/>
      <c r="PWP16" s="757"/>
      <c r="PWQ16" s="757"/>
      <c r="PWR16" s="757"/>
      <c r="PWS16" s="757"/>
      <c r="PWT16" s="757"/>
      <c r="PWU16" s="757"/>
      <c r="PWV16" s="757"/>
      <c r="PWW16" s="757"/>
      <c r="PWX16" s="757"/>
      <c r="PWY16" s="757"/>
      <c r="PWZ16" s="757"/>
      <c r="PXA16" s="757"/>
      <c r="PXB16" s="757"/>
      <c r="PXC16" s="757"/>
      <c r="PXD16" s="757"/>
      <c r="PXE16" s="757"/>
      <c r="PXF16" s="757"/>
      <c r="PXG16" s="757"/>
      <c r="PXH16" s="757"/>
      <c r="PXI16" s="757"/>
      <c r="PXJ16" s="757"/>
      <c r="PXK16" s="757"/>
      <c r="PXL16" s="757"/>
      <c r="PXM16" s="757"/>
      <c r="PXN16" s="757"/>
      <c r="PXO16" s="757"/>
      <c r="PXP16" s="757"/>
      <c r="PXQ16" s="757"/>
      <c r="PXR16" s="757"/>
      <c r="PXS16" s="757"/>
      <c r="PXT16" s="757"/>
      <c r="PXU16" s="757"/>
      <c r="PXV16" s="757"/>
      <c r="PXW16" s="757"/>
      <c r="PXX16" s="757"/>
      <c r="PXY16" s="757"/>
      <c r="PXZ16" s="757"/>
      <c r="PYA16" s="757"/>
      <c r="PYB16" s="757"/>
      <c r="PYC16" s="757"/>
      <c r="PYD16" s="757"/>
      <c r="PYE16" s="757"/>
      <c r="PYF16" s="757"/>
      <c r="PYG16" s="757"/>
      <c r="PYH16" s="757"/>
      <c r="PYI16" s="757"/>
      <c r="PYJ16" s="757"/>
      <c r="PYK16" s="757"/>
      <c r="PYL16" s="757"/>
      <c r="PYM16" s="757"/>
      <c r="PYN16" s="757"/>
      <c r="PYO16" s="757"/>
      <c r="PYP16" s="757"/>
      <c r="PYQ16" s="757"/>
      <c r="PYR16" s="757"/>
      <c r="PYS16" s="757"/>
      <c r="PYT16" s="757"/>
      <c r="PYU16" s="757"/>
      <c r="PYV16" s="757"/>
      <c r="PYW16" s="757"/>
      <c r="PYX16" s="757"/>
      <c r="PYY16" s="757"/>
      <c r="PYZ16" s="757"/>
      <c r="PZA16" s="757"/>
      <c r="PZB16" s="757"/>
      <c r="PZC16" s="757"/>
      <c r="PZD16" s="757"/>
      <c r="PZE16" s="757"/>
      <c r="PZF16" s="757"/>
      <c r="PZG16" s="757"/>
      <c r="PZH16" s="757"/>
      <c r="PZI16" s="757"/>
      <c r="PZJ16" s="757"/>
      <c r="PZK16" s="757"/>
      <c r="PZL16" s="757"/>
      <c r="PZM16" s="757"/>
      <c r="PZN16" s="757"/>
      <c r="PZO16" s="757"/>
      <c r="PZP16" s="757"/>
      <c r="PZQ16" s="757"/>
      <c r="PZR16" s="757"/>
      <c r="PZS16" s="757"/>
      <c r="PZT16" s="757"/>
      <c r="PZU16" s="757"/>
      <c r="PZV16" s="757"/>
      <c r="PZW16" s="757"/>
      <c r="PZX16" s="757"/>
      <c r="PZY16" s="757"/>
      <c r="PZZ16" s="757"/>
      <c r="QAA16" s="757"/>
      <c r="QAB16" s="757"/>
      <c r="QAC16" s="757"/>
      <c r="QAD16" s="757"/>
      <c r="QAE16" s="757"/>
      <c r="QAF16" s="757"/>
      <c r="QAG16" s="757"/>
      <c r="QAH16" s="757"/>
      <c r="QAI16" s="757"/>
      <c r="QAJ16" s="757"/>
      <c r="QAK16" s="757"/>
      <c r="QAL16" s="757"/>
      <c r="QAM16" s="757"/>
      <c r="QAN16" s="757"/>
      <c r="QAO16" s="757"/>
      <c r="QAP16" s="757"/>
      <c r="QAQ16" s="757"/>
      <c r="QAR16" s="757"/>
      <c r="QAS16" s="757"/>
      <c r="QAT16" s="757"/>
      <c r="QAU16" s="757"/>
      <c r="QAV16" s="757"/>
      <c r="QAW16" s="757"/>
      <c r="QAX16" s="757"/>
      <c r="QAY16" s="757"/>
      <c r="QAZ16" s="757"/>
      <c r="QBA16" s="757"/>
      <c r="QBB16" s="757"/>
      <c r="QBC16" s="757"/>
      <c r="QBD16" s="757"/>
      <c r="QBE16" s="757"/>
      <c r="QBF16" s="757"/>
      <c r="QBG16" s="757"/>
      <c r="QBH16" s="757"/>
      <c r="QBI16" s="757"/>
      <c r="QBJ16" s="757"/>
      <c r="QBK16" s="757"/>
      <c r="QBL16" s="757"/>
      <c r="QBM16" s="757"/>
      <c r="QBN16" s="757"/>
      <c r="QBO16" s="757"/>
      <c r="QBP16" s="757"/>
      <c r="QBQ16" s="757"/>
      <c r="QBR16" s="757"/>
      <c r="QBS16" s="757"/>
      <c r="QBT16" s="757"/>
      <c r="QBU16" s="757"/>
      <c r="QBV16" s="757"/>
      <c r="QBW16" s="757"/>
      <c r="QBX16" s="757"/>
      <c r="QBY16" s="757"/>
      <c r="QBZ16" s="757"/>
      <c r="QCA16" s="757"/>
      <c r="QCB16" s="757"/>
      <c r="QCC16" s="757"/>
      <c r="QCD16" s="757"/>
      <c r="QCE16" s="757"/>
      <c r="QCF16" s="757"/>
      <c r="QCG16" s="757"/>
      <c r="QCH16" s="757"/>
      <c r="QCI16" s="757"/>
      <c r="QCJ16" s="757"/>
      <c r="QCK16" s="757"/>
      <c r="QCL16" s="757"/>
      <c r="QCM16" s="757"/>
      <c r="QCN16" s="757"/>
      <c r="QCO16" s="757"/>
      <c r="QCP16" s="757"/>
      <c r="QCQ16" s="757"/>
      <c r="QCR16" s="757"/>
      <c r="QCS16" s="757"/>
      <c r="QCT16" s="757"/>
      <c r="QCU16" s="757"/>
      <c r="QCV16" s="757"/>
      <c r="QCW16" s="757"/>
      <c r="QCX16" s="757"/>
      <c r="QCY16" s="757"/>
      <c r="QCZ16" s="757"/>
      <c r="QDA16" s="757"/>
      <c r="QDB16" s="757"/>
      <c r="QDC16" s="757"/>
      <c r="QDD16" s="757"/>
      <c r="QDE16" s="757"/>
      <c r="QDF16" s="757"/>
      <c r="QDG16" s="757"/>
      <c r="QDH16" s="757"/>
      <c r="QDI16" s="757"/>
      <c r="QDJ16" s="757"/>
      <c r="QDK16" s="757"/>
      <c r="QDL16" s="757"/>
      <c r="QDM16" s="757"/>
      <c r="QDN16" s="757"/>
      <c r="QDO16" s="757"/>
      <c r="QDP16" s="757"/>
      <c r="QDQ16" s="757"/>
      <c r="QDR16" s="757"/>
      <c r="QDS16" s="757"/>
      <c r="QDT16" s="757"/>
      <c r="QDU16" s="757"/>
      <c r="QDV16" s="757"/>
      <c r="QDW16" s="757"/>
      <c r="QDX16" s="757"/>
      <c r="QDY16" s="757"/>
      <c r="QDZ16" s="757"/>
      <c r="QEA16" s="757"/>
      <c r="QEB16" s="757"/>
      <c r="QEC16" s="757"/>
      <c r="QED16" s="757"/>
      <c r="QEE16" s="757"/>
      <c r="QEF16" s="757"/>
      <c r="QEG16" s="757"/>
      <c r="QEH16" s="757"/>
      <c r="QEI16" s="757"/>
      <c r="QEJ16" s="757"/>
      <c r="QEK16" s="757"/>
      <c r="QEL16" s="757"/>
      <c r="QEM16" s="757"/>
      <c r="QEN16" s="757"/>
      <c r="QEO16" s="757"/>
      <c r="QEP16" s="757"/>
      <c r="QEQ16" s="757"/>
      <c r="QER16" s="757"/>
      <c r="QES16" s="757"/>
      <c r="QET16" s="757"/>
      <c r="QEU16" s="757"/>
      <c r="QEV16" s="757"/>
      <c r="QEW16" s="757"/>
      <c r="QEX16" s="757"/>
      <c r="QEY16" s="757"/>
      <c r="QEZ16" s="757"/>
      <c r="QFA16" s="757"/>
      <c r="QFB16" s="757"/>
      <c r="QFC16" s="757"/>
      <c r="QFD16" s="757"/>
      <c r="QFE16" s="757"/>
      <c r="QFF16" s="757"/>
      <c r="QFG16" s="757"/>
      <c r="QFH16" s="757"/>
      <c r="QFI16" s="757"/>
      <c r="QFJ16" s="757"/>
      <c r="QFK16" s="757"/>
      <c r="QFL16" s="757"/>
      <c r="QFM16" s="757"/>
      <c r="QFN16" s="757"/>
      <c r="QFO16" s="757"/>
      <c r="QFP16" s="757"/>
      <c r="QFQ16" s="757"/>
      <c r="QFR16" s="757"/>
      <c r="QFS16" s="757"/>
      <c r="QFT16" s="757"/>
      <c r="QFU16" s="757"/>
      <c r="QFV16" s="757"/>
      <c r="QFW16" s="757"/>
      <c r="QFX16" s="757"/>
      <c r="QFY16" s="757"/>
      <c r="QFZ16" s="757"/>
      <c r="QGA16" s="757"/>
      <c r="QGB16" s="757"/>
      <c r="QGC16" s="757"/>
      <c r="QGD16" s="757"/>
      <c r="QGE16" s="757"/>
      <c r="QGF16" s="757"/>
      <c r="QGG16" s="757"/>
      <c r="QGH16" s="757"/>
      <c r="QGI16" s="757"/>
      <c r="QGJ16" s="757"/>
      <c r="QGK16" s="757"/>
      <c r="QGL16" s="757"/>
      <c r="QGM16" s="757"/>
      <c r="QGN16" s="757"/>
      <c r="QGO16" s="757"/>
      <c r="QGP16" s="757"/>
      <c r="QGQ16" s="757"/>
      <c r="QGR16" s="757"/>
      <c r="QGS16" s="757"/>
      <c r="QGT16" s="757"/>
      <c r="QGU16" s="757"/>
      <c r="QGV16" s="757"/>
      <c r="QGW16" s="757"/>
      <c r="QGX16" s="757"/>
      <c r="QGY16" s="757"/>
      <c r="QGZ16" s="757"/>
      <c r="QHA16" s="757"/>
      <c r="QHB16" s="757"/>
      <c r="QHC16" s="757"/>
      <c r="QHD16" s="757"/>
      <c r="QHE16" s="757"/>
      <c r="QHF16" s="757"/>
      <c r="QHG16" s="757"/>
      <c r="QHH16" s="757"/>
      <c r="QHI16" s="757"/>
      <c r="QHJ16" s="757"/>
      <c r="QHK16" s="757"/>
      <c r="QHL16" s="757"/>
      <c r="QHM16" s="757"/>
      <c r="QHN16" s="757"/>
      <c r="QHO16" s="757"/>
      <c r="QHP16" s="757"/>
      <c r="QHQ16" s="757"/>
      <c r="QHR16" s="757"/>
      <c r="QHS16" s="757"/>
      <c r="QHT16" s="757"/>
      <c r="QHU16" s="757"/>
      <c r="QHV16" s="757"/>
      <c r="QHW16" s="757"/>
      <c r="QHX16" s="757"/>
      <c r="QHY16" s="757"/>
      <c r="QHZ16" s="757"/>
      <c r="QIA16" s="757"/>
      <c r="QIB16" s="757"/>
      <c r="QIC16" s="757"/>
      <c r="QID16" s="757"/>
      <c r="QIE16" s="757"/>
      <c r="QIF16" s="757"/>
      <c r="QIG16" s="757"/>
      <c r="QIH16" s="757"/>
      <c r="QII16" s="757"/>
      <c r="QIJ16" s="757"/>
      <c r="QIK16" s="757"/>
      <c r="QIL16" s="757"/>
      <c r="QIM16" s="757"/>
      <c r="QIN16" s="757"/>
      <c r="QIO16" s="757"/>
      <c r="QIP16" s="757"/>
      <c r="QIQ16" s="757"/>
      <c r="QIR16" s="757"/>
      <c r="QIS16" s="757"/>
      <c r="QIT16" s="757"/>
      <c r="QIU16" s="757"/>
      <c r="QIV16" s="757"/>
      <c r="QIW16" s="757"/>
      <c r="QIX16" s="757"/>
      <c r="QIY16" s="757"/>
      <c r="QIZ16" s="757"/>
      <c r="QJA16" s="757"/>
      <c r="QJB16" s="757"/>
      <c r="QJC16" s="757"/>
      <c r="QJD16" s="757"/>
      <c r="QJE16" s="757"/>
      <c r="QJF16" s="757"/>
      <c r="QJG16" s="757"/>
      <c r="QJH16" s="757"/>
      <c r="QJI16" s="757"/>
      <c r="QJJ16" s="757"/>
      <c r="QJK16" s="757"/>
      <c r="QJL16" s="757"/>
      <c r="QJM16" s="757"/>
      <c r="QJN16" s="757"/>
      <c r="QJO16" s="757"/>
      <c r="QJP16" s="757"/>
      <c r="QJQ16" s="757"/>
      <c r="QJR16" s="757"/>
      <c r="QJS16" s="757"/>
      <c r="QJT16" s="757"/>
      <c r="QJU16" s="757"/>
      <c r="QJV16" s="757"/>
      <c r="QJW16" s="757"/>
      <c r="QJX16" s="757"/>
      <c r="QJY16" s="757"/>
      <c r="QJZ16" s="757"/>
      <c r="QKA16" s="757"/>
      <c r="QKB16" s="757"/>
      <c r="QKC16" s="757"/>
      <c r="QKD16" s="757"/>
      <c r="QKE16" s="757"/>
      <c r="QKF16" s="757"/>
      <c r="QKG16" s="757"/>
      <c r="QKH16" s="757"/>
      <c r="QKI16" s="757"/>
      <c r="QKJ16" s="757"/>
      <c r="QKK16" s="757"/>
      <c r="QKL16" s="757"/>
      <c r="QKM16" s="757"/>
      <c r="QKN16" s="757"/>
      <c r="QKO16" s="757"/>
      <c r="QKP16" s="757"/>
      <c r="QKQ16" s="757"/>
      <c r="QKR16" s="757"/>
      <c r="QKS16" s="757"/>
      <c r="QKT16" s="757"/>
      <c r="QKU16" s="757"/>
      <c r="QKV16" s="757"/>
      <c r="QKW16" s="757"/>
      <c r="QKX16" s="757"/>
      <c r="QKY16" s="757"/>
      <c r="QKZ16" s="757"/>
      <c r="QLA16" s="757"/>
      <c r="QLB16" s="757"/>
      <c r="QLC16" s="757"/>
      <c r="QLD16" s="757"/>
      <c r="QLE16" s="757"/>
      <c r="QLF16" s="757"/>
      <c r="QLG16" s="757"/>
      <c r="QLH16" s="757"/>
      <c r="QLI16" s="757"/>
      <c r="QLJ16" s="757"/>
      <c r="QLK16" s="757"/>
      <c r="QLL16" s="757"/>
      <c r="QLM16" s="757"/>
      <c r="QLN16" s="757"/>
      <c r="QLO16" s="757"/>
      <c r="QLP16" s="757"/>
      <c r="QLQ16" s="757"/>
      <c r="QLR16" s="757"/>
      <c r="QLS16" s="757"/>
      <c r="QLT16" s="757"/>
      <c r="QLU16" s="757"/>
      <c r="QLV16" s="757"/>
      <c r="QLW16" s="757"/>
      <c r="QLX16" s="757"/>
      <c r="QLY16" s="757"/>
      <c r="QLZ16" s="757"/>
      <c r="QMA16" s="757"/>
      <c r="QMB16" s="757"/>
      <c r="QMC16" s="757"/>
      <c r="QMD16" s="757"/>
      <c r="QME16" s="757"/>
      <c r="QMF16" s="757"/>
      <c r="QMG16" s="757"/>
      <c r="QMH16" s="757"/>
      <c r="QMI16" s="757"/>
      <c r="QMJ16" s="757"/>
      <c r="QMK16" s="757"/>
      <c r="QML16" s="757"/>
      <c r="QMM16" s="757"/>
      <c r="QMN16" s="757"/>
      <c r="QMO16" s="757"/>
      <c r="QMP16" s="757"/>
      <c r="QMQ16" s="757"/>
      <c r="QMR16" s="757"/>
      <c r="QMS16" s="757"/>
      <c r="QMT16" s="757"/>
      <c r="QMU16" s="757"/>
      <c r="QMV16" s="757"/>
      <c r="QMW16" s="757"/>
      <c r="QMX16" s="757"/>
      <c r="QMY16" s="757"/>
      <c r="QMZ16" s="757"/>
      <c r="QNA16" s="757"/>
      <c r="QNB16" s="757"/>
      <c r="QNC16" s="757"/>
      <c r="QND16" s="757"/>
      <c r="QNE16" s="757"/>
      <c r="QNF16" s="757"/>
      <c r="QNG16" s="757"/>
      <c r="QNH16" s="757"/>
      <c r="QNI16" s="757"/>
      <c r="QNJ16" s="757"/>
      <c r="QNK16" s="757"/>
      <c r="QNL16" s="757"/>
      <c r="QNM16" s="757"/>
      <c r="QNN16" s="757"/>
      <c r="QNO16" s="757"/>
      <c r="QNP16" s="757"/>
      <c r="QNQ16" s="757"/>
      <c r="QNR16" s="757"/>
      <c r="QNS16" s="757"/>
      <c r="QNT16" s="757"/>
      <c r="QNU16" s="757"/>
      <c r="QNV16" s="757"/>
      <c r="QNW16" s="757"/>
      <c r="QNX16" s="757"/>
      <c r="QNY16" s="757"/>
      <c r="QNZ16" s="757"/>
      <c r="QOA16" s="757"/>
      <c r="QOB16" s="757"/>
      <c r="QOC16" s="757"/>
      <c r="QOD16" s="757"/>
      <c r="QOE16" s="757"/>
      <c r="QOF16" s="757"/>
      <c r="QOG16" s="757"/>
      <c r="QOH16" s="757"/>
      <c r="QOI16" s="757"/>
      <c r="QOJ16" s="757"/>
      <c r="QOK16" s="757"/>
      <c r="QOL16" s="757"/>
      <c r="QOM16" s="757"/>
      <c r="QON16" s="757"/>
      <c r="QOO16" s="757"/>
      <c r="QOP16" s="757"/>
      <c r="QOQ16" s="757"/>
      <c r="QOR16" s="757"/>
      <c r="QOS16" s="757"/>
      <c r="QOT16" s="757"/>
      <c r="QOU16" s="757"/>
      <c r="QOV16" s="757"/>
      <c r="QOW16" s="757"/>
      <c r="QOX16" s="757"/>
      <c r="QOY16" s="757"/>
      <c r="QOZ16" s="757"/>
      <c r="QPA16" s="757"/>
      <c r="QPB16" s="757"/>
      <c r="QPC16" s="757"/>
      <c r="QPD16" s="757"/>
      <c r="QPE16" s="757"/>
      <c r="QPF16" s="757"/>
      <c r="QPG16" s="757"/>
      <c r="QPH16" s="757"/>
      <c r="QPI16" s="757"/>
      <c r="QPJ16" s="757"/>
      <c r="QPK16" s="757"/>
      <c r="QPL16" s="757"/>
      <c r="QPM16" s="757"/>
      <c r="QPN16" s="757"/>
      <c r="QPO16" s="757"/>
      <c r="QPP16" s="757"/>
      <c r="QPQ16" s="757"/>
      <c r="QPR16" s="757"/>
      <c r="QPS16" s="757"/>
      <c r="QPT16" s="757"/>
      <c r="QPU16" s="757"/>
      <c r="QPV16" s="757"/>
      <c r="QPW16" s="757"/>
      <c r="QPX16" s="757"/>
      <c r="QPY16" s="757"/>
      <c r="QPZ16" s="757"/>
      <c r="QQA16" s="757"/>
      <c r="QQB16" s="757"/>
      <c r="QQC16" s="757"/>
      <c r="QQD16" s="757"/>
      <c r="QQE16" s="757"/>
      <c r="QQF16" s="757"/>
      <c r="QQG16" s="757"/>
      <c r="QQH16" s="757"/>
      <c r="QQI16" s="757"/>
      <c r="QQJ16" s="757"/>
      <c r="QQK16" s="757"/>
      <c r="QQL16" s="757"/>
      <c r="QQM16" s="757"/>
      <c r="QQN16" s="757"/>
      <c r="QQO16" s="757"/>
      <c r="QQP16" s="757"/>
      <c r="QQQ16" s="757"/>
      <c r="QQR16" s="757"/>
      <c r="QQS16" s="757"/>
      <c r="QQT16" s="757"/>
      <c r="QQU16" s="757"/>
      <c r="QQV16" s="757"/>
      <c r="QQW16" s="757"/>
      <c r="QQX16" s="757"/>
      <c r="QQY16" s="757"/>
      <c r="QQZ16" s="757"/>
      <c r="QRA16" s="757"/>
      <c r="QRB16" s="757"/>
      <c r="QRC16" s="757"/>
      <c r="QRD16" s="757"/>
      <c r="QRE16" s="757"/>
      <c r="QRF16" s="757"/>
      <c r="QRG16" s="757"/>
      <c r="QRH16" s="757"/>
      <c r="QRI16" s="757"/>
      <c r="QRJ16" s="757"/>
      <c r="QRK16" s="757"/>
      <c r="QRL16" s="757"/>
      <c r="QRM16" s="757"/>
      <c r="QRN16" s="757"/>
      <c r="QRO16" s="757"/>
      <c r="QRP16" s="757"/>
      <c r="QRQ16" s="757"/>
      <c r="QRR16" s="757"/>
      <c r="QRS16" s="757"/>
      <c r="QRT16" s="757"/>
      <c r="QRU16" s="757"/>
      <c r="QRV16" s="757"/>
      <c r="QRW16" s="757"/>
      <c r="QRX16" s="757"/>
      <c r="QRY16" s="757"/>
      <c r="QRZ16" s="757"/>
      <c r="QSA16" s="757"/>
      <c r="QSB16" s="757"/>
      <c r="QSC16" s="757"/>
      <c r="QSD16" s="757"/>
      <c r="QSE16" s="757"/>
      <c r="QSF16" s="757"/>
      <c r="QSG16" s="757"/>
      <c r="QSH16" s="757"/>
      <c r="QSI16" s="757"/>
      <c r="QSJ16" s="757"/>
      <c r="QSK16" s="757"/>
      <c r="QSL16" s="757"/>
      <c r="QSM16" s="757"/>
      <c r="QSN16" s="757"/>
      <c r="QSO16" s="757"/>
      <c r="QSP16" s="757"/>
      <c r="QSQ16" s="757"/>
      <c r="QSR16" s="757"/>
      <c r="QSS16" s="757"/>
      <c r="QST16" s="757"/>
      <c r="QSU16" s="757"/>
      <c r="QSV16" s="757"/>
      <c r="QSW16" s="757"/>
      <c r="QSX16" s="757"/>
      <c r="QSY16" s="757"/>
      <c r="QSZ16" s="757"/>
      <c r="QTA16" s="757"/>
      <c r="QTB16" s="757"/>
      <c r="QTC16" s="757"/>
      <c r="QTD16" s="757"/>
      <c r="QTE16" s="757"/>
      <c r="QTF16" s="757"/>
      <c r="QTG16" s="757"/>
      <c r="QTH16" s="757"/>
      <c r="QTI16" s="757"/>
      <c r="QTJ16" s="757"/>
      <c r="QTK16" s="757"/>
      <c r="QTL16" s="757"/>
      <c r="QTM16" s="757"/>
      <c r="QTN16" s="757"/>
      <c r="QTO16" s="757"/>
      <c r="QTP16" s="757"/>
      <c r="QTQ16" s="757"/>
      <c r="QTR16" s="757"/>
      <c r="QTS16" s="757"/>
      <c r="QTT16" s="757"/>
      <c r="QTU16" s="757"/>
      <c r="QTV16" s="757"/>
      <c r="QTW16" s="757"/>
      <c r="QTX16" s="757"/>
      <c r="QTY16" s="757"/>
      <c r="QTZ16" s="757"/>
      <c r="QUA16" s="757"/>
      <c r="QUB16" s="757"/>
      <c r="QUC16" s="757"/>
      <c r="QUD16" s="757"/>
      <c r="QUE16" s="757"/>
      <c r="QUF16" s="757"/>
      <c r="QUG16" s="757"/>
      <c r="QUH16" s="757"/>
      <c r="QUI16" s="757"/>
      <c r="QUJ16" s="757"/>
      <c r="QUK16" s="757"/>
      <c r="QUL16" s="757"/>
      <c r="QUM16" s="757"/>
      <c r="QUN16" s="757"/>
      <c r="QUO16" s="757"/>
      <c r="QUP16" s="757"/>
      <c r="QUQ16" s="757"/>
      <c r="QUR16" s="757"/>
      <c r="QUS16" s="757"/>
      <c r="QUT16" s="757"/>
      <c r="QUU16" s="757"/>
      <c r="QUV16" s="757"/>
      <c r="QUW16" s="757"/>
      <c r="QUX16" s="757"/>
      <c r="QUY16" s="757"/>
      <c r="QUZ16" s="757"/>
      <c r="QVA16" s="757"/>
      <c r="QVB16" s="757"/>
      <c r="QVC16" s="757"/>
      <c r="QVD16" s="757"/>
      <c r="QVE16" s="757"/>
      <c r="QVF16" s="757"/>
      <c r="QVG16" s="757"/>
      <c r="QVH16" s="757"/>
      <c r="QVI16" s="757"/>
      <c r="QVJ16" s="757"/>
      <c r="QVK16" s="757"/>
      <c r="QVL16" s="757"/>
      <c r="QVM16" s="757"/>
      <c r="QVN16" s="757"/>
      <c r="QVO16" s="757"/>
      <c r="QVP16" s="757"/>
      <c r="QVQ16" s="757"/>
      <c r="QVR16" s="757"/>
      <c r="QVS16" s="757"/>
      <c r="QVT16" s="757"/>
      <c r="QVU16" s="757"/>
      <c r="QVV16" s="757"/>
      <c r="QVW16" s="757"/>
      <c r="QVX16" s="757"/>
      <c r="QVY16" s="757"/>
      <c r="QVZ16" s="757"/>
      <c r="QWA16" s="757"/>
      <c r="QWB16" s="757"/>
      <c r="QWC16" s="757"/>
      <c r="QWD16" s="757"/>
      <c r="QWE16" s="757"/>
      <c r="QWF16" s="757"/>
      <c r="QWG16" s="757"/>
      <c r="QWH16" s="757"/>
      <c r="QWI16" s="757"/>
      <c r="QWJ16" s="757"/>
      <c r="QWK16" s="757"/>
      <c r="QWL16" s="757"/>
      <c r="QWM16" s="757"/>
      <c r="QWN16" s="757"/>
      <c r="QWO16" s="757"/>
      <c r="QWP16" s="757"/>
      <c r="QWQ16" s="757"/>
      <c r="QWR16" s="757"/>
      <c r="QWS16" s="757"/>
      <c r="QWT16" s="757"/>
      <c r="QWU16" s="757"/>
      <c r="QWV16" s="757"/>
      <c r="QWW16" s="757"/>
      <c r="QWX16" s="757"/>
      <c r="QWY16" s="757"/>
      <c r="QWZ16" s="757"/>
      <c r="QXA16" s="757"/>
      <c r="QXB16" s="757"/>
      <c r="QXC16" s="757"/>
      <c r="QXD16" s="757"/>
      <c r="QXE16" s="757"/>
      <c r="QXF16" s="757"/>
      <c r="QXG16" s="757"/>
      <c r="QXH16" s="757"/>
      <c r="QXI16" s="757"/>
      <c r="QXJ16" s="757"/>
      <c r="QXK16" s="757"/>
      <c r="QXL16" s="757"/>
      <c r="QXM16" s="757"/>
      <c r="QXN16" s="757"/>
      <c r="QXO16" s="757"/>
      <c r="QXP16" s="757"/>
      <c r="QXQ16" s="757"/>
      <c r="QXR16" s="757"/>
      <c r="QXS16" s="757"/>
      <c r="QXT16" s="757"/>
      <c r="QXU16" s="757"/>
      <c r="QXV16" s="757"/>
      <c r="QXW16" s="757"/>
      <c r="QXX16" s="757"/>
      <c r="QXY16" s="757"/>
      <c r="QXZ16" s="757"/>
      <c r="QYA16" s="757"/>
      <c r="QYB16" s="757"/>
      <c r="QYC16" s="757"/>
      <c r="QYD16" s="757"/>
      <c r="QYE16" s="757"/>
      <c r="QYF16" s="757"/>
      <c r="QYG16" s="757"/>
      <c r="QYH16" s="757"/>
      <c r="QYI16" s="757"/>
      <c r="QYJ16" s="757"/>
      <c r="QYK16" s="757"/>
      <c r="QYL16" s="757"/>
      <c r="QYM16" s="757"/>
      <c r="QYN16" s="757"/>
      <c r="QYO16" s="757"/>
      <c r="QYP16" s="757"/>
      <c r="QYQ16" s="757"/>
      <c r="QYR16" s="757"/>
      <c r="QYS16" s="757"/>
      <c r="QYT16" s="757"/>
      <c r="QYU16" s="757"/>
      <c r="QYV16" s="757"/>
      <c r="QYW16" s="757"/>
      <c r="QYX16" s="757"/>
      <c r="QYY16" s="757"/>
      <c r="QYZ16" s="757"/>
      <c r="QZA16" s="757"/>
      <c r="QZB16" s="757"/>
      <c r="QZC16" s="757"/>
      <c r="QZD16" s="757"/>
      <c r="QZE16" s="757"/>
      <c r="QZF16" s="757"/>
      <c r="QZG16" s="757"/>
      <c r="QZH16" s="757"/>
      <c r="QZI16" s="757"/>
      <c r="QZJ16" s="757"/>
      <c r="QZK16" s="757"/>
      <c r="QZL16" s="757"/>
      <c r="QZM16" s="757"/>
      <c r="QZN16" s="757"/>
      <c r="QZO16" s="757"/>
      <c r="QZP16" s="757"/>
      <c r="QZQ16" s="757"/>
      <c r="QZR16" s="757"/>
      <c r="QZS16" s="757"/>
      <c r="QZT16" s="757"/>
      <c r="QZU16" s="757"/>
      <c r="QZV16" s="757"/>
      <c r="QZW16" s="757"/>
      <c r="QZX16" s="757"/>
      <c r="QZY16" s="757"/>
      <c r="QZZ16" s="757"/>
      <c r="RAA16" s="757"/>
      <c r="RAB16" s="757"/>
      <c r="RAC16" s="757"/>
      <c r="RAD16" s="757"/>
      <c r="RAE16" s="757"/>
      <c r="RAF16" s="757"/>
      <c r="RAG16" s="757"/>
      <c r="RAH16" s="757"/>
      <c r="RAI16" s="757"/>
      <c r="RAJ16" s="757"/>
      <c r="RAK16" s="757"/>
      <c r="RAL16" s="757"/>
      <c r="RAM16" s="757"/>
      <c r="RAN16" s="757"/>
      <c r="RAO16" s="757"/>
      <c r="RAP16" s="757"/>
      <c r="RAQ16" s="757"/>
      <c r="RAR16" s="757"/>
      <c r="RAS16" s="757"/>
      <c r="RAT16" s="757"/>
      <c r="RAU16" s="757"/>
      <c r="RAV16" s="757"/>
      <c r="RAW16" s="757"/>
      <c r="RAX16" s="757"/>
      <c r="RAY16" s="757"/>
      <c r="RAZ16" s="757"/>
      <c r="RBA16" s="757"/>
      <c r="RBB16" s="757"/>
      <c r="RBC16" s="757"/>
      <c r="RBD16" s="757"/>
      <c r="RBE16" s="757"/>
      <c r="RBF16" s="757"/>
      <c r="RBG16" s="757"/>
      <c r="RBH16" s="757"/>
      <c r="RBI16" s="757"/>
      <c r="RBJ16" s="757"/>
      <c r="RBK16" s="757"/>
      <c r="RBL16" s="757"/>
      <c r="RBM16" s="757"/>
      <c r="RBN16" s="757"/>
      <c r="RBO16" s="757"/>
      <c r="RBP16" s="757"/>
      <c r="RBQ16" s="757"/>
      <c r="RBR16" s="757"/>
      <c r="RBS16" s="757"/>
      <c r="RBT16" s="757"/>
      <c r="RBU16" s="757"/>
      <c r="RBV16" s="757"/>
      <c r="RBW16" s="757"/>
      <c r="RBX16" s="757"/>
      <c r="RBY16" s="757"/>
      <c r="RBZ16" s="757"/>
      <c r="RCA16" s="757"/>
      <c r="RCB16" s="757"/>
      <c r="RCC16" s="757"/>
      <c r="RCD16" s="757"/>
      <c r="RCE16" s="757"/>
      <c r="RCF16" s="757"/>
      <c r="RCG16" s="757"/>
      <c r="RCH16" s="757"/>
      <c r="RCI16" s="757"/>
      <c r="RCJ16" s="757"/>
      <c r="RCK16" s="757"/>
      <c r="RCL16" s="757"/>
      <c r="RCM16" s="757"/>
      <c r="RCN16" s="757"/>
      <c r="RCO16" s="757"/>
      <c r="RCP16" s="757"/>
      <c r="RCQ16" s="757"/>
      <c r="RCR16" s="757"/>
      <c r="RCS16" s="757"/>
      <c r="RCT16" s="757"/>
      <c r="RCU16" s="757"/>
      <c r="RCV16" s="757"/>
      <c r="RCW16" s="757"/>
      <c r="RCX16" s="757"/>
      <c r="RCY16" s="757"/>
      <c r="RCZ16" s="757"/>
      <c r="RDA16" s="757"/>
      <c r="RDB16" s="757"/>
      <c r="RDC16" s="757"/>
      <c r="RDD16" s="757"/>
      <c r="RDE16" s="757"/>
      <c r="RDF16" s="757"/>
      <c r="RDG16" s="757"/>
      <c r="RDH16" s="757"/>
      <c r="RDI16" s="757"/>
      <c r="RDJ16" s="757"/>
      <c r="RDK16" s="757"/>
      <c r="RDL16" s="757"/>
      <c r="RDM16" s="757"/>
      <c r="RDN16" s="757"/>
      <c r="RDO16" s="757"/>
      <c r="RDP16" s="757"/>
      <c r="RDQ16" s="757"/>
      <c r="RDR16" s="757"/>
      <c r="RDS16" s="757"/>
      <c r="RDT16" s="757"/>
      <c r="RDU16" s="757"/>
      <c r="RDV16" s="757"/>
      <c r="RDW16" s="757"/>
      <c r="RDX16" s="757"/>
      <c r="RDY16" s="757"/>
      <c r="RDZ16" s="757"/>
      <c r="REA16" s="757"/>
      <c r="REB16" s="757"/>
      <c r="REC16" s="757"/>
      <c r="RED16" s="757"/>
      <c r="REE16" s="757"/>
      <c r="REF16" s="757"/>
      <c r="REG16" s="757"/>
      <c r="REH16" s="757"/>
      <c r="REI16" s="757"/>
      <c r="REJ16" s="757"/>
      <c r="REK16" s="757"/>
      <c r="REL16" s="757"/>
      <c r="REM16" s="757"/>
      <c r="REN16" s="757"/>
      <c r="REO16" s="757"/>
      <c r="REP16" s="757"/>
      <c r="REQ16" s="757"/>
      <c r="RER16" s="757"/>
      <c r="RES16" s="757"/>
      <c r="RET16" s="757"/>
      <c r="REU16" s="757"/>
      <c r="REV16" s="757"/>
      <c r="REW16" s="757"/>
      <c r="REX16" s="757"/>
      <c r="REY16" s="757"/>
      <c r="REZ16" s="757"/>
      <c r="RFA16" s="757"/>
      <c r="RFB16" s="757"/>
      <c r="RFC16" s="757"/>
      <c r="RFD16" s="757"/>
      <c r="RFE16" s="757"/>
      <c r="RFF16" s="757"/>
      <c r="RFG16" s="757"/>
      <c r="RFH16" s="757"/>
      <c r="RFI16" s="757"/>
      <c r="RFJ16" s="757"/>
      <c r="RFK16" s="757"/>
      <c r="RFL16" s="757"/>
      <c r="RFM16" s="757"/>
      <c r="RFN16" s="757"/>
      <c r="RFO16" s="757"/>
      <c r="RFP16" s="757"/>
      <c r="RFQ16" s="757"/>
      <c r="RFR16" s="757"/>
      <c r="RFS16" s="757"/>
      <c r="RFT16" s="757"/>
      <c r="RFU16" s="757"/>
      <c r="RFV16" s="757"/>
      <c r="RFW16" s="757"/>
      <c r="RFX16" s="757"/>
      <c r="RFY16" s="757"/>
      <c r="RFZ16" s="757"/>
      <c r="RGA16" s="757"/>
      <c r="RGB16" s="757"/>
      <c r="RGC16" s="757"/>
      <c r="RGD16" s="757"/>
      <c r="RGE16" s="757"/>
      <c r="RGF16" s="757"/>
      <c r="RGG16" s="757"/>
      <c r="RGH16" s="757"/>
      <c r="RGI16" s="757"/>
      <c r="RGJ16" s="757"/>
      <c r="RGK16" s="757"/>
      <c r="RGL16" s="757"/>
      <c r="RGM16" s="757"/>
      <c r="RGN16" s="757"/>
      <c r="RGO16" s="757"/>
      <c r="RGP16" s="757"/>
      <c r="RGQ16" s="757"/>
      <c r="RGR16" s="757"/>
      <c r="RGS16" s="757"/>
      <c r="RGT16" s="757"/>
      <c r="RGU16" s="757"/>
      <c r="RGV16" s="757"/>
      <c r="RGW16" s="757"/>
      <c r="RGX16" s="757"/>
      <c r="RGY16" s="757"/>
      <c r="RGZ16" s="757"/>
      <c r="RHA16" s="757"/>
      <c r="RHB16" s="757"/>
      <c r="RHC16" s="757"/>
      <c r="RHD16" s="757"/>
      <c r="RHE16" s="757"/>
      <c r="RHF16" s="757"/>
      <c r="RHG16" s="757"/>
      <c r="RHH16" s="757"/>
      <c r="RHI16" s="757"/>
      <c r="RHJ16" s="757"/>
      <c r="RHK16" s="757"/>
      <c r="RHL16" s="757"/>
      <c r="RHM16" s="757"/>
      <c r="RHN16" s="757"/>
      <c r="RHO16" s="757"/>
      <c r="RHP16" s="757"/>
      <c r="RHQ16" s="757"/>
      <c r="RHR16" s="757"/>
      <c r="RHS16" s="757"/>
      <c r="RHT16" s="757"/>
      <c r="RHU16" s="757"/>
      <c r="RHV16" s="757"/>
      <c r="RHW16" s="757"/>
      <c r="RHX16" s="757"/>
      <c r="RHY16" s="757"/>
      <c r="RHZ16" s="757"/>
      <c r="RIA16" s="757"/>
      <c r="RIB16" s="757"/>
      <c r="RIC16" s="757"/>
      <c r="RID16" s="757"/>
      <c r="RIE16" s="757"/>
      <c r="RIF16" s="757"/>
      <c r="RIG16" s="757"/>
      <c r="RIH16" s="757"/>
      <c r="RII16" s="757"/>
      <c r="RIJ16" s="757"/>
      <c r="RIK16" s="757"/>
      <c r="RIL16" s="757"/>
      <c r="RIM16" s="757"/>
      <c r="RIN16" s="757"/>
      <c r="RIO16" s="757"/>
      <c r="RIP16" s="757"/>
      <c r="RIQ16" s="757"/>
      <c r="RIR16" s="757"/>
      <c r="RIS16" s="757"/>
      <c r="RIT16" s="757"/>
      <c r="RIU16" s="757"/>
      <c r="RIV16" s="757"/>
      <c r="RIW16" s="757"/>
      <c r="RIX16" s="757"/>
      <c r="RIY16" s="757"/>
      <c r="RIZ16" s="757"/>
      <c r="RJA16" s="757"/>
      <c r="RJB16" s="757"/>
      <c r="RJC16" s="757"/>
      <c r="RJD16" s="757"/>
      <c r="RJE16" s="757"/>
      <c r="RJF16" s="757"/>
      <c r="RJG16" s="757"/>
      <c r="RJH16" s="757"/>
      <c r="RJI16" s="757"/>
      <c r="RJJ16" s="757"/>
      <c r="RJK16" s="757"/>
      <c r="RJL16" s="757"/>
      <c r="RJM16" s="757"/>
      <c r="RJN16" s="757"/>
      <c r="RJO16" s="757"/>
      <c r="RJP16" s="757"/>
      <c r="RJQ16" s="757"/>
      <c r="RJR16" s="757"/>
      <c r="RJS16" s="757"/>
      <c r="RJT16" s="757"/>
      <c r="RJU16" s="757"/>
      <c r="RJV16" s="757"/>
      <c r="RJW16" s="757"/>
      <c r="RJX16" s="757"/>
      <c r="RJY16" s="757"/>
      <c r="RJZ16" s="757"/>
      <c r="RKA16" s="757"/>
      <c r="RKB16" s="757"/>
      <c r="RKC16" s="757"/>
      <c r="RKD16" s="757"/>
      <c r="RKE16" s="757"/>
      <c r="RKF16" s="757"/>
      <c r="RKG16" s="757"/>
      <c r="RKH16" s="757"/>
      <c r="RKI16" s="757"/>
      <c r="RKJ16" s="757"/>
      <c r="RKK16" s="757"/>
      <c r="RKL16" s="757"/>
      <c r="RKM16" s="757"/>
      <c r="RKN16" s="757"/>
      <c r="RKO16" s="757"/>
      <c r="RKP16" s="757"/>
      <c r="RKQ16" s="757"/>
      <c r="RKR16" s="757"/>
      <c r="RKS16" s="757"/>
      <c r="RKT16" s="757"/>
      <c r="RKU16" s="757"/>
      <c r="RKV16" s="757"/>
      <c r="RKW16" s="757"/>
      <c r="RKX16" s="757"/>
      <c r="RKY16" s="757"/>
      <c r="RKZ16" s="757"/>
      <c r="RLA16" s="757"/>
      <c r="RLB16" s="757"/>
      <c r="RLC16" s="757"/>
      <c r="RLD16" s="757"/>
      <c r="RLE16" s="757"/>
      <c r="RLF16" s="757"/>
      <c r="RLG16" s="757"/>
      <c r="RLH16" s="757"/>
      <c r="RLI16" s="757"/>
      <c r="RLJ16" s="757"/>
      <c r="RLK16" s="757"/>
      <c r="RLL16" s="757"/>
      <c r="RLM16" s="757"/>
      <c r="RLN16" s="757"/>
      <c r="RLO16" s="757"/>
      <c r="RLP16" s="757"/>
      <c r="RLQ16" s="757"/>
      <c r="RLR16" s="757"/>
      <c r="RLS16" s="757"/>
      <c r="RLT16" s="757"/>
      <c r="RLU16" s="757"/>
      <c r="RLV16" s="757"/>
      <c r="RLW16" s="757"/>
      <c r="RLX16" s="757"/>
      <c r="RLY16" s="757"/>
      <c r="RLZ16" s="757"/>
      <c r="RMA16" s="757"/>
      <c r="RMB16" s="757"/>
      <c r="RMC16" s="757"/>
      <c r="RMD16" s="757"/>
      <c r="RME16" s="757"/>
      <c r="RMF16" s="757"/>
      <c r="RMG16" s="757"/>
      <c r="RMH16" s="757"/>
      <c r="RMI16" s="757"/>
      <c r="RMJ16" s="757"/>
      <c r="RMK16" s="757"/>
      <c r="RML16" s="757"/>
      <c r="RMM16" s="757"/>
      <c r="RMN16" s="757"/>
      <c r="RMO16" s="757"/>
      <c r="RMP16" s="757"/>
      <c r="RMQ16" s="757"/>
      <c r="RMR16" s="757"/>
      <c r="RMS16" s="757"/>
      <c r="RMT16" s="757"/>
      <c r="RMU16" s="757"/>
      <c r="RMV16" s="757"/>
      <c r="RMW16" s="757"/>
      <c r="RMX16" s="757"/>
      <c r="RMY16" s="757"/>
      <c r="RMZ16" s="757"/>
      <c r="RNA16" s="757"/>
      <c r="RNB16" s="757"/>
      <c r="RNC16" s="757"/>
      <c r="RND16" s="757"/>
      <c r="RNE16" s="757"/>
      <c r="RNF16" s="757"/>
      <c r="RNG16" s="757"/>
      <c r="RNH16" s="757"/>
      <c r="RNI16" s="757"/>
      <c r="RNJ16" s="757"/>
      <c r="RNK16" s="757"/>
      <c r="RNL16" s="757"/>
      <c r="RNM16" s="757"/>
      <c r="RNN16" s="757"/>
      <c r="RNO16" s="757"/>
      <c r="RNP16" s="757"/>
      <c r="RNQ16" s="757"/>
      <c r="RNR16" s="757"/>
      <c r="RNS16" s="757"/>
      <c r="RNT16" s="757"/>
      <c r="RNU16" s="757"/>
      <c r="RNV16" s="757"/>
      <c r="RNW16" s="757"/>
      <c r="RNX16" s="757"/>
      <c r="RNY16" s="757"/>
      <c r="RNZ16" s="757"/>
      <c r="ROA16" s="757"/>
      <c r="ROB16" s="757"/>
      <c r="ROC16" s="757"/>
      <c r="ROD16" s="757"/>
      <c r="ROE16" s="757"/>
      <c r="ROF16" s="757"/>
      <c r="ROG16" s="757"/>
      <c r="ROH16" s="757"/>
      <c r="ROI16" s="757"/>
      <c r="ROJ16" s="757"/>
      <c r="ROK16" s="757"/>
      <c r="ROL16" s="757"/>
      <c r="ROM16" s="757"/>
      <c r="RON16" s="757"/>
      <c r="ROO16" s="757"/>
      <c r="ROP16" s="757"/>
      <c r="ROQ16" s="757"/>
      <c r="ROR16" s="757"/>
      <c r="ROS16" s="757"/>
      <c r="ROT16" s="757"/>
      <c r="ROU16" s="757"/>
      <c r="ROV16" s="757"/>
      <c r="ROW16" s="757"/>
      <c r="ROX16" s="757"/>
      <c r="ROY16" s="757"/>
      <c r="ROZ16" s="757"/>
      <c r="RPA16" s="757"/>
      <c r="RPB16" s="757"/>
      <c r="RPC16" s="757"/>
      <c r="RPD16" s="757"/>
      <c r="RPE16" s="757"/>
      <c r="RPF16" s="757"/>
      <c r="RPG16" s="757"/>
      <c r="RPH16" s="757"/>
      <c r="RPI16" s="757"/>
      <c r="RPJ16" s="757"/>
      <c r="RPK16" s="757"/>
      <c r="RPL16" s="757"/>
      <c r="RPM16" s="757"/>
      <c r="RPN16" s="757"/>
      <c r="RPO16" s="757"/>
      <c r="RPP16" s="757"/>
      <c r="RPQ16" s="757"/>
      <c r="RPR16" s="757"/>
      <c r="RPS16" s="757"/>
      <c r="RPT16" s="757"/>
      <c r="RPU16" s="757"/>
      <c r="RPV16" s="757"/>
      <c r="RPW16" s="757"/>
      <c r="RPX16" s="757"/>
      <c r="RPY16" s="757"/>
      <c r="RPZ16" s="757"/>
      <c r="RQA16" s="757"/>
      <c r="RQB16" s="757"/>
      <c r="RQC16" s="757"/>
      <c r="RQD16" s="757"/>
      <c r="RQE16" s="757"/>
      <c r="RQF16" s="757"/>
      <c r="RQG16" s="757"/>
      <c r="RQH16" s="757"/>
      <c r="RQI16" s="757"/>
      <c r="RQJ16" s="757"/>
      <c r="RQK16" s="757"/>
      <c r="RQL16" s="757"/>
      <c r="RQM16" s="757"/>
      <c r="RQN16" s="757"/>
      <c r="RQO16" s="757"/>
      <c r="RQP16" s="757"/>
      <c r="RQQ16" s="757"/>
      <c r="RQR16" s="757"/>
      <c r="RQS16" s="757"/>
      <c r="RQT16" s="757"/>
      <c r="RQU16" s="757"/>
      <c r="RQV16" s="757"/>
      <c r="RQW16" s="757"/>
      <c r="RQX16" s="757"/>
      <c r="RQY16" s="757"/>
      <c r="RQZ16" s="757"/>
      <c r="RRA16" s="757"/>
      <c r="RRB16" s="757"/>
      <c r="RRC16" s="757"/>
      <c r="RRD16" s="757"/>
      <c r="RRE16" s="757"/>
      <c r="RRF16" s="757"/>
      <c r="RRG16" s="757"/>
      <c r="RRH16" s="757"/>
      <c r="RRI16" s="757"/>
      <c r="RRJ16" s="757"/>
      <c r="RRK16" s="757"/>
      <c r="RRL16" s="757"/>
      <c r="RRM16" s="757"/>
      <c r="RRN16" s="757"/>
      <c r="RRO16" s="757"/>
      <c r="RRP16" s="757"/>
      <c r="RRQ16" s="757"/>
      <c r="RRR16" s="757"/>
      <c r="RRS16" s="757"/>
      <c r="RRT16" s="757"/>
      <c r="RRU16" s="757"/>
      <c r="RRV16" s="757"/>
      <c r="RRW16" s="757"/>
      <c r="RRX16" s="757"/>
      <c r="RRY16" s="757"/>
      <c r="RRZ16" s="757"/>
      <c r="RSA16" s="757"/>
      <c r="RSB16" s="757"/>
      <c r="RSC16" s="757"/>
      <c r="RSD16" s="757"/>
      <c r="RSE16" s="757"/>
      <c r="RSF16" s="757"/>
      <c r="RSG16" s="757"/>
      <c r="RSH16" s="757"/>
      <c r="RSI16" s="757"/>
      <c r="RSJ16" s="757"/>
      <c r="RSK16" s="757"/>
      <c r="RSL16" s="757"/>
      <c r="RSM16" s="757"/>
      <c r="RSN16" s="757"/>
      <c r="RSO16" s="757"/>
      <c r="RSP16" s="757"/>
      <c r="RSQ16" s="757"/>
      <c r="RSR16" s="757"/>
      <c r="RSS16" s="757"/>
      <c r="RST16" s="757"/>
      <c r="RSU16" s="757"/>
      <c r="RSV16" s="757"/>
      <c r="RSW16" s="757"/>
      <c r="RSX16" s="757"/>
      <c r="RSY16" s="757"/>
      <c r="RSZ16" s="757"/>
      <c r="RTA16" s="757"/>
      <c r="RTB16" s="757"/>
      <c r="RTC16" s="757"/>
      <c r="RTD16" s="757"/>
      <c r="RTE16" s="757"/>
      <c r="RTF16" s="757"/>
      <c r="RTG16" s="757"/>
      <c r="RTH16" s="757"/>
      <c r="RTI16" s="757"/>
      <c r="RTJ16" s="757"/>
      <c r="RTK16" s="757"/>
      <c r="RTL16" s="757"/>
      <c r="RTM16" s="757"/>
      <c r="RTN16" s="757"/>
      <c r="RTO16" s="757"/>
      <c r="RTP16" s="757"/>
      <c r="RTQ16" s="757"/>
      <c r="RTR16" s="757"/>
      <c r="RTS16" s="757"/>
      <c r="RTT16" s="757"/>
      <c r="RTU16" s="757"/>
      <c r="RTV16" s="757"/>
      <c r="RTW16" s="757"/>
      <c r="RTX16" s="757"/>
      <c r="RTY16" s="757"/>
      <c r="RTZ16" s="757"/>
      <c r="RUA16" s="757"/>
      <c r="RUB16" s="757"/>
      <c r="RUC16" s="757"/>
      <c r="RUD16" s="757"/>
      <c r="RUE16" s="757"/>
      <c r="RUF16" s="757"/>
      <c r="RUG16" s="757"/>
      <c r="RUH16" s="757"/>
      <c r="RUI16" s="757"/>
      <c r="RUJ16" s="757"/>
      <c r="RUK16" s="757"/>
      <c r="RUL16" s="757"/>
      <c r="RUM16" s="757"/>
      <c r="RUN16" s="757"/>
      <c r="RUO16" s="757"/>
      <c r="RUP16" s="757"/>
      <c r="RUQ16" s="757"/>
      <c r="RUR16" s="757"/>
      <c r="RUS16" s="757"/>
      <c r="RUT16" s="757"/>
      <c r="RUU16" s="757"/>
      <c r="RUV16" s="757"/>
      <c r="RUW16" s="757"/>
      <c r="RUX16" s="757"/>
      <c r="RUY16" s="757"/>
      <c r="RUZ16" s="757"/>
      <c r="RVA16" s="757"/>
      <c r="RVB16" s="757"/>
      <c r="RVC16" s="757"/>
      <c r="RVD16" s="757"/>
      <c r="RVE16" s="757"/>
      <c r="RVF16" s="757"/>
      <c r="RVG16" s="757"/>
      <c r="RVH16" s="757"/>
      <c r="RVI16" s="757"/>
      <c r="RVJ16" s="757"/>
      <c r="RVK16" s="757"/>
      <c r="RVL16" s="757"/>
      <c r="RVM16" s="757"/>
      <c r="RVN16" s="757"/>
      <c r="RVO16" s="757"/>
      <c r="RVP16" s="757"/>
      <c r="RVQ16" s="757"/>
      <c r="RVR16" s="757"/>
      <c r="RVS16" s="757"/>
      <c r="RVT16" s="757"/>
      <c r="RVU16" s="757"/>
      <c r="RVV16" s="757"/>
      <c r="RVW16" s="757"/>
      <c r="RVX16" s="757"/>
      <c r="RVY16" s="757"/>
      <c r="RVZ16" s="757"/>
      <c r="RWA16" s="757"/>
      <c r="RWB16" s="757"/>
      <c r="RWC16" s="757"/>
      <c r="RWD16" s="757"/>
      <c r="RWE16" s="757"/>
      <c r="RWF16" s="757"/>
      <c r="RWG16" s="757"/>
      <c r="RWH16" s="757"/>
      <c r="RWI16" s="757"/>
      <c r="RWJ16" s="757"/>
      <c r="RWK16" s="757"/>
      <c r="RWL16" s="757"/>
      <c r="RWM16" s="757"/>
      <c r="RWN16" s="757"/>
      <c r="RWO16" s="757"/>
      <c r="RWP16" s="757"/>
      <c r="RWQ16" s="757"/>
      <c r="RWR16" s="757"/>
      <c r="RWS16" s="757"/>
      <c r="RWT16" s="757"/>
      <c r="RWU16" s="757"/>
      <c r="RWV16" s="757"/>
      <c r="RWW16" s="757"/>
      <c r="RWX16" s="757"/>
      <c r="RWY16" s="757"/>
      <c r="RWZ16" s="757"/>
      <c r="RXA16" s="757"/>
      <c r="RXB16" s="757"/>
      <c r="RXC16" s="757"/>
      <c r="RXD16" s="757"/>
      <c r="RXE16" s="757"/>
      <c r="RXF16" s="757"/>
      <c r="RXG16" s="757"/>
      <c r="RXH16" s="757"/>
      <c r="RXI16" s="757"/>
      <c r="RXJ16" s="757"/>
      <c r="RXK16" s="757"/>
      <c r="RXL16" s="757"/>
      <c r="RXM16" s="757"/>
      <c r="RXN16" s="757"/>
      <c r="RXO16" s="757"/>
      <c r="RXP16" s="757"/>
      <c r="RXQ16" s="757"/>
      <c r="RXR16" s="757"/>
      <c r="RXS16" s="757"/>
      <c r="RXT16" s="757"/>
      <c r="RXU16" s="757"/>
      <c r="RXV16" s="757"/>
      <c r="RXW16" s="757"/>
      <c r="RXX16" s="757"/>
      <c r="RXY16" s="757"/>
      <c r="RXZ16" s="757"/>
      <c r="RYA16" s="757"/>
      <c r="RYB16" s="757"/>
      <c r="RYC16" s="757"/>
      <c r="RYD16" s="757"/>
      <c r="RYE16" s="757"/>
      <c r="RYF16" s="757"/>
      <c r="RYG16" s="757"/>
      <c r="RYH16" s="757"/>
      <c r="RYI16" s="757"/>
      <c r="RYJ16" s="757"/>
      <c r="RYK16" s="757"/>
      <c r="RYL16" s="757"/>
      <c r="RYM16" s="757"/>
      <c r="RYN16" s="757"/>
      <c r="RYO16" s="757"/>
      <c r="RYP16" s="757"/>
      <c r="RYQ16" s="757"/>
      <c r="RYR16" s="757"/>
      <c r="RYS16" s="757"/>
      <c r="RYT16" s="757"/>
      <c r="RYU16" s="757"/>
      <c r="RYV16" s="757"/>
      <c r="RYW16" s="757"/>
      <c r="RYX16" s="757"/>
      <c r="RYY16" s="757"/>
      <c r="RYZ16" s="757"/>
      <c r="RZA16" s="757"/>
      <c r="RZB16" s="757"/>
      <c r="RZC16" s="757"/>
      <c r="RZD16" s="757"/>
      <c r="RZE16" s="757"/>
      <c r="RZF16" s="757"/>
      <c r="RZG16" s="757"/>
      <c r="RZH16" s="757"/>
      <c r="RZI16" s="757"/>
      <c r="RZJ16" s="757"/>
      <c r="RZK16" s="757"/>
      <c r="RZL16" s="757"/>
      <c r="RZM16" s="757"/>
      <c r="RZN16" s="757"/>
      <c r="RZO16" s="757"/>
      <c r="RZP16" s="757"/>
      <c r="RZQ16" s="757"/>
      <c r="RZR16" s="757"/>
      <c r="RZS16" s="757"/>
      <c r="RZT16" s="757"/>
      <c r="RZU16" s="757"/>
      <c r="RZV16" s="757"/>
      <c r="RZW16" s="757"/>
      <c r="RZX16" s="757"/>
      <c r="RZY16" s="757"/>
      <c r="RZZ16" s="757"/>
      <c r="SAA16" s="757"/>
      <c r="SAB16" s="757"/>
      <c r="SAC16" s="757"/>
      <c r="SAD16" s="757"/>
      <c r="SAE16" s="757"/>
      <c r="SAF16" s="757"/>
      <c r="SAG16" s="757"/>
      <c r="SAH16" s="757"/>
      <c r="SAI16" s="757"/>
      <c r="SAJ16" s="757"/>
      <c r="SAK16" s="757"/>
      <c r="SAL16" s="757"/>
      <c r="SAM16" s="757"/>
      <c r="SAN16" s="757"/>
      <c r="SAO16" s="757"/>
      <c r="SAP16" s="757"/>
      <c r="SAQ16" s="757"/>
      <c r="SAR16" s="757"/>
      <c r="SAS16" s="757"/>
      <c r="SAT16" s="757"/>
      <c r="SAU16" s="757"/>
      <c r="SAV16" s="757"/>
      <c r="SAW16" s="757"/>
      <c r="SAX16" s="757"/>
      <c r="SAY16" s="757"/>
      <c r="SAZ16" s="757"/>
      <c r="SBA16" s="757"/>
      <c r="SBB16" s="757"/>
      <c r="SBC16" s="757"/>
      <c r="SBD16" s="757"/>
      <c r="SBE16" s="757"/>
      <c r="SBF16" s="757"/>
      <c r="SBG16" s="757"/>
      <c r="SBH16" s="757"/>
      <c r="SBI16" s="757"/>
      <c r="SBJ16" s="757"/>
      <c r="SBK16" s="757"/>
      <c r="SBL16" s="757"/>
      <c r="SBM16" s="757"/>
      <c r="SBN16" s="757"/>
      <c r="SBO16" s="757"/>
      <c r="SBP16" s="757"/>
      <c r="SBQ16" s="757"/>
      <c r="SBR16" s="757"/>
      <c r="SBS16" s="757"/>
      <c r="SBT16" s="757"/>
      <c r="SBU16" s="757"/>
      <c r="SBV16" s="757"/>
      <c r="SBW16" s="757"/>
      <c r="SBX16" s="757"/>
      <c r="SBY16" s="757"/>
      <c r="SBZ16" s="757"/>
      <c r="SCA16" s="757"/>
      <c r="SCB16" s="757"/>
      <c r="SCC16" s="757"/>
      <c r="SCD16" s="757"/>
      <c r="SCE16" s="757"/>
      <c r="SCF16" s="757"/>
      <c r="SCG16" s="757"/>
      <c r="SCH16" s="757"/>
      <c r="SCI16" s="757"/>
      <c r="SCJ16" s="757"/>
      <c r="SCK16" s="757"/>
      <c r="SCL16" s="757"/>
      <c r="SCM16" s="757"/>
      <c r="SCN16" s="757"/>
      <c r="SCO16" s="757"/>
      <c r="SCP16" s="757"/>
      <c r="SCQ16" s="757"/>
      <c r="SCR16" s="757"/>
      <c r="SCS16" s="757"/>
      <c r="SCT16" s="757"/>
      <c r="SCU16" s="757"/>
      <c r="SCV16" s="757"/>
      <c r="SCW16" s="757"/>
      <c r="SCX16" s="757"/>
      <c r="SCY16" s="757"/>
      <c r="SCZ16" s="757"/>
      <c r="SDA16" s="757"/>
      <c r="SDB16" s="757"/>
      <c r="SDC16" s="757"/>
      <c r="SDD16" s="757"/>
      <c r="SDE16" s="757"/>
      <c r="SDF16" s="757"/>
      <c r="SDG16" s="757"/>
      <c r="SDH16" s="757"/>
      <c r="SDI16" s="757"/>
      <c r="SDJ16" s="757"/>
      <c r="SDK16" s="757"/>
      <c r="SDL16" s="757"/>
      <c r="SDM16" s="757"/>
      <c r="SDN16" s="757"/>
      <c r="SDO16" s="757"/>
      <c r="SDP16" s="757"/>
      <c r="SDQ16" s="757"/>
      <c r="SDR16" s="757"/>
      <c r="SDS16" s="757"/>
      <c r="SDT16" s="757"/>
      <c r="SDU16" s="757"/>
      <c r="SDV16" s="757"/>
      <c r="SDW16" s="757"/>
      <c r="SDX16" s="757"/>
      <c r="SDY16" s="757"/>
      <c r="SDZ16" s="757"/>
      <c r="SEA16" s="757"/>
      <c r="SEB16" s="757"/>
      <c r="SEC16" s="757"/>
      <c r="SED16" s="757"/>
      <c r="SEE16" s="757"/>
      <c r="SEF16" s="757"/>
      <c r="SEG16" s="757"/>
      <c r="SEH16" s="757"/>
      <c r="SEI16" s="757"/>
      <c r="SEJ16" s="757"/>
      <c r="SEK16" s="757"/>
      <c r="SEL16" s="757"/>
      <c r="SEM16" s="757"/>
      <c r="SEN16" s="757"/>
      <c r="SEO16" s="757"/>
      <c r="SEP16" s="757"/>
      <c r="SEQ16" s="757"/>
      <c r="SER16" s="757"/>
      <c r="SES16" s="757"/>
      <c r="SET16" s="757"/>
      <c r="SEU16" s="757"/>
      <c r="SEV16" s="757"/>
      <c r="SEW16" s="757"/>
      <c r="SEX16" s="757"/>
      <c r="SEY16" s="757"/>
      <c r="SEZ16" s="757"/>
      <c r="SFA16" s="757"/>
      <c r="SFB16" s="757"/>
      <c r="SFC16" s="757"/>
      <c r="SFD16" s="757"/>
      <c r="SFE16" s="757"/>
      <c r="SFF16" s="757"/>
      <c r="SFG16" s="757"/>
      <c r="SFH16" s="757"/>
      <c r="SFI16" s="757"/>
      <c r="SFJ16" s="757"/>
      <c r="SFK16" s="757"/>
      <c r="SFL16" s="757"/>
      <c r="SFM16" s="757"/>
      <c r="SFN16" s="757"/>
      <c r="SFO16" s="757"/>
      <c r="SFP16" s="757"/>
      <c r="SFQ16" s="757"/>
      <c r="SFR16" s="757"/>
      <c r="SFS16" s="757"/>
      <c r="SFT16" s="757"/>
      <c r="SFU16" s="757"/>
      <c r="SFV16" s="757"/>
      <c r="SFW16" s="757"/>
      <c r="SFX16" s="757"/>
      <c r="SFY16" s="757"/>
      <c r="SFZ16" s="757"/>
      <c r="SGA16" s="757"/>
      <c r="SGB16" s="757"/>
      <c r="SGC16" s="757"/>
      <c r="SGD16" s="757"/>
      <c r="SGE16" s="757"/>
      <c r="SGF16" s="757"/>
      <c r="SGG16" s="757"/>
      <c r="SGH16" s="757"/>
      <c r="SGI16" s="757"/>
      <c r="SGJ16" s="757"/>
      <c r="SGK16" s="757"/>
      <c r="SGL16" s="757"/>
      <c r="SGM16" s="757"/>
      <c r="SGN16" s="757"/>
      <c r="SGO16" s="757"/>
      <c r="SGP16" s="757"/>
      <c r="SGQ16" s="757"/>
      <c r="SGR16" s="757"/>
      <c r="SGS16" s="757"/>
      <c r="SGT16" s="757"/>
      <c r="SGU16" s="757"/>
      <c r="SGV16" s="757"/>
      <c r="SGW16" s="757"/>
      <c r="SGX16" s="757"/>
      <c r="SGY16" s="757"/>
      <c r="SGZ16" s="757"/>
      <c r="SHA16" s="757"/>
      <c r="SHB16" s="757"/>
      <c r="SHC16" s="757"/>
      <c r="SHD16" s="757"/>
      <c r="SHE16" s="757"/>
      <c r="SHF16" s="757"/>
      <c r="SHG16" s="757"/>
      <c r="SHH16" s="757"/>
      <c r="SHI16" s="757"/>
      <c r="SHJ16" s="757"/>
      <c r="SHK16" s="757"/>
      <c r="SHL16" s="757"/>
      <c r="SHM16" s="757"/>
      <c r="SHN16" s="757"/>
      <c r="SHO16" s="757"/>
      <c r="SHP16" s="757"/>
      <c r="SHQ16" s="757"/>
      <c r="SHR16" s="757"/>
      <c r="SHS16" s="757"/>
      <c r="SHT16" s="757"/>
      <c r="SHU16" s="757"/>
      <c r="SHV16" s="757"/>
      <c r="SHW16" s="757"/>
      <c r="SHX16" s="757"/>
      <c r="SHY16" s="757"/>
      <c r="SHZ16" s="757"/>
      <c r="SIA16" s="757"/>
      <c r="SIB16" s="757"/>
      <c r="SIC16" s="757"/>
      <c r="SID16" s="757"/>
      <c r="SIE16" s="757"/>
      <c r="SIF16" s="757"/>
      <c r="SIG16" s="757"/>
      <c r="SIH16" s="757"/>
      <c r="SII16" s="757"/>
      <c r="SIJ16" s="757"/>
      <c r="SIK16" s="757"/>
      <c r="SIL16" s="757"/>
      <c r="SIM16" s="757"/>
      <c r="SIN16" s="757"/>
      <c r="SIO16" s="757"/>
      <c r="SIP16" s="757"/>
      <c r="SIQ16" s="757"/>
      <c r="SIR16" s="757"/>
      <c r="SIS16" s="757"/>
      <c r="SIT16" s="757"/>
      <c r="SIU16" s="757"/>
      <c r="SIV16" s="757"/>
      <c r="SIW16" s="757"/>
      <c r="SIX16" s="757"/>
      <c r="SIY16" s="757"/>
      <c r="SIZ16" s="757"/>
      <c r="SJA16" s="757"/>
      <c r="SJB16" s="757"/>
      <c r="SJC16" s="757"/>
      <c r="SJD16" s="757"/>
      <c r="SJE16" s="757"/>
      <c r="SJF16" s="757"/>
      <c r="SJG16" s="757"/>
      <c r="SJH16" s="757"/>
      <c r="SJI16" s="757"/>
      <c r="SJJ16" s="757"/>
      <c r="SJK16" s="757"/>
      <c r="SJL16" s="757"/>
      <c r="SJM16" s="757"/>
      <c r="SJN16" s="757"/>
      <c r="SJO16" s="757"/>
      <c r="SJP16" s="757"/>
      <c r="SJQ16" s="757"/>
      <c r="SJR16" s="757"/>
      <c r="SJS16" s="757"/>
      <c r="SJT16" s="757"/>
      <c r="SJU16" s="757"/>
      <c r="SJV16" s="757"/>
      <c r="SJW16" s="757"/>
      <c r="SJX16" s="757"/>
      <c r="SJY16" s="757"/>
      <c r="SJZ16" s="757"/>
      <c r="SKA16" s="757"/>
      <c r="SKB16" s="757"/>
      <c r="SKC16" s="757"/>
      <c r="SKD16" s="757"/>
      <c r="SKE16" s="757"/>
      <c r="SKF16" s="757"/>
      <c r="SKG16" s="757"/>
      <c r="SKH16" s="757"/>
      <c r="SKI16" s="757"/>
      <c r="SKJ16" s="757"/>
      <c r="SKK16" s="757"/>
      <c r="SKL16" s="757"/>
      <c r="SKM16" s="757"/>
      <c r="SKN16" s="757"/>
      <c r="SKO16" s="757"/>
      <c r="SKP16" s="757"/>
      <c r="SKQ16" s="757"/>
      <c r="SKR16" s="757"/>
      <c r="SKS16" s="757"/>
      <c r="SKT16" s="757"/>
      <c r="SKU16" s="757"/>
      <c r="SKV16" s="757"/>
      <c r="SKW16" s="757"/>
      <c r="SKX16" s="757"/>
      <c r="SKY16" s="757"/>
      <c r="SKZ16" s="757"/>
      <c r="SLA16" s="757"/>
      <c r="SLB16" s="757"/>
      <c r="SLC16" s="757"/>
      <c r="SLD16" s="757"/>
      <c r="SLE16" s="757"/>
      <c r="SLF16" s="757"/>
      <c r="SLG16" s="757"/>
      <c r="SLH16" s="757"/>
      <c r="SLI16" s="757"/>
      <c r="SLJ16" s="757"/>
      <c r="SLK16" s="757"/>
      <c r="SLL16" s="757"/>
      <c r="SLM16" s="757"/>
      <c r="SLN16" s="757"/>
      <c r="SLO16" s="757"/>
      <c r="SLP16" s="757"/>
      <c r="SLQ16" s="757"/>
      <c r="SLR16" s="757"/>
      <c r="SLS16" s="757"/>
      <c r="SLT16" s="757"/>
      <c r="SLU16" s="757"/>
      <c r="SLV16" s="757"/>
      <c r="SLW16" s="757"/>
      <c r="SLX16" s="757"/>
      <c r="SLY16" s="757"/>
      <c r="SLZ16" s="757"/>
      <c r="SMA16" s="757"/>
      <c r="SMB16" s="757"/>
      <c r="SMC16" s="757"/>
      <c r="SMD16" s="757"/>
      <c r="SME16" s="757"/>
      <c r="SMF16" s="757"/>
      <c r="SMG16" s="757"/>
      <c r="SMH16" s="757"/>
      <c r="SMI16" s="757"/>
      <c r="SMJ16" s="757"/>
      <c r="SMK16" s="757"/>
      <c r="SML16" s="757"/>
      <c r="SMM16" s="757"/>
      <c r="SMN16" s="757"/>
      <c r="SMO16" s="757"/>
      <c r="SMP16" s="757"/>
      <c r="SMQ16" s="757"/>
      <c r="SMR16" s="757"/>
      <c r="SMS16" s="757"/>
      <c r="SMT16" s="757"/>
      <c r="SMU16" s="757"/>
      <c r="SMV16" s="757"/>
      <c r="SMW16" s="757"/>
      <c r="SMX16" s="757"/>
      <c r="SMY16" s="757"/>
      <c r="SMZ16" s="757"/>
      <c r="SNA16" s="757"/>
      <c r="SNB16" s="757"/>
      <c r="SNC16" s="757"/>
      <c r="SND16" s="757"/>
      <c r="SNE16" s="757"/>
      <c r="SNF16" s="757"/>
      <c r="SNG16" s="757"/>
      <c r="SNH16" s="757"/>
      <c r="SNI16" s="757"/>
      <c r="SNJ16" s="757"/>
      <c r="SNK16" s="757"/>
      <c r="SNL16" s="757"/>
      <c r="SNM16" s="757"/>
      <c r="SNN16" s="757"/>
      <c r="SNO16" s="757"/>
      <c r="SNP16" s="757"/>
      <c r="SNQ16" s="757"/>
      <c r="SNR16" s="757"/>
      <c r="SNS16" s="757"/>
      <c r="SNT16" s="757"/>
      <c r="SNU16" s="757"/>
      <c r="SNV16" s="757"/>
      <c r="SNW16" s="757"/>
      <c r="SNX16" s="757"/>
      <c r="SNY16" s="757"/>
      <c r="SNZ16" s="757"/>
      <c r="SOA16" s="757"/>
      <c r="SOB16" s="757"/>
      <c r="SOC16" s="757"/>
      <c r="SOD16" s="757"/>
      <c r="SOE16" s="757"/>
      <c r="SOF16" s="757"/>
      <c r="SOG16" s="757"/>
      <c r="SOH16" s="757"/>
      <c r="SOI16" s="757"/>
      <c r="SOJ16" s="757"/>
      <c r="SOK16" s="757"/>
      <c r="SOL16" s="757"/>
      <c r="SOM16" s="757"/>
      <c r="SON16" s="757"/>
      <c r="SOO16" s="757"/>
      <c r="SOP16" s="757"/>
      <c r="SOQ16" s="757"/>
      <c r="SOR16" s="757"/>
      <c r="SOS16" s="757"/>
      <c r="SOT16" s="757"/>
      <c r="SOU16" s="757"/>
      <c r="SOV16" s="757"/>
      <c r="SOW16" s="757"/>
      <c r="SOX16" s="757"/>
      <c r="SOY16" s="757"/>
      <c r="SOZ16" s="757"/>
      <c r="SPA16" s="757"/>
      <c r="SPB16" s="757"/>
      <c r="SPC16" s="757"/>
      <c r="SPD16" s="757"/>
      <c r="SPE16" s="757"/>
      <c r="SPF16" s="757"/>
      <c r="SPG16" s="757"/>
      <c r="SPH16" s="757"/>
      <c r="SPI16" s="757"/>
      <c r="SPJ16" s="757"/>
      <c r="SPK16" s="757"/>
      <c r="SPL16" s="757"/>
      <c r="SPM16" s="757"/>
      <c r="SPN16" s="757"/>
      <c r="SPO16" s="757"/>
      <c r="SPP16" s="757"/>
      <c r="SPQ16" s="757"/>
      <c r="SPR16" s="757"/>
      <c r="SPS16" s="757"/>
      <c r="SPT16" s="757"/>
      <c r="SPU16" s="757"/>
      <c r="SPV16" s="757"/>
      <c r="SPW16" s="757"/>
      <c r="SPX16" s="757"/>
      <c r="SPY16" s="757"/>
      <c r="SPZ16" s="757"/>
      <c r="SQA16" s="757"/>
      <c r="SQB16" s="757"/>
      <c r="SQC16" s="757"/>
      <c r="SQD16" s="757"/>
      <c r="SQE16" s="757"/>
      <c r="SQF16" s="757"/>
      <c r="SQG16" s="757"/>
      <c r="SQH16" s="757"/>
      <c r="SQI16" s="757"/>
      <c r="SQJ16" s="757"/>
      <c r="SQK16" s="757"/>
      <c r="SQL16" s="757"/>
      <c r="SQM16" s="757"/>
      <c r="SQN16" s="757"/>
      <c r="SQO16" s="757"/>
      <c r="SQP16" s="757"/>
      <c r="SQQ16" s="757"/>
      <c r="SQR16" s="757"/>
      <c r="SQS16" s="757"/>
      <c r="SQT16" s="757"/>
      <c r="SQU16" s="757"/>
      <c r="SQV16" s="757"/>
      <c r="SQW16" s="757"/>
      <c r="SQX16" s="757"/>
      <c r="SQY16" s="757"/>
      <c r="SQZ16" s="757"/>
      <c r="SRA16" s="757"/>
      <c r="SRB16" s="757"/>
      <c r="SRC16" s="757"/>
      <c r="SRD16" s="757"/>
      <c r="SRE16" s="757"/>
      <c r="SRF16" s="757"/>
      <c r="SRG16" s="757"/>
      <c r="SRH16" s="757"/>
      <c r="SRI16" s="757"/>
      <c r="SRJ16" s="757"/>
      <c r="SRK16" s="757"/>
      <c r="SRL16" s="757"/>
      <c r="SRM16" s="757"/>
      <c r="SRN16" s="757"/>
      <c r="SRO16" s="757"/>
      <c r="SRP16" s="757"/>
      <c r="SRQ16" s="757"/>
      <c r="SRR16" s="757"/>
      <c r="SRS16" s="757"/>
      <c r="SRT16" s="757"/>
      <c r="SRU16" s="757"/>
      <c r="SRV16" s="757"/>
      <c r="SRW16" s="757"/>
      <c r="SRX16" s="757"/>
      <c r="SRY16" s="757"/>
      <c r="SRZ16" s="757"/>
      <c r="SSA16" s="757"/>
      <c r="SSB16" s="757"/>
      <c r="SSC16" s="757"/>
      <c r="SSD16" s="757"/>
      <c r="SSE16" s="757"/>
      <c r="SSF16" s="757"/>
      <c r="SSG16" s="757"/>
      <c r="SSH16" s="757"/>
      <c r="SSI16" s="757"/>
      <c r="SSJ16" s="757"/>
      <c r="SSK16" s="757"/>
      <c r="SSL16" s="757"/>
      <c r="SSM16" s="757"/>
      <c r="SSN16" s="757"/>
      <c r="SSO16" s="757"/>
      <c r="SSP16" s="757"/>
      <c r="SSQ16" s="757"/>
      <c r="SSR16" s="757"/>
      <c r="SSS16" s="757"/>
      <c r="SST16" s="757"/>
      <c r="SSU16" s="757"/>
      <c r="SSV16" s="757"/>
      <c r="SSW16" s="757"/>
      <c r="SSX16" s="757"/>
      <c r="SSY16" s="757"/>
      <c r="SSZ16" s="757"/>
      <c r="STA16" s="757"/>
      <c r="STB16" s="757"/>
      <c r="STC16" s="757"/>
      <c r="STD16" s="757"/>
      <c r="STE16" s="757"/>
      <c r="STF16" s="757"/>
      <c r="STG16" s="757"/>
      <c r="STH16" s="757"/>
      <c r="STI16" s="757"/>
      <c r="STJ16" s="757"/>
      <c r="STK16" s="757"/>
      <c r="STL16" s="757"/>
      <c r="STM16" s="757"/>
      <c r="STN16" s="757"/>
      <c r="STO16" s="757"/>
      <c r="STP16" s="757"/>
      <c r="STQ16" s="757"/>
      <c r="STR16" s="757"/>
      <c r="STS16" s="757"/>
      <c r="STT16" s="757"/>
      <c r="STU16" s="757"/>
      <c r="STV16" s="757"/>
      <c r="STW16" s="757"/>
      <c r="STX16" s="757"/>
      <c r="STY16" s="757"/>
      <c r="STZ16" s="757"/>
      <c r="SUA16" s="757"/>
      <c r="SUB16" s="757"/>
      <c r="SUC16" s="757"/>
      <c r="SUD16" s="757"/>
      <c r="SUE16" s="757"/>
      <c r="SUF16" s="757"/>
      <c r="SUG16" s="757"/>
      <c r="SUH16" s="757"/>
      <c r="SUI16" s="757"/>
      <c r="SUJ16" s="757"/>
      <c r="SUK16" s="757"/>
      <c r="SUL16" s="757"/>
      <c r="SUM16" s="757"/>
      <c r="SUN16" s="757"/>
      <c r="SUO16" s="757"/>
      <c r="SUP16" s="757"/>
      <c r="SUQ16" s="757"/>
      <c r="SUR16" s="757"/>
      <c r="SUS16" s="757"/>
      <c r="SUT16" s="757"/>
      <c r="SUU16" s="757"/>
      <c r="SUV16" s="757"/>
      <c r="SUW16" s="757"/>
      <c r="SUX16" s="757"/>
      <c r="SUY16" s="757"/>
      <c r="SUZ16" s="757"/>
      <c r="SVA16" s="757"/>
      <c r="SVB16" s="757"/>
      <c r="SVC16" s="757"/>
      <c r="SVD16" s="757"/>
      <c r="SVE16" s="757"/>
      <c r="SVF16" s="757"/>
      <c r="SVG16" s="757"/>
      <c r="SVH16" s="757"/>
      <c r="SVI16" s="757"/>
      <c r="SVJ16" s="757"/>
      <c r="SVK16" s="757"/>
      <c r="SVL16" s="757"/>
      <c r="SVM16" s="757"/>
      <c r="SVN16" s="757"/>
      <c r="SVO16" s="757"/>
      <c r="SVP16" s="757"/>
      <c r="SVQ16" s="757"/>
      <c r="SVR16" s="757"/>
      <c r="SVS16" s="757"/>
      <c r="SVT16" s="757"/>
      <c r="SVU16" s="757"/>
      <c r="SVV16" s="757"/>
      <c r="SVW16" s="757"/>
      <c r="SVX16" s="757"/>
      <c r="SVY16" s="757"/>
      <c r="SVZ16" s="757"/>
      <c r="SWA16" s="757"/>
      <c r="SWB16" s="757"/>
      <c r="SWC16" s="757"/>
      <c r="SWD16" s="757"/>
      <c r="SWE16" s="757"/>
      <c r="SWF16" s="757"/>
      <c r="SWG16" s="757"/>
      <c r="SWH16" s="757"/>
      <c r="SWI16" s="757"/>
      <c r="SWJ16" s="757"/>
      <c r="SWK16" s="757"/>
      <c r="SWL16" s="757"/>
      <c r="SWM16" s="757"/>
      <c r="SWN16" s="757"/>
      <c r="SWO16" s="757"/>
      <c r="SWP16" s="757"/>
      <c r="SWQ16" s="757"/>
      <c r="SWR16" s="757"/>
      <c r="SWS16" s="757"/>
      <c r="SWT16" s="757"/>
      <c r="SWU16" s="757"/>
      <c r="SWV16" s="757"/>
      <c r="SWW16" s="757"/>
      <c r="SWX16" s="757"/>
      <c r="SWY16" s="757"/>
      <c r="SWZ16" s="757"/>
      <c r="SXA16" s="757"/>
      <c r="SXB16" s="757"/>
      <c r="SXC16" s="757"/>
      <c r="SXD16" s="757"/>
      <c r="SXE16" s="757"/>
      <c r="SXF16" s="757"/>
      <c r="SXG16" s="757"/>
      <c r="SXH16" s="757"/>
      <c r="SXI16" s="757"/>
      <c r="SXJ16" s="757"/>
      <c r="SXK16" s="757"/>
      <c r="SXL16" s="757"/>
      <c r="SXM16" s="757"/>
      <c r="SXN16" s="757"/>
      <c r="SXO16" s="757"/>
      <c r="SXP16" s="757"/>
      <c r="SXQ16" s="757"/>
      <c r="SXR16" s="757"/>
      <c r="SXS16" s="757"/>
      <c r="SXT16" s="757"/>
      <c r="SXU16" s="757"/>
      <c r="SXV16" s="757"/>
      <c r="SXW16" s="757"/>
      <c r="SXX16" s="757"/>
      <c r="SXY16" s="757"/>
      <c r="SXZ16" s="757"/>
      <c r="SYA16" s="757"/>
      <c r="SYB16" s="757"/>
      <c r="SYC16" s="757"/>
      <c r="SYD16" s="757"/>
      <c r="SYE16" s="757"/>
      <c r="SYF16" s="757"/>
      <c r="SYG16" s="757"/>
      <c r="SYH16" s="757"/>
      <c r="SYI16" s="757"/>
      <c r="SYJ16" s="757"/>
      <c r="SYK16" s="757"/>
      <c r="SYL16" s="757"/>
      <c r="SYM16" s="757"/>
      <c r="SYN16" s="757"/>
      <c r="SYO16" s="757"/>
      <c r="SYP16" s="757"/>
      <c r="SYQ16" s="757"/>
      <c r="SYR16" s="757"/>
      <c r="SYS16" s="757"/>
      <c r="SYT16" s="757"/>
      <c r="SYU16" s="757"/>
      <c r="SYV16" s="757"/>
      <c r="SYW16" s="757"/>
      <c r="SYX16" s="757"/>
      <c r="SYY16" s="757"/>
      <c r="SYZ16" s="757"/>
      <c r="SZA16" s="757"/>
      <c r="SZB16" s="757"/>
      <c r="SZC16" s="757"/>
      <c r="SZD16" s="757"/>
      <c r="SZE16" s="757"/>
      <c r="SZF16" s="757"/>
      <c r="SZG16" s="757"/>
      <c r="SZH16" s="757"/>
      <c r="SZI16" s="757"/>
      <c r="SZJ16" s="757"/>
      <c r="SZK16" s="757"/>
      <c r="SZL16" s="757"/>
      <c r="SZM16" s="757"/>
      <c r="SZN16" s="757"/>
      <c r="SZO16" s="757"/>
      <c r="SZP16" s="757"/>
      <c r="SZQ16" s="757"/>
      <c r="SZR16" s="757"/>
      <c r="SZS16" s="757"/>
      <c r="SZT16" s="757"/>
      <c r="SZU16" s="757"/>
      <c r="SZV16" s="757"/>
      <c r="SZW16" s="757"/>
      <c r="SZX16" s="757"/>
      <c r="SZY16" s="757"/>
      <c r="SZZ16" s="757"/>
      <c r="TAA16" s="757"/>
      <c r="TAB16" s="757"/>
      <c r="TAC16" s="757"/>
      <c r="TAD16" s="757"/>
      <c r="TAE16" s="757"/>
      <c r="TAF16" s="757"/>
      <c r="TAG16" s="757"/>
      <c r="TAH16" s="757"/>
      <c r="TAI16" s="757"/>
      <c r="TAJ16" s="757"/>
      <c r="TAK16" s="757"/>
      <c r="TAL16" s="757"/>
      <c r="TAM16" s="757"/>
      <c r="TAN16" s="757"/>
      <c r="TAO16" s="757"/>
      <c r="TAP16" s="757"/>
      <c r="TAQ16" s="757"/>
      <c r="TAR16" s="757"/>
      <c r="TAS16" s="757"/>
      <c r="TAT16" s="757"/>
      <c r="TAU16" s="757"/>
      <c r="TAV16" s="757"/>
      <c r="TAW16" s="757"/>
      <c r="TAX16" s="757"/>
      <c r="TAY16" s="757"/>
      <c r="TAZ16" s="757"/>
      <c r="TBA16" s="757"/>
      <c r="TBB16" s="757"/>
      <c r="TBC16" s="757"/>
      <c r="TBD16" s="757"/>
      <c r="TBE16" s="757"/>
      <c r="TBF16" s="757"/>
      <c r="TBG16" s="757"/>
      <c r="TBH16" s="757"/>
      <c r="TBI16" s="757"/>
      <c r="TBJ16" s="757"/>
      <c r="TBK16" s="757"/>
      <c r="TBL16" s="757"/>
      <c r="TBM16" s="757"/>
      <c r="TBN16" s="757"/>
      <c r="TBO16" s="757"/>
      <c r="TBP16" s="757"/>
      <c r="TBQ16" s="757"/>
      <c r="TBR16" s="757"/>
      <c r="TBS16" s="757"/>
      <c r="TBT16" s="757"/>
      <c r="TBU16" s="757"/>
      <c r="TBV16" s="757"/>
      <c r="TBW16" s="757"/>
      <c r="TBX16" s="757"/>
      <c r="TBY16" s="757"/>
      <c r="TBZ16" s="757"/>
      <c r="TCA16" s="757"/>
      <c r="TCB16" s="757"/>
      <c r="TCC16" s="757"/>
      <c r="TCD16" s="757"/>
      <c r="TCE16" s="757"/>
      <c r="TCF16" s="757"/>
      <c r="TCG16" s="757"/>
      <c r="TCH16" s="757"/>
      <c r="TCI16" s="757"/>
      <c r="TCJ16" s="757"/>
      <c r="TCK16" s="757"/>
      <c r="TCL16" s="757"/>
      <c r="TCM16" s="757"/>
      <c r="TCN16" s="757"/>
      <c r="TCO16" s="757"/>
      <c r="TCP16" s="757"/>
      <c r="TCQ16" s="757"/>
      <c r="TCR16" s="757"/>
      <c r="TCS16" s="757"/>
      <c r="TCT16" s="757"/>
      <c r="TCU16" s="757"/>
      <c r="TCV16" s="757"/>
      <c r="TCW16" s="757"/>
      <c r="TCX16" s="757"/>
      <c r="TCY16" s="757"/>
      <c r="TCZ16" s="757"/>
      <c r="TDA16" s="757"/>
      <c r="TDB16" s="757"/>
      <c r="TDC16" s="757"/>
      <c r="TDD16" s="757"/>
      <c r="TDE16" s="757"/>
      <c r="TDF16" s="757"/>
      <c r="TDG16" s="757"/>
      <c r="TDH16" s="757"/>
      <c r="TDI16" s="757"/>
      <c r="TDJ16" s="757"/>
      <c r="TDK16" s="757"/>
      <c r="TDL16" s="757"/>
      <c r="TDM16" s="757"/>
      <c r="TDN16" s="757"/>
      <c r="TDO16" s="757"/>
      <c r="TDP16" s="757"/>
      <c r="TDQ16" s="757"/>
      <c r="TDR16" s="757"/>
      <c r="TDS16" s="757"/>
      <c r="TDT16" s="757"/>
      <c r="TDU16" s="757"/>
      <c r="TDV16" s="757"/>
      <c r="TDW16" s="757"/>
      <c r="TDX16" s="757"/>
      <c r="TDY16" s="757"/>
      <c r="TDZ16" s="757"/>
      <c r="TEA16" s="757"/>
      <c r="TEB16" s="757"/>
      <c r="TEC16" s="757"/>
      <c r="TED16" s="757"/>
      <c r="TEE16" s="757"/>
      <c r="TEF16" s="757"/>
      <c r="TEG16" s="757"/>
      <c r="TEH16" s="757"/>
      <c r="TEI16" s="757"/>
      <c r="TEJ16" s="757"/>
      <c r="TEK16" s="757"/>
      <c r="TEL16" s="757"/>
      <c r="TEM16" s="757"/>
      <c r="TEN16" s="757"/>
      <c r="TEO16" s="757"/>
      <c r="TEP16" s="757"/>
      <c r="TEQ16" s="757"/>
      <c r="TER16" s="757"/>
      <c r="TES16" s="757"/>
      <c r="TET16" s="757"/>
      <c r="TEU16" s="757"/>
      <c r="TEV16" s="757"/>
      <c r="TEW16" s="757"/>
      <c r="TEX16" s="757"/>
      <c r="TEY16" s="757"/>
      <c r="TEZ16" s="757"/>
      <c r="TFA16" s="757"/>
      <c r="TFB16" s="757"/>
      <c r="TFC16" s="757"/>
      <c r="TFD16" s="757"/>
      <c r="TFE16" s="757"/>
      <c r="TFF16" s="757"/>
      <c r="TFG16" s="757"/>
      <c r="TFH16" s="757"/>
      <c r="TFI16" s="757"/>
      <c r="TFJ16" s="757"/>
      <c r="TFK16" s="757"/>
      <c r="TFL16" s="757"/>
      <c r="TFM16" s="757"/>
      <c r="TFN16" s="757"/>
      <c r="TFO16" s="757"/>
      <c r="TFP16" s="757"/>
      <c r="TFQ16" s="757"/>
      <c r="TFR16" s="757"/>
      <c r="TFS16" s="757"/>
      <c r="TFT16" s="757"/>
      <c r="TFU16" s="757"/>
      <c r="TFV16" s="757"/>
      <c r="TFW16" s="757"/>
      <c r="TFX16" s="757"/>
      <c r="TFY16" s="757"/>
      <c r="TFZ16" s="757"/>
      <c r="TGA16" s="757"/>
      <c r="TGB16" s="757"/>
      <c r="TGC16" s="757"/>
      <c r="TGD16" s="757"/>
      <c r="TGE16" s="757"/>
      <c r="TGF16" s="757"/>
      <c r="TGG16" s="757"/>
      <c r="TGH16" s="757"/>
      <c r="TGI16" s="757"/>
      <c r="TGJ16" s="757"/>
      <c r="TGK16" s="757"/>
      <c r="TGL16" s="757"/>
      <c r="TGM16" s="757"/>
      <c r="TGN16" s="757"/>
      <c r="TGO16" s="757"/>
      <c r="TGP16" s="757"/>
      <c r="TGQ16" s="757"/>
      <c r="TGR16" s="757"/>
      <c r="TGS16" s="757"/>
      <c r="TGT16" s="757"/>
      <c r="TGU16" s="757"/>
      <c r="TGV16" s="757"/>
      <c r="TGW16" s="757"/>
      <c r="TGX16" s="757"/>
      <c r="TGY16" s="757"/>
      <c r="TGZ16" s="757"/>
      <c r="THA16" s="757"/>
      <c r="THB16" s="757"/>
      <c r="THC16" s="757"/>
      <c r="THD16" s="757"/>
      <c r="THE16" s="757"/>
      <c r="THF16" s="757"/>
      <c r="THG16" s="757"/>
      <c r="THH16" s="757"/>
      <c r="THI16" s="757"/>
      <c r="THJ16" s="757"/>
      <c r="THK16" s="757"/>
      <c r="THL16" s="757"/>
      <c r="THM16" s="757"/>
      <c r="THN16" s="757"/>
      <c r="THO16" s="757"/>
      <c r="THP16" s="757"/>
      <c r="THQ16" s="757"/>
      <c r="THR16" s="757"/>
      <c r="THS16" s="757"/>
      <c r="THT16" s="757"/>
      <c r="THU16" s="757"/>
      <c r="THV16" s="757"/>
      <c r="THW16" s="757"/>
      <c r="THX16" s="757"/>
      <c r="THY16" s="757"/>
      <c r="THZ16" s="757"/>
      <c r="TIA16" s="757"/>
      <c r="TIB16" s="757"/>
      <c r="TIC16" s="757"/>
      <c r="TID16" s="757"/>
      <c r="TIE16" s="757"/>
      <c r="TIF16" s="757"/>
      <c r="TIG16" s="757"/>
      <c r="TIH16" s="757"/>
      <c r="TII16" s="757"/>
      <c r="TIJ16" s="757"/>
      <c r="TIK16" s="757"/>
      <c r="TIL16" s="757"/>
      <c r="TIM16" s="757"/>
      <c r="TIN16" s="757"/>
      <c r="TIO16" s="757"/>
      <c r="TIP16" s="757"/>
      <c r="TIQ16" s="757"/>
      <c r="TIR16" s="757"/>
      <c r="TIS16" s="757"/>
      <c r="TIT16" s="757"/>
      <c r="TIU16" s="757"/>
      <c r="TIV16" s="757"/>
      <c r="TIW16" s="757"/>
      <c r="TIX16" s="757"/>
      <c r="TIY16" s="757"/>
      <c r="TIZ16" s="757"/>
      <c r="TJA16" s="757"/>
      <c r="TJB16" s="757"/>
      <c r="TJC16" s="757"/>
      <c r="TJD16" s="757"/>
      <c r="TJE16" s="757"/>
      <c r="TJF16" s="757"/>
      <c r="TJG16" s="757"/>
      <c r="TJH16" s="757"/>
      <c r="TJI16" s="757"/>
      <c r="TJJ16" s="757"/>
      <c r="TJK16" s="757"/>
      <c r="TJL16" s="757"/>
      <c r="TJM16" s="757"/>
      <c r="TJN16" s="757"/>
      <c r="TJO16" s="757"/>
      <c r="TJP16" s="757"/>
      <c r="TJQ16" s="757"/>
      <c r="TJR16" s="757"/>
      <c r="TJS16" s="757"/>
      <c r="TJT16" s="757"/>
      <c r="TJU16" s="757"/>
      <c r="TJV16" s="757"/>
      <c r="TJW16" s="757"/>
      <c r="TJX16" s="757"/>
      <c r="TJY16" s="757"/>
      <c r="TJZ16" s="757"/>
      <c r="TKA16" s="757"/>
      <c r="TKB16" s="757"/>
      <c r="TKC16" s="757"/>
      <c r="TKD16" s="757"/>
      <c r="TKE16" s="757"/>
      <c r="TKF16" s="757"/>
      <c r="TKG16" s="757"/>
      <c r="TKH16" s="757"/>
      <c r="TKI16" s="757"/>
      <c r="TKJ16" s="757"/>
      <c r="TKK16" s="757"/>
      <c r="TKL16" s="757"/>
      <c r="TKM16" s="757"/>
      <c r="TKN16" s="757"/>
      <c r="TKO16" s="757"/>
      <c r="TKP16" s="757"/>
      <c r="TKQ16" s="757"/>
      <c r="TKR16" s="757"/>
      <c r="TKS16" s="757"/>
      <c r="TKT16" s="757"/>
      <c r="TKU16" s="757"/>
      <c r="TKV16" s="757"/>
      <c r="TKW16" s="757"/>
      <c r="TKX16" s="757"/>
      <c r="TKY16" s="757"/>
      <c r="TKZ16" s="757"/>
      <c r="TLA16" s="757"/>
      <c r="TLB16" s="757"/>
      <c r="TLC16" s="757"/>
      <c r="TLD16" s="757"/>
      <c r="TLE16" s="757"/>
      <c r="TLF16" s="757"/>
      <c r="TLG16" s="757"/>
      <c r="TLH16" s="757"/>
      <c r="TLI16" s="757"/>
      <c r="TLJ16" s="757"/>
      <c r="TLK16" s="757"/>
      <c r="TLL16" s="757"/>
      <c r="TLM16" s="757"/>
      <c r="TLN16" s="757"/>
      <c r="TLO16" s="757"/>
      <c r="TLP16" s="757"/>
      <c r="TLQ16" s="757"/>
      <c r="TLR16" s="757"/>
      <c r="TLS16" s="757"/>
      <c r="TLT16" s="757"/>
      <c r="TLU16" s="757"/>
      <c r="TLV16" s="757"/>
      <c r="TLW16" s="757"/>
      <c r="TLX16" s="757"/>
      <c r="TLY16" s="757"/>
      <c r="TLZ16" s="757"/>
      <c r="TMA16" s="757"/>
      <c r="TMB16" s="757"/>
      <c r="TMC16" s="757"/>
      <c r="TMD16" s="757"/>
      <c r="TME16" s="757"/>
      <c r="TMF16" s="757"/>
      <c r="TMG16" s="757"/>
      <c r="TMH16" s="757"/>
      <c r="TMI16" s="757"/>
      <c r="TMJ16" s="757"/>
      <c r="TMK16" s="757"/>
      <c r="TML16" s="757"/>
      <c r="TMM16" s="757"/>
      <c r="TMN16" s="757"/>
      <c r="TMO16" s="757"/>
      <c r="TMP16" s="757"/>
      <c r="TMQ16" s="757"/>
      <c r="TMR16" s="757"/>
      <c r="TMS16" s="757"/>
      <c r="TMT16" s="757"/>
      <c r="TMU16" s="757"/>
      <c r="TMV16" s="757"/>
      <c r="TMW16" s="757"/>
      <c r="TMX16" s="757"/>
      <c r="TMY16" s="757"/>
      <c r="TMZ16" s="757"/>
      <c r="TNA16" s="757"/>
      <c r="TNB16" s="757"/>
      <c r="TNC16" s="757"/>
      <c r="TND16" s="757"/>
      <c r="TNE16" s="757"/>
      <c r="TNF16" s="757"/>
      <c r="TNG16" s="757"/>
      <c r="TNH16" s="757"/>
      <c r="TNI16" s="757"/>
      <c r="TNJ16" s="757"/>
      <c r="TNK16" s="757"/>
      <c r="TNL16" s="757"/>
      <c r="TNM16" s="757"/>
      <c r="TNN16" s="757"/>
      <c r="TNO16" s="757"/>
      <c r="TNP16" s="757"/>
      <c r="TNQ16" s="757"/>
      <c r="TNR16" s="757"/>
      <c r="TNS16" s="757"/>
      <c r="TNT16" s="757"/>
      <c r="TNU16" s="757"/>
      <c r="TNV16" s="757"/>
      <c r="TNW16" s="757"/>
      <c r="TNX16" s="757"/>
      <c r="TNY16" s="757"/>
      <c r="TNZ16" s="757"/>
      <c r="TOA16" s="757"/>
      <c r="TOB16" s="757"/>
      <c r="TOC16" s="757"/>
      <c r="TOD16" s="757"/>
      <c r="TOE16" s="757"/>
      <c r="TOF16" s="757"/>
      <c r="TOG16" s="757"/>
      <c r="TOH16" s="757"/>
      <c r="TOI16" s="757"/>
      <c r="TOJ16" s="757"/>
      <c r="TOK16" s="757"/>
      <c r="TOL16" s="757"/>
      <c r="TOM16" s="757"/>
      <c r="TON16" s="757"/>
      <c r="TOO16" s="757"/>
      <c r="TOP16" s="757"/>
      <c r="TOQ16" s="757"/>
      <c r="TOR16" s="757"/>
      <c r="TOS16" s="757"/>
      <c r="TOT16" s="757"/>
      <c r="TOU16" s="757"/>
      <c r="TOV16" s="757"/>
      <c r="TOW16" s="757"/>
      <c r="TOX16" s="757"/>
      <c r="TOY16" s="757"/>
      <c r="TOZ16" s="757"/>
      <c r="TPA16" s="757"/>
      <c r="TPB16" s="757"/>
      <c r="TPC16" s="757"/>
      <c r="TPD16" s="757"/>
      <c r="TPE16" s="757"/>
      <c r="TPF16" s="757"/>
      <c r="TPG16" s="757"/>
      <c r="TPH16" s="757"/>
      <c r="TPI16" s="757"/>
      <c r="TPJ16" s="757"/>
      <c r="TPK16" s="757"/>
      <c r="TPL16" s="757"/>
      <c r="TPM16" s="757"/>
      <c r="TPN16" s="757"/>
      <c r="TPO16" s="757"/>
      <c r="TPP16" s="757"/>
      <c r="TPQ16" s="757"/>
      <c r="TPR16" s="757"/>
      <c r="TPS16" s="757"/>
      <c r="TPT16" s="757"/>
      <c r="TPU16" s="757"/>
      <c r="TPV16" s="757"/>
      <c r="TPW16" s="757"/>
      <c r="TPX16" s="757"/>
      <c r="TPY16" s="757"/>
      <c r="TPZ16" s="757"/>
      <c r="TQA16" s="757"/>
      <c r="TQB16" s="757"/>
      <c r="TQC16" s="757"/>
      <c r="TQD16" s="757"/>
      <c r="TQE16" s="757"/>
      <c r="TQF16" s="757"/>
      <c r="TQG16" s="757"/>
      <c r="TQH16" s="757"/>
      <c r="TQI16" s="757"/>
      <c r="TQJ16" s="757"/>
      <c r="TQK16" s="757"/>
      <c r="TQL16" s="757"/>
      <c r="TQM16" s="757"/>
      <c r="TQN16" s="757"/>
      <c r="TQO16" s="757"/>
      <c r="TQP16" s="757"/>
      <c r="TQQ16" s="757"/>
      <c r="TQR16" s="757"/>
      <c r="TQS16" s="757"/>
      <c r="TQT16" s="757"/>
      <c r="TQU16" s="757"/>
      <c r="TQV16" s="757"/>
      <c r="TQW16" s="757"/>
      <c r="TQX16" s="757"/>
      <c r="TQY16" s="757"/>
      <c r="TQZ16" s="757"/>
      <c r="TRA16" s="757"/>
      <c r="TRB16" s="757"/>
      <c r="TRC16" s="757"/>
      <c r="TRD16" s="757"/>
      <c r="TRE16" s="757"/>
      <c r="TRF16" s="757"/>
      <c r="TRG16" s="757"/>
      <c r="TRH16" s="757"/>
      <c r="TRI16" s="757"/>
      <c r="TRJ16" s="757"/>
      <c r="TRK16" s="757"/>
      <c r="TRL16" s="757"/>
      <c r="TRM16" s="757"/>
      <c r="TRN16" s="757"/>
      <c r="TRO16" s="757"/>
      <c r="TRP16" s="757"/>
      <c r="TRQ16" s="757"/>
      <c r="TRR16" s="757"/>
      <c r="TRS16" s="757"/>
      <c r="TRT16" s="757"/>
      <c r="TRU16" s="757"/>
      <c r="TRV16" s="757"/>
      <c r="TRW16" s="757"/>
      <c r="TRX16" s="757"/>
      <c r="TRY16" s="757"/>
      <c r="TRZ16" s="757"/>
      <c r="TSA16" s="757"/>
      <c r="TSB16" s="757"/>
      <c r="TSC16" s="757"/>
      <c r="TSD16" s="757"/>
      <c r="TSE16" s="757"/>
      <c r="TSF16" s="757"/>
      <c r="TSG16" s="757"/>
      <c r="TSH16" s="757"/>
      <c r="TSI16" s="757"/>
      <c r="TSJ16" s="757"/>
      <c r="TSK16" s="757"/>
      <c r="TSL16" s="757"/>
      <c r="TSM16" s="757"/>
      <c r="TSN16" s="757"/>
      <c r="TSO16" s="757"/>
      <c r="TSP16" s="757"/>
      <c r="TSQ16" s="757"/>
      <c r="TSR16" s="757"/>
      <c r="TSS16" s="757"/>
      <c r="TST16" s="757"/>
      <c r="TSU16" s="757"/>
      <c r="TSV16" s="757"/>
      <c r="TSW16" s="757"/>
      <c r="TSX16" s="757"/>
      <c r="TSY16" s="757"/>
      <c r="TSZ16" s="757"/>
      <c r="TTA16" s="757"/>
      <c r="TTB16" s="757"/>
      <c r="TTC16" s="757"/>
      <c r="TTD16" s="757"/>
      <c r="TTE16" s="757"/>
      <c r="TTF16" s="757"/>
      <c r="TTG16" s="757"/>
      <c r="TTH16" s="757"/>
      <c r="TTI16" s="757"/>
      <c r="TTJ16" s="757"/>
      <c r="TTK16" s="757"/>
      <c r="TTL16" s="757"/>
      <c r="TTM16" s="757"/>
      <c r="TTN16" s="757"/>
      <c r="TTO16" s="757"/>
      <c r="TTP16" s="757"/>
      <c r="TTQ16" s="757"/>
      <c r="TTR16" s="757"/>
      <c r="TTS16" s="757"/>
      <c r="TTT16" s="757"/>
      <c r="TTU16" s="757"/>
      <c r="TTV16" s="757"/>
      <c r="TTW16" s="757"/>
      <c r="TTX16" s="757"/>
      <c r="TTY16" s="757"/>
      <c r="TTZ16" s="757"/>
      <c r="TUA16" s="757"/>
      <c r="TUB16" s="757"/>
      <c r="TUC16" s="757"/>
      <c r="TUD16" s="757"/>
      <c r="TUE16" s="757"/>
      <c r="TUF16" s="757"/>
      <c r="TUG16" s="757"/>
      <c r="TUH16" s="757"/>
      <c r="TUI16" s="757"/>
      <c r="TUJ16" s="757"/>
      <c r="TUK16" s="757"/>
      <c r="TUL16" s="757"/>
      <c r="TUM16" s="757"/>
      <c r="TUN16" s="757"/>
      <c r="TUO16" s="757"/>
      <c r="TUP16" s="757"/>
      <c r="TUQ16" s="757"/>
      <c r="TUR16" s="757"/>
      <c r="TUS16" s="757"/>
      <c r="TUT16" s="757"/>
      <c r="TUU16" s="757"/>
      <c r="TUV16" s="757"/>
      <c r="TUW16" s="757"/>
      <c r="TUX16" s="757"/>
      <c r="TUY16" s="757"/>
      <c r="TUZ16" s="757"/>
      <c r="TVA16" s="757"/>
      <c r="TVB16" s="757"/>
      <c r="TVC16" s="757"/>
      <c r="TVD16" s="757"/>
      <c r="TVE16" s="757"/>
      <c r="TVF16" s="757"/>
      <c r="TVG16" s="757"/>
      <c r="TVH16" s="757"/>
      <c r="TVI16" s="757"/>
      <c r="TVJ16" s="757"/>
      <c r="TVK16" s="757"/>
      <c r="TVL16" s="757"/>
      <c r="TVM16" s="757"/>
      <c r="TVN16" s="757"/>
      <c r="TVO16" s="757"/>
      <c r="TVP16" s="757"/>
      <c r="TVQ16" s="757"/>
      <c r="TVR16" s="757"/>
      <c r="TVS16" s="757"/>
      <c r="TVT16" s="757"/>
      <c r="TVU16" s="757"/>
      <c r="TVV16" s="757"/>
      <c r="TVW16" s="757"/>
      <c r="TVX16" s="757"/>
      <c r="TVY16" s="757"/>
      <c r="TVZ16" s="757"/>
      <c r="TWA16" s="757"/>
      <c r="TWB16" s="757"/>
      <c r="TWC16" s="757"/>
      <c r="TWD16" s="757"/>
      <c r="TWE16" s="757"/>
      <c r="TWF16" s="757"/>
      <c r="TWG16" s="757"/>
      <c r="TWH16" s="757"/>
      <c r="TWI16" s="757"/>
      <c r="TWJ16" s="757"/>
      <c r="TWK16" s="757"/>
      <c r="TWL16" s="757"/>
      <c r="TWM16" s="757"/>
      <c r="TWN16" s="757"/>
      <c r="TWO16" s="757"/>
      <c r="TWP16" s="757"/>
      <c r="TWQ16" s="757"/>
      <c r="TWR16" s="757"/>
      <c r="TWS16" s="757"/>
      <c r="TWT16" s="757"/>
      <c r="TWU16" s="757"/>
      <c r="TWV16" s="757"/>
      <c r="TWW16" s="757"/>
      <c r="TWX16" s="757"/>
      <c r="TWY16" s="757"/>
      <c r="TWZ16" s="757"/>
      <c r="TXA16" s="757"/>
      <c r="TXB16" s="757"/>
      <c r="TXC16" s="757"/>
      <c r="TXD16" s="757"/>
      <c r="TXE16" s="757"/>
      <c r="TXF16" s="757"/>
      <c r="TXG16" s="757"/>
      <c r="TXH16" s="757"/>
      <c r="TXI16" s="757"/>
      <c r="TXJ16" s="757"/>
      <c r="TXK16" s="757"/>
      <c r="TXL16" s="757"/>
      <c r="TXM16" s="757"/>
      <c r="TXN16" s="757"/>
      <c r="TXO16" s="757"/>
      <c r="TXP16" s="757"/>
      <c r="TXQ16" s="757"/>
      <c r="TXR16" s="757"/>
      <c r="TXS16" s="757"/>
      <c r="TXT16" s="757"/>
      <c r="TXU16" s="757"/>
      <c r="TXV16" s="757"/>
      <c r="TXW16" s="757"/>
      <c r="TXX16" s="757"/>
      <c r="TXY16" s="757"/>
      <c r="TXZ16" s="757"/>
      <c r="TYA16" s="757"/>
      <c r="TYB16" s="757"/>
      <c r="TYC16" s="757"/>
      <c r="TYD16" s="757"/>
      <c r="TYE16" s="757"/>
      <c r="TYF16" s="757"/>
      <c r="TYG16" s="757"/>
      <c r="TYH16" s="757"/>
      <c r="TYI16" s="757"/>
      <c r="TYJ16" s="757"/>
      <c r="TYK16" s="757"/>
      <c r="TYL16" s="757"/>
      <c r="TYM16" s="757"/>
      <c r="TYN16" s="757"/>
      <c r="TYO16" s="757"/>
      <c r="TYP16" s="757"/>
      <c r="TYQ16" s="757"/>
      <c r="TYR16" s="757"/>
      <c r="TYS16" s="757"/>
      <c r="TYT16" s="757"/>
      <c r="TYU16" s="757"/>
      <c r="TYV16" s="757"/>
      <c r="TYW16" s="757"/>
      <c r="TYX16" s="757"/>
      <c r="TYY16" s="757"/>
      <c r="TYZ16" s="757"/>
      <c r="TZA16" s="757"/>
      <c r="TZB16" s="757"/>
      <c r="TZC16" s="757"/>
      <c r="TZD16" s="757"/>
      <c r="TZE16" s="757"/>
      <c r="TZF16" s="757"/>
      <c r="TZG16" s="757"/>
      <c r="TZH16" s="757"/>
      <c r="TZI16" s="757"/>
      <c r="TZJ16" s="757"/>
      <c r="TZK16" s="757"/>
      <c r="TZL16" s="757"/>
      <c r="TZM16" s="757"/>
      <c r="TZN16" s="757"/>
      <c r="TZO16" s="757"/>
      <c r="TZP16" s="757"/>
      <c r="TZQ16" s="757"/>
      <c r="TZR16" s="757"/>
      <c r="TZS16" s="757"/>
      <c r="TZT16" s="757"/>
      <c r="TZU16" s="757"/>
      <c r="TZV16" s="757"/>
      <c r="TZW16" s="757"/>
      <c r="TZX16" s="757"/>
      <c r="TZY16" s="757"/>
      <c r="TZZ16" s="757"/>
      <c r="UAA16" s="757"/>
      <c r="UAB16" s="757"/>
      <c r="UAC16" s="757"/>
      <c r="UAD16" s="757"/>
      <c r="UAE16" s="757"/>
      <c r="UAF16" s="757"/>
      <c r="UAG16" s="757"/>
      <c r="UAH16" s="757"/>
      <c r="UAI16" s="757"/>
      <c r="UAJ16" s="757"/>
      <c r="UAK16" s="757"/>
      <c r="UAL16" s="757"/>
      <c r="UAM16" s="757"/>
      <c r="UAN16" s="757"/>
      <c r="UAO16" s="757"/>
      <c r="UAP16" s="757"/>
      <c r="UAQ16" s="757"/>
      <c r="UAR16" s="757"/>
      <c r="UAS16" s="757"/>
      <c r="UAT16" s="757"/>
      <c r="UAU16" s="757"/>
      <c r="UAV16" s="757"/>
      <c r="UAW16" s="757"/>
      <c r="UAX16" s="757"/>
      <c r="UAY16" s="757"/>
      <c r="UAZ16" s="757"/>
      <c r="UBA16" s="757"/>
      <c r="UBB16" s="757"/>
      <c r="UBC16" s="757"/>
      <c r="UBD16" s="757"/>
      <c r="UBE16" s="757"/>
      <c r="UBF16" s="757"/>
      <c r="UBG16" s="757"/>
      <c r="UBH16" s="757"/>
      <c r="UBI16" s="757"/>
      <c r="UBJ16" s="757"/>
      <c r="UBK16" s="757"/>
      <c r="UBL16" s="757"/>
      <c r="UBM16" s="757"/>
      <c r="UBN16" s="757"/>
      <c r="UBO16" s="757"/>
      <c r="UBP16" s="757"/>
      <c r="UBQ16" s="757"/>
      <c r="UBR16" s="757"/>
      <c r="UBS16" s="757"/>
      <c r="UBT16" s="757"/>
      <c r="UBU16" s="757"/>
      <c r="UBV16" s="757"/>
      <c r="UBW16" s="757"/>
      <c r="UBX16" s="757"/>
      <c r="UBY16" s="757"/>
      <c r="UBZ16" s="757"/>
      <c r="UCA16" s="757"/>
      <c r="UCB16" s="757"/>
      <c r="UCC16" s="757"/>
      <c r="UCD16" s="757"/>
      <c r="UCE16" s="757"/>
      <c r="UCF16" s="757"/>
      <c r="UCG16" s="757"/>
      <c r="UCH16" s="757"/>
      <c r="UCI16" s="757"/>
      <c r="UCJ16" s="757"/>
      <c r="UCK16" s="757"/>
      <c r="UCL16" s="757"/>
      <c r="UCM16" s="757"/>
      <c r="UCN16" s="757"/>
      <c r="UCO16" s="757"/>
      <c r="UCP16" s="757"/>
      <c r="UCQ16" s="757"/>
      <c r="UCR16" s="757"/>
      <c r="UCS16" s="757"/>
      <c r="UCT16" s="757"/>
      <c r="UCU16" s="757"/>
      <c r="UCV16" s="757"/>
      <c r="UCW16" s="757"/>
      <c r="UCX16" s="757"/>
      <c r="UCY16" s="757"/>
      <c r="UCZ16" s="757"/>
      <c r="UDA16" s="757"/>
      <c r="UDB16" s="757"/>
      <c r="UDC16" s="757"/>
      <c r="UDD16" s="757"/>
      <c r="UDE16" s="757"/>
      <c r="UDF16" s="757"/>
      <c r="UDG16" s="757"/>
      <c r="UDH16" s="757"/>
      <c r="UDI16" s="757"/>
      <c r="UDJ16" s="757"/>
      <c r="UDK16" s="757"/>
      <c r="UDL16" s="757"/>
      <c r="UDM16" s="757"/>
      <c r="UDN16" s="757"/>
      <c r="UDO16" s="757"/>
      <c r="UDP16" s="757"/>
      <c r="UDQ16" s="757"/>
      <c r="UDR16" s="757"/>
      <c r="UDS16" s="757"/>
      <c r="UDT16" s="757"/>
      <c r="UDU16" s="757"/>
      <c r="UDV16" s="757"/>
      <c r="UDW16" s="757"/>
      <c r="UDX16" s="757"/>
      <c r="UDY16" s="757"/>
      <c r="UDZ16" s="757"/>
      <c r="UEA16" s="757"/>
      <c r="UEB16" s="757"/>
      <c r="UEC16" s="757"/>
      <c r="UED16" s="757"/>
      <c r="UEE16" s="757"/>
      <c r="UEF16" s="757"/>
      <c r="UEG16" s="757"/>
      <c r="UEH16" s="757"/>
      <c r="UEI16" s="757"/>
      <c r="UEJ16" s="757"/>
      <c r="UEK16" s="757"/>
      <c r="UEL16" s="757"/>
      <c r="UEM16" s="757"/>
      <c r="UEN16" s="757"/>
      <c r="UEO16" s="757"/>
      <c r="UEP16" s="757"/>
      <c r="UEQ16" s="757"/>
      <c r="UER16" s="757"/>
      <c r="UES16" s="757"/>
      <c r="UET16" s="757"/>
      <c r="UEU16" s="757"/>
      <c r="UEV16" s="757"/>
      <c r="UEW16" s="757"/>
      <c r="UEX16" s="757"/>
      <c r="UEY16" s="757"/>
      <c r="UEZ16" s="757"/>
      <c r="UFA16" s="757"/>
      <c r="UFB16" s="757"/>
      <c r="UFC16" s="757"/>
      <c r="UFD16" s="757"/>
      <c r="UFE16" s="757"/>
      <c r="UFF16" s="757"/>
      <c r="UFG16" s="757"/>
      <c r="UFH16" s="757"/>
      <c r="UFI16" s="757"/>
      <c r="UFJ16" s="757"/>
      <c r="UFK16" s="757"/>
      <c r="UFL16" s="757"/>
      <c r="UFM16" s="757"/>
      <c r="UFN16" s="757"/>
      <c r="UFO16" s="757"/>
      <c r="UFP16" s="757"/>
      <c r="UFQ16" s="757"/>
      <c r="UFR16" s="757"/>
      <c r="UFS16" s="757"/>
      <c r="UFT16" s="757"/>
      <c r="UFU16" s="757"/>
      <c r="UFV16" s="757"/>
      <c r="UFW16" s="757"/>
      <c r="UFX16" s="757"/>
      <c r="UFY16" s="757"/>
      <c r="UFZ16" s="757"/>
      <c r="UGA16" s="757"/>
      <c r="UGB16" s="757"/>
      <c r="UGC16" s="757"/>
      <c r="UGD16" s="757"/>
      <c r="UGE16" s="757"/>
      <c r="UGF16" s="757"/>
      <c r="UGG16" s="757"/>
      <c r="UGH16" s="757"/>
      <c r="UGI16" s="757"/>
      <c r="UGJ16" s="757"/>
      <c r="UGK16" s="757"/>
      <c r="UGL16" s="757"/>
      <c r="UGM16" s="757"/>
      <c r="UGN16" s="757"/>
      <c r="UGO16" s="757"/>
      <c r="UGP16" s="757"/>
      <c r="UGQ16" s="757"/>
      <c r="UGR16" s="757"/>
      <c r="UGS16" s="757"/>
      <c r="UGT16" s="757"/>
      <c r="UGU16" s="757"/>
      <c r="UGV16" s="757"/>
      <c r="UGW16" s="757"/>
      <c r="UGX16" s="757"/>
      <c r="UGY16" s="757"/>
      <c r="UGZ16" s="757"/>
      <c r="UHA16" s="757"/>
      <c r="UHB16" s="757"/>
      <c r="UHC16" s="757"/>
      <c r="UHD16" s="757"/>
      <c r="UHE16" s="757"/>
      <c r="UHF16" s="757"/>
      <c r="UHG16" s="757"/>
      <c r="UHH16" s="757"/>
      <c r="UHI16" s="757"/>
      <c r="UHJ16" s="757"/>
      <c r="UHK16" s="757"/>
      <c r="UHL16" s="757"/>
      <c r="UHM16" s="757"/>
      <c r="UHN16" s="757"/>
      <c r="UHO16" s="757"/>
      <c r="UHP16" s="757"/>
      <c r="UHQ16" s="757"/>
      <c r="UHR16" s="757"/>
      <c r="UHS16" s="757"/>
      <c r="UHT16" s="757"/>
      <c r="UHU16" s="757"/>
      <c r="UHV16" s="757"/>
      <c r="UHW16" s="757"/>
      <c r="UHX16" s="757"/>
      <c r="UHY16" s="757"/>
      <c r="UHZ16" s="757"/>
      <c r="UIA16" s="757"/>
      <c r="UIB16" s="757"/>
      <c r="UIC16" s="757"/>
      <c r="UID16" s="757"/>
      <c r="UIE16" s="757"/>
      <c r="UIF16" s="757"/>
      <c r="UIG16" s="757"/>
      <c r="UIH16" s="757"/>
      <c r="UII16" s="757"/>
      <c r="UIJ16" s="757"/>
      <c r="UIK16" s="757"/>
      <c r="UIL16" s="757"/>
      <c r="UIM16" s="757"/>
      <c r="UIN16" s="757"/>
      <c r="UIO16" s="757"/>
      <c r="UIP16" s="757"/>
      <c r="UIQ16" s="757"/>
      <c r="UIR16" s="757"/>
      <c r="UIS16" s="757"/>
      <c r="UIT16" s="757"/>
      <c r="UIU16" s="757"/>
      <c r="UIV16" s="757"/>
      <c r="UIW16" s="757"/>
      <c r="UIX16" s="757"/>
      <c r="UIY16" s="757"/>
      <c r="UIZ16" s="757"/>
      <c r="UJA16" s="757"/>
      <c r="UJB16" s="757"/>
      <c r="UJC16" s="757"/>
      <c r="UJD16" s="757"/>
      <c r="UJE16" s="757"/>
      <c r="UJF16" s="757"/>
      <c r="UJG16" s="757"/>
      <c r="UJH16" s="757"/>
      <c r="UJI16" s="757"/>
      <c r="UJJ16" s="757"/>
      <c r="UJK16" s="757"/>
      <c r="UJL16" s="757"/>
      <c r="UJM16" s="757"/>
      <c r="UJN16" s="757"/>
      <c r="UJO16" s="757"/>
      <c r="UJP16" s="757"/>
      <c r="UJQ16" s="757"/>
      <c r="UJR16" s="757"/>
      <c r="UJS16" s="757"/>
      <c r="UJT16" s="757"/>
      <c r="UJU16" s="757"/>
      <c r="UJV16" s="757"/>
      <c r="UJW16" s="757"/>
      <c r="UJX16" s="757"/>
      <c r="UJY16" s="757"/>
      <c r="UJZ16" s="757"/>
      <c r="UKA16" s="757"/>
      <c r="UKB16" s="757"/>
      <c r="UKC16" s="757"/>
      <c r="UKD16" s="757"/>
      <c r="UKE16" s="757"/>
      <c r="UKF16" s="757"/>
      <c r="UKG16" s="757"/>
      <c r="UKH16" s="757"/>
      <c r="UKI16" s="757"/>
      <c r="UKJ16" s="757"/>
      <c r="UKK16" s="757"/>
      <c r="UKL16" s="757"/>
      <c r="UKM16" s="757"/>
      <c r="UKN16" s="757"/>
      <c r="UKO16" s="757"/>
      <c r="UKP16" s="757"/>
      <c r="UKQ16" s="757"/>
      <c r="UKR16" s="757"/>
      <c r="UKS16" s="757"/>
      <c r="UKT16" s="757"/>
      <c r="UKU16" s="757"/>
      <c r="UKV16" s="757"/>
      <c r="UKW16" s="757"/>
      <c r="UKX16" s="757"/>
      <c r="UKY16" s="757"/>
      <c r="UKZ16" s="757"/>
      <c r="ULA16" s="757"/>
      <c r="ULB16" s="757"/>
      <c r="ULC16" s="757"/>
      <c r="ULD16" s="757"/>
      <c r="ULE16" s="757"/>
      <c r="ULF16" s="757"/>
      <c r="ULG16" s="757"/>
      <c r="ULH16" s="757"/>
      <c r="ULI16" s="757"/>
      <c r="ULJ16" s="757"/>
      <c r="ULK16" s="757"/>
      <c r="ULL16" s="757"/>
      <c r="ULM16" s="757"/>
      <c r="ULN16" s="757"/>
      <c r="ULO16" s="757"/>
      <c r="ULP16" s="757"/>
      <c r="ULQ16" s="757"/>
      <c r="ULR16" s="757"/>
      <c r="ULS16" s="757"/>
      <c r="ULT16" s="757"/>
      <c r="ULU16" s="757"/>
      <c r="ULV16" s="757"/>
      <c r="ULW16" s="757"/>
      <c r="ULX16" s="757"/>
      <c r="ULY16" s="757"/>
      <c r="ULZ16" s="757"/>
      <c r="UMA16" s="757"/>
      <c r="UMB16" s="757"/>
      <c r="UMC16" s="757"/>
      <c r="UMD16" s="757"/>
      <c r="UME16" s="757"/>
      <c r="UMF16" s="757"/>
      <c r="UMG16" s="757"/>
      <c r="UMH16" s="757"/>
      <c r="UMI16" s="757"/>
      <c r="UMJ16" s="757"/>
      <c r="UMK16" s="757"/>
      <c r="UML16" s="757"/>
      <c r="UMM16" s="757"/>
      <c r="UMN16" s="757"/>
      <c r="UMO16" s="757"/>
      <c r="UMP16" s="757"/>
      <c r="UMQ16" s="757"/>
      <c r="UMR16" s="757"/>
      <c r="UMS16" s="757"/>
      <c r="UMT16" s="757"/>
      <c r="UMU16" s="757"/>
      <c r="UMV16" s="757"/>
      <c r="UMW16" s="757"/>
      <c r="UMX16" s="757"/>
      <c r="UMY16" s="757"/>
      <c r="UMZ16" s="757"/>
      <c r="UNA16" s="757"/>
      <c r="UNB16" s="757"/>
      <c r="UNC16" s="757"/>
      <c r="UND16" s="757"/>
      <c r="UNE16" s="757"/>
      <c r="UNF16" s="757"/>
      <c r="UNG16" s="757"/>
      <c r="UNH16" s="757"/>
      <c r="UNI16" s="757"/>
      <c r="UNJ16" s="757"/>
      <c r="UNK16" s="757"/>
      <c r="UNL16" s="757"/>
      <c r="UNM16" s="757"/>
      <c r="UNN16" s="757"/>
      <c r="UNO16" s="757"/>
      <c r="UNP16" s="757"/>
      <c r="UNQ16" s="757"/>
      <c r="UNR16" s="757"/>
      <c r="UNS16" s="757"/>
      <c r="UNT16" s="757"/>
      <c r="UNU16" s="757"/>
      <c r="UNV16" s="757"/>
      <c r="UNW16" s="757"/>
      <c r="UNX16" s="757"/>
      <c r="UNY16" s="757"/>
      <c r="UNZ16" s="757"/>
      <c r="UOA16" s="757"/>
      <c r="UOB16" s="757"/>
      <c r="UOC16" s="757"/>
      <c r="UOD16" s="757"/>
      <c r="UOE16" s="757"/>
      <c r="UOF16" s="757"/>
      <c r="UOG16" s="757"/>
      <c r="UOH16" s="757"/>
      <c r="UOI16" s="757"/>
      <c r="UOJ16" s="757"/>
      <c r="UOK16" s="757"/>
      <c r="UOL16" s="757"/>
      <c r="UOM16" s="757"/>
      <c r="UON16" s="757"/>
      <c r="UOO16" s="757"/>
      <c r="UOP16" s="757"/>
      <c r="UOQ16" s="757"/>
      <c r="UOR16" s="757"/>
      <c r="UOS16" s="757"/>
      <c r="UOT16" s="757"/>
      <c r="UOU16" s="757"/>
      <c r="UOV16" s="757"/>
      <c r="UOW16" s="757"/>
      <c r="UOX16" s="757"/>
      <c r="UOY16" s="757"/>
      <c r="UOZ16" s="757"/>
      <c r="UPA16" s="757"/>
      <c r="UPB16" s="757"/>
      <c r="UPC16" s="757"/>
      <c r="UPD16" s="757"/>
      <c r="UPE16" s="757"/>
      <c r="UPF16" s="757"/>
      <c r="UPG16" s="757"/>
      <c r="UPH16" s="757"/>
      <c r="UPI16" s="757"/>
      <c r="UPJ16" s="757"/>
      <c r="UPK16" s="757"/>
      <c r="UPL16" s="757"/>
      <c r="UPM16" s="757"/>
      <c r="UPN16" s="757"/>
      <c r="UPO16" s="757"/>
      <c r="UPP16" s="757"/>
      <c r="UPQ16" s="757"/>
      <c r="UPR16" s="757"/>
      <c r="UPS16" s="757"/>
      <c r="UPT16" s="757"/>
      <c r="UPU16" s="757"/>
      <c r="UPV16" s="757"/>
      <c r="UPW16" s="757"/>
      <c r="UPX16" s="757"/>
      <c r="UPY16" s="757"/>
      <c r="UPZ16" s="757"/>
      <c r="UQA16" s="757"/>
      <c r="UQB16" s="757"/>
      <c r="UQC16" s="757"/>
      <c r="UQD16" s="757"/>
      <c r="UQE16" s="757"/>
      <c r="UQF16" s="757"/>
      <c r="UQG16" s="757"/>
      <c r="UQH16" s="757"/>
      <c r="UQI16" s="757"/>
      <c r="UQJ16" s="757"/>
      <c r="UQK16" s="757"/>
      <c r="UQL16" s="757"/>
      <c r="UQM16" s="757"/>
      <c r="UQN16" s="757"/>
      <c r="UQO16" s="757"/>
      <c r="UQP16" s="757"/>
      <c r="UQQ16" s="757"/>
      <c r="UQR16" s="757"/>
      <c r="UQS16" s="757"/>
      <c r="UQT16" s="757"/>
      <c r="UQU16" s="757"/>
      <c r="UQV16" s="757"/>
      <c r="UQW16" s="757"/>
      <c r="UQX16" s="757"/>
      <c r="UQY16" s="757"/>
      <c r="UQZ16" s="757"/>
      <c r="URA16" s="757"/>
      <c r="URB16" s="757"/>
      <c r="URC16" s="757"/>
      <c r="URD16" s="757"/>
      <c r="URE16" s="757"/>
      <c r="URF16" s="757"/>
      <c r="URG16" s="757"/>
      <c r="URH16" s="757"/>
      <c r="URI16" s="757"/>
      <c r="URJ16" s="757"/>
      <c r="URK16" s="757"/>
      <c r="URL16" s="757"/>
      <c r="URM16" s="757"/>
      <c r="URN16" s="757"/>
      <c r="URO16" s="757"/>
      <c r="URP16" s="757"/>
      <c r="URQ16" s="757"/>
      <c r="URR16" s="757"/>
      <c r="URS16" s="757"/>
      <c r="URT16" s="757"/>
      <c r="URU16" s="757"/>
      <c r="URV16" s="757"/>
      <c r="URW16" s="757"/>
      <c r="URX16" s="757"/>
      <c r="URY16" s="757"/>
      <c r="URZ16" s="757"/>
      <c r="USA16" s="757"/>
      <c r="USB16" s="757"/>
      <c r="USC16" s="757"/>
      <c r="USD16" s="757"/>
      <c r="USE16" s="757"/>
      <c r="USF16" s="757"/>
      <c r="USG16" s="757"/>
      <c r="USH16" s="757"/>
      <c r="USI16" s="757"/>
      <c r="USJ16" s="757"/>
      <c r="USK16" s="757"/>
      <c r="USL16" s="757"/>
      <c r="USM16" s="757"/>
      <c r="USN16" s="757"/>
      <c r="USO16" s="757"/>
      <c r="USP16" s="757"/>
      <c r="USQ16" s="757"/>
      <c r="USR16" s="757"/>
      <c r="USS16" s="757"/>
      <c r="UST16" s="757"/>
      <c r="USU16" s="757"/>
      <c r="USV16" s="757"/>
      <c r="USW16" s="757"/>
      <c r="USX16" s="757"/>
      <c r="USY16" s="757"/>
      <c r="USZ16" s="757"/>
      <c r="UTA16" s="757"/>
      <c r="UTB16" s="757"/>
      <c r="UTC16" s="757"/>
      <c r="UTD16" s="757"/>
      <c r="UTE16" s="757"/>
      <c r="UTF16" s="757"/>
      <c r="UTG16" s="757"/>
      <c r="UTH16" s="757"/>
      <c r="UTI16" s="757"/>
      <c r="UTJ16" s="757"/>
      <c r="UTK16" s="757"/>
      <c r="UTL16" s="757"/>
      <c r="UTM16" s="757"/>
      <c r="UTN16" s="757"/>
      <c r="UTO16" s="757"/>
      <c r="UTP16" s="757"/>
      <c r="UTQ16" s="757"/>
      <c r="UTR16" s="757"/>
      <c r="UTS16" s="757"/>
      <c r="UTT16" s="757"/>
      <c r="UTU16" s="757"/>
      <c r="UTV16" s="757"/>
      <c r="UTW16" s="757"/>
      <c r="UTX16" s="757"/>
      <c r="UTY16" s="757"/>
      <c r="UTZ16" s="757"/>
      <c r="UUA16" s="757"/>
      <c r="UUB16" s="757"/>
      <c r="UUC16" s="757"/>
      <c r="UUD16" s="757"/>
      <c r="UUE16" s="757"/>
      <c r="UUF16" s="757"/>
      <c r="UUG16" s="757"/>
      <c r="UUH16" s="757"/>
      <c r="UUI16" s="757"/>
      <c r="UUJ16" s="757"/>
      <c r="UUK16" s="757"/>
      <c r="UUL16" s="757"/>
      <c r="UUM16" s="757"/>
      <c r="UUN16" s="757"/>
      <c r="UUO16" s="757"/>
      <c r="UUP16" s="757"/>
      <c r="UUQ16" s="757"/>
      <c r="UUR16" s="757"/>
      <c r="UUS16" s="757"/>
      <c r="UUT16" s="757"/>
      <c r="UUU16" s="757"/>
      <c r="UUV16" s="757"/>
      <c r="UUW16" s="757"/>
      <c r="UUX16" s="757"/>
      <c r="UUY16" s="757"/>
      <c r="UUZ16" s="757"/>
      <c r="UVA16" s="757"/>
      <c r="UVB16" s="757"/>
      <c r="UVC16" s="757"/>
      <c r="UVD16" s="757"/>
      <c r="UVE16" s="757"/>
      <c r="UVF16" s="757"/>
      <c r="UVG16" s="757"/>
      <c r="UVH16" s="757"/>
      <c r="UVI16" s="757"/>
      <c r="UVJ16" s="757"/>
      <c r="UVK16" s="757"/>
      <c r="UVL16" s="757"/>
      <c r="UVM16" s="757"/>
      <c r="UVN16" s="757"/>
      <c r="UVO16" s="757"/>
      <c r="UVP16" s="757"/>
      <c r="UVQ16" s="757"/>
      <c r="UVR16" s="757"/>
      <c r="UVS16" s="757"/>
      <c r="UVT16" s="757"/>
      <c r="UVU16" s="757"/>
      <c r="UVV16" s="757"/>
      <c r="UVW16" s="757"/>
      <c r="UVX16" s="757"/>
      <c r="UVY16" s="757"/>
      <c r="UVZ16" s="757"/>
      <c r="UWA16" s="757"/>
      <c r="UWB16" s="757"/>
      <c r="UWC16" s="757"/>
      <c r="UWD16" s="757"/>
      <c r="UWE16" s="757"/>
      <c r="UWF16" s="757"/>
      <c r="UWG16" s="757"/>
      <c r="UWH16" s="757"/>
      <c r="UWI16" s="757"/>
      <c r="UWJ16" s="757"/>
      <c r="UWK16" s="757"/>
      <c r="UWL16" s="757"/>
      <c r="UWM16" s="757"/>
      <c r="UWN16" s="757"/>
      <c r="UWO16" s="757"/>
      <c r="UWP16" s="757"/>
      <c r="UWQ16" s="757"/>
      <c r="UWR16" s="757"/>
      <c r="UWS16" s="757"/>
      <c r="UWT16" s="757"/>
      <c r="UWU16" s="757"/>
      <c r="UWV16" s="757"/>
      <c r="UWW16" s="757"/>
      <c r="UWX16" s="757"/>
      <c r="UWY16" s="757"/>
      <c r="UWZ16" s="757"/>
      <c r="UXA16" s="757"/>
      <c r="UXB16" s="757"/>
      <c r="UXC16" s="757"/>
      <c r="UXD16" s="757"/>
      <c r="UXE16" s="757"/>
      <c r="UXF16" s="757"/>
      <c r="UXG16" s="757"/>
      <c r="UXH16" s="757"/>
      <c r="UXI16" s="757"/>
      <c r="UXJ16" s="757"/>
      <c r="UXK16" s="757"/>
      <c r="UXL16" s="757"/>
      <c r="UXM16" s="757"/>
      <c r="UXN16" s="757"/>
      <c r="UXO16" s="757"/>
      <c r="UXP16" s="757"/>
      <c r="UXQ16" s="757"/>
      <c r="UXR16" s="757"/>
      <c r="UXS16" s="757"/>
      <c r="UXT16" s="757"/>
      <c r="UXU16" s="757"/>
      <c r="UXV16" s="757"/>
      <c r="UXW16" s="757"/>
      <c r="UXX16" s="757"/>
      <c r="UXY16" s="757"/>
      <c r="UXZ16" s="757"/>
      <c r="UYA16" s="757"/>
      <c r="UYB16" s="757"/>
      <c r="UYC16" s="757"/>
      <c r="UYD16" s="757"/>
      <c r="UYE16" s="757"/>
      <c r="UYF16" s="757"/>
      <c r="UYG16" s="757"/>
      <c r="UYH16" s="757"/>
      <c r="UYI16" s="757"/>
      <c r="UYJ16" s="757"/>
      <c r="UYK16" s="757"/>
      <c r="UYL16" s="757"/>
      <c r="UYM16" s="757"/>
      <c r="UYN16" s="757"/>
      <c r="UYO16" s="757"/>
      <c r="UYP16" s="757"/>
      <c r="UYQ16" s="757"/>
      <c r="UYR16" s="757"/>
      <c r="UYS16" s="757"/>
      <c r="UYT16" s="757"/>
      <c r="UYU16" s="757"/>
      <c r="UYV16" s="757"/>
      <c r="UYW16" s="757"/>
      <c r="UYX16" s="757"/>
      <c r="UYY16" s="757"/>
      <c r="UYZ16" s="757"/>
      <c r="UZA16" s="757"/>
      <c r="UZB16" s="757"/>
      <c r="UZC16" s="757"/>
      <c r="UZD16" s="757"/>
      <c r="UZE16" s="757"/>
      <c r="UZF16" s="757"/>
      <c r="UZG16" s="757"/>
      <c r="UZH16" s="757"/>
      <c r="UZI16" s="757"/>
      <c r="UZJ16" s="757"/>
      <c r="UZK16" s="757"/>
      <c r="UZL16" s="757"/>
      <c r="UZM16" s="757"/>
      <c r="UZN16" s="757"/>
      <c r="UZO16" s="757"/>
      <c r="UZP16" s="757"/>
      <c r="UZQ16" s="757"/>
      <c r="UZR16" s="757"/>
      <c r="UZS16" s="757"/>
      <c r="UZT16" s="757"/>
      <c r="UZU16" s="757"/>
      <c r="UZV16" s="757"/>
      <c r="UZW16" s="757"/>
      <c r="UZX16" s="757"/>
      <c r="UZY16" s="757"/>
      <c r="UZZ16" s="757"/>
      <c r="VAA16" s="757"/>
      <c r="VAB16" s="757"/>
      <c r="VAC16" s="757"/>
      <c r="VAD16" s="757"/>
      <c r="VAE16" s="757"/>
      <c r="VAF16" s="757"/>
      <c r="VAG16" s="757"/>
      <c r="VAH16" s="757"/>
      <c r="VAI16" s="757"/>
      <c r="VAJ16" s="757"/>
      <c r="VAK16" s="757"/>
      <c r="VAL16" s="757"/>
      <c r="VAM16" s="757"/>
      <c r="VAN16" s="757"/>
      <c r="VAO16" s="757"/>
      <c r="VAP16" s="757"/>
      <c r="VAQ16" s="757"/>
      <c r="VAR16" s="757"/>
      <c r="VAS16" s="757"/>
      <c r="VAT16" s="757"/>
      <c r="VAU16" s="757"/>
      <c r="VAV16" s="757"/>
      <c r="VAW16" s="757"/>
      <c r="VAX16" s="757"/>
      <c r="VAY16" s="757"/>
      <c r="VAZ16" s="757"/>
      <c r="VBA16" s="757"/>
      <c r="VBB16" s="757"/>
      <c r="VBC16" s="757"/>
      <c r="VBD16" s="757"/>
      <c r="VBE16" s="757"/>
      <c r="VBF16" s="757"/>
      <c r="VBG16" s="757"/>
      <c r="VBH16" s="757"/>
      <c r="VBI16" s="757"/>
      <c r="VBJ16" s="757"/>
      <c r="VBK16" s="757"/>
      <c r="VBL16" s="757"/>
      <c r="VBM16" s="757"/>
      <c r="VBN16" s="757"/>
      <c r="VBO16" s="757"/>
      <c r="VBP16" s="757"/>
      <c r="VBQ16" s="757"/>
      <c r="VBR16" s="757"/>
      <c r="VBS16" s="757"/>
      <c r="VBT16" s="757"/>
      <c r="VBU16" s="757"/>
      <c r="VBV16" s="757"/>
      <c r="VBW16" s="757"/>
      <c r="VBX16" s="757"/>
      <c r="VBY16" s="757"/>
      <c r="VBZ16" s="757"/>
      <c r="VCA16" s="757"/>
      <c r="VCB16" s="757"/>
      <c r="VCC16" s="757"/>
      <c r="VCD16" s="757"/>
      <c r="VCE16" s="757"/>
      <c r="VCF16" s="757"/>
      <c r="VCG16" s="757"/>
      <c r="VCH16" s="757"/>
      <c r="VCI16" s="757"/>
      <c r="VCJ16" s="757"/>
      <c r="VCK16" s="757"/>
      <c r="VCL16" s="757"/>
      <c r="VCM16" s="757"/>
      <c r="VCN16" s="757"/>
      <c r="VCO16" s="757"/>
      <c r="VCP16" s="757"/>
      <c r="VCQ16" s="757"/>
      <c r="VCR16" s="757"/>
      <c r="VCS16" s="757"/>
      <c r="VCT16" s="757"/>
      <c r="VCU16" s="757"/>
      <c r="VCV16" s="757"/>
      <c r="VCW16" s="757"/>
      <c r="VCX16" s="757"/>
      <c r="VCY16" s="757"/>
      <c r="VCZ16" s="757"/>
      <c r="VDA16" s="757"/>
      <c r="VDB16" s="757"/>
      <c r="VDC16" s="757"/>
      <c r="VDD16" s="757"/>
      <c r="VDE16" s="757"/>
      <c r="VDF16" s="757"/>
      <c r="VDG16" s="757"/>
      <c r="VDH16" s="757"/>
      <c r="VDI16" s="757"/>
      <c r="VDJ16" s="757"/>
      <c r="VDK16" s="757"/>
      <c r="VDL16" s="757"/>
      <c r="VDM16" s="757"/>
      <c r="VDN16" s="757"/>
      <c r="VDO16" s="757"/>
      <c r="VDP16" s="757"/>
      <c r="VDQ16" s="757"/>
      <c r="VDR16" s="757"/>
      <c r="VDS16" s="757"/>
      <c r="VDT16" s="757"/>
      <c r="VDU16" s="757"/>
      <c r="VDV16" s="757"/>
      <c r="VDW16" s="757"/>
      <c r="VDX16" s="757"/>
      <c r="VDY16" s="757"/>
      <c r="VDZ16" s="757"/>
      <c r="VEA16" s="757"/>
      <c r="VEB16" s="757"/>
      <c r="VEC16" s="757"/>
      <c r="VED16" s="757"/>
      <c r="VEE16" s="757"/>
      <c r="VEF16" s="757"/>
      <c r="VEG16" s="757"/>
      <c r="VEH16" s="757"/>
      <c r="VEI16" s="757"/>
      <c r="VEJ16" s="757"/>
      <c r="VEK16" s="757"/>
      <c r="VEL16" s="757"/>
      <c r="VEM16" s="757"/>
      <c r="VEN16" s="757"/>
      <c r="VEO16" s="757"/>
      <c r="VEP16" s="757"/>
      <c r="VEQ16" s="757"/>
      <c r="VER16" s="757"/>
      <c r="VES16" s="757"/>
      <c r="VET16" s="757"/>
      <c r="VEU16" s="757"/>
      <c r="VEV16" s="757"/>
      <c r="VEW16" s="757"/>
      <c r="VEX16" s="757"/>
      <c r="VEY16" s="757"/>
      <c r="VEZ16" s="757"/>
      <c r="VFA16" s="757"/>
      <c r="VFB16" s="757"/>
      <c r="VFC16" s="757"/>
      <c r="VFD16" s="757"/>
      <c r="VFE16" s="757"/>
      <c r="VFF16" s="757"/>
      <c r="VFG16" s="757"/>
      <c r="VFH16" s="757"/>
      <c r="VFI16" s="757"/>
      <c r="VFJ16" s="757"/>
      <c r="VFK16" s="757"/>
      <c r="VFL16" s="757"/>
      <c r="VFM16" s="757"/>
      <c r="VFN16" s="757"/>
      <c r="VFO16" s="757"/>
      <c r="VFP16" s="757"/>
      <c r="VFQ16" s="757"/>
      <c r="VFR16" s="757"/>
      <c r="VFS16" s="757"/>
      <c r="VFT16" s="757"/>
      <c r="VFU16" s="757"/>
      <c r="VFV16" s="757"/>
      <c r="VFW16" s="757"/>
      <c r="VFX16" s="757"/>
      <c r="VFY16" s="757"/>
      <c r="VFZ16" s="757"/>
      <c r="VGA16" s="757"/>
      <c r="VGB16" s="757"/>
      <c r="VGC16" s="757"/>
      <c r="VGD16" s="757"/>
      <c r="VGE16" s="757"/>
      <c r="VGF16" s="757"/>
      <c r="VGG16" s="757"/>
      <c r="VGH16" s="757"/>
      <c r="VGI16" s="757"/>
      <c r="VGJ16" s="757"/>
      <c r="VGK16" s="757"/>
      <c r="VGL16" s="757"/>
      <c r="VGM16" s="757"/>
      <c r="VGN16" s="757"/>
      <c r="VGO16" s="757"/>
      <c r="VGP16" s="757"/>
      <c r="VGQ16" s="757"/>
      <c r="VGR16" s="757"/>
      <c r="VGS16" s="757"/>
      <c r="VGT16" s="757"/>
      <c r="VGU16" s="757"/>
      <c r="VGV16" s="757"/>
      <c r="VGW16" s="757"/>
      <c r="VGX16" s="757"/>
      <c r="VGY16" s="757"/>
      <c r="VGZ16" s="757"/>
      <c r="VHA16" s="757"/>
      <c r="VHB16" s="757"/>
      <c r="VHC16" s="757"/>
      <c r="VHD16" s="757"/>
      <c r="VHE16" s="757"/>
      <c r="VHF16" s="757"/>
      <c r="VHG16" s="757"/>
      <c r="VHH16" s="757"/>
      <c r="VHI16" s="757"/>
      <c r="VHJ16" s="757"/>
      <c r="VHK16" s="757"/>
      <c r="VHL16" s="757"/>
      <c r="VHM16" s="757"/>
      <c r="VHN16" s="757"/>
      <c r="VHO16" s="757"/>
      <c r="VHP16" s="757"/>
      <c r="VHQ16" s="757"/>
      <c r="VHR16" s="757"/>
      <c r="VHS16" s="757"/>
      <c r="VHT16" s="757"/>
      <c r="VHU16" s="757"/>
      <c r="VHV16" s="757"/>
      <c r="VHW16" s="757"/>
      <c r="VHX16" s="757"/>
      <c r="VHY16" s="757"/>
      <c r="VHZ16" s="757"/>
      <c r="VIA16" s="757"/>
      <c r="VIB16" s="757"/>
      <c r="VIC16" s="757"/>
      <c r="VID16" s="757"/>
      <c r="VIE16" s="757"/>
      <c r="VIF16" s="757"/>
      <c r="VIG16" s="757"/>
      <c r="VIH16" s="757"/>
      <c r="VII16" s="757"/>
      <c r="VIJ16" s="757"/>
      <c r="VIK16" s="757"/>
      <c r="VIL16" s="757"/>
      <c r="VIM16" s="757"/>
      <c r="VIN16" s="757"/>
      <c r="VIO16" s="757"/>
      <c r="VIP16" s="757"/>
      <c r="VIQ16" s="757"/>
      <c r="VIR16" s="757"/>
      <c r="VIS16" s="757"/>
      <c r="VIT16" s="757"/>
      <c r="VIU16" s="757"/>
      <c r="VIV16" s="757"/>
      <c r="VIW16" s="757"/>
      <c r="VIX16" s="757"/>
      <c r="VIY16" s="757"/>
      <c r="VIZ16" s="757"/>
      <c r="VJA16" s="757"/>
      <c r="VJB16" s="757"/>
      <c r="VJC16" s="757"/>
      <c r="VJD16" s="757"/>
      <c r="VJE16" s="757"/>
      <c r="VJF16" s="757"/>
      <c r="VJG16" s="757"/>
      <c r="VJH16" s="757"/>
      <c r="VJI16" s="757"/>
      <c r="VJJ16" s="757"/>
      <c r="VJK16" s="757"/>
      <c r="VJL16" s="757"/>
      <c r="VJM16" s="757"/>
      <c r="VJN16" s="757"/>
      <c r="VJO16" s="757"/>
      <c r="VJP16" s="757"/>
      <c r="VJQ16" s="757"/>
      <c r="VJR16" s="757"/>
      <c r="VJS16" s="757"/>
      <c r="VJT16" s="757"/>
      <c r="VJU16" s="757"/>
      <c r="VJV16" s="757"/>
      <c r="VJW16" s="757"/>
      <c r="VJX16" s="757"/>
      <c r="VJY16" s="757"/>
      <c r="VJZ16" s="757"/>
      <c r="VKA16" s="757"/>
      <c r="VKB16" s="757"/>
      <c r="VKC16" s="757"/>
      <c r="VKD16" s="757"/>
      <c r="VKE16" s="757"/>
      <c r="VKF16" s="757"/>
      <c r="VKG16" s="757"/>
      <c r="VKH16" s="757"/>
      <c r="VKI16" s="757"/>
      <c r="VKJ16" s="757"/>
      <c r="VKK16" s="757"/>
      <c r="VKL16" s="757"/>
      <c r="VKM16" s="757"/>
      <c r="VKN16" s="757"/>
      <c r="VKO16" s="757"/>
      <c r="VKP16" s="757"/>
      <c r="VKQ16" s="757"/>
      <c r="VKR16" s="757"/>
      <c r="VKS16" s="757"/>
      <c r="VKT16" s="757"/>
      <c r="VKU16" s="757"/>
      <c r="VKV16" s="757"/>
      <c r="VKW16" s="757"/>
      <c r="VKX16" s="757"/>
      <c r="VKY16" s="757"/>
      <c r="VKZ16" s="757"/>
      <c r="VLA16" s="757"/>
      <c r="VLB16" s="757"/>
      <c r="VLC16" s="757"/>
      <c r="VLD16" s="757"/>
      <c r="VLE16" s="757"/>
      <c r="VLF16" s="757"/>
      <c r="VLG16" s="757"/>
      <c r="VLH16" s="757"/>
      <c r="VLI16" s="757"/>
      <c r="VLJ16" s="757"/>
      <c r="VLK16" s="757"/>
      <c r="VLL16" s="757"/>
      <c r="VLM16" s="757"/>
      <c r="VLN16" s="757"/>
      <c r="VLO16" s="757"/>
      <c r="VLP16" s="757"/>
      <c r="VLQ16" s="757"/>
      <c r="VLR16" s="757"/>
      <c r="VLS16" s="757"/>
      <c r="VLT16" s="757"/>
      <c r="VLU16" s="757"/>
      <c r="VLV16" s="757"/>
      <c r="VLW16" s="757"/>
      <c r="VLX16" s="757"/>
      <c r="VLY16" s="757"/>
      <c r="VLZ16" s="757"/>
      <c r="VMA16" s="757"/>
      <c r="VMB16" s="757"/>
      <c r="VMC16" s="757"/>
      <c r="VMD16" s="757"/>
      <c r="VME16" s="757"/>
      <c r="VMF16" s="757"/>
      <c r="VMG16" s="757"/>
      <c r="VMH16" s="757"/>
      <c r="VMI16" s="757"/>
      <c r="VMJ16" s="757"/>
      <c r="VMK16" s="757"/>
      <c r="VML16" s="757"/>
      <c r="VMM16" s="757"/>
      <c r="VMN16" s="757"/>
      <c r="VMO16" s="757"/>
      <c r="VMP16" s="757"/>
      <c r="VMQ16" s="757"/>
      <c r="VMR16" s="757"/>
      <c r="VMS16" s="757"/>
      <c r="VMT16" s="757"/>
      <c r="VMU16" s="757"/>
      <c r="VMV16" s="757"/>
      <c r="VMW16" s="757"/>
      <c r="VMX16" s="757"/>
      <c r="VMY16" s="757"/>
      <c r="VMZ16" s="757"/>
      <c r="VNA16" s="757"/>
      <c r="VNB16" s="757"/>
      <c r="VNC16" s="757"/>
      <c r="VND16" s="757"/>
      <c r="VNE16" s="757"/>
      <c r="VNF16" s="757"/>
      <c r="VNG16" s="757"/>
      <c r="VNH16" s="757"/>
      <c r="VNI16" s="757"/>
      <c r="VNJ16" s="757"/>
      <c r="VNK16" s="757"/>
      <c r="VNL16" s="757"/>
      <c r="VNM16" s="757"/>
      <c r="VNN16" s="757"/>
      <c r="VNO16" s="757"/>
      <c r="VNP16" s="757"/>
      <c r="VNQ16" s="757"/>
      <c r="VNR16" s="757"/>
      <c r="VNS16" s="757"/>
      <c r="VNT16" s="757"/>
      <c r="VNU16" s="757"/>
      <c r="VNV16" s="757"/>
      <c r="VNW16" s="757"/>
      <c r="VNX16" s="757"/>
      <c r="VNY16" s="757"/>
      <c r="VNZ16" s="757"/>
      <c r="VOA16" s="757"/>
      <c r="VOB16" s="757"/>
      <c r="VOC16" s="757"/>
      <c r="VOD16" s="757"/>
      <c r="VOE16" s="757"/>
      <c r="VOF16" s="757"/>
      <c r="VOG16" s="757"/>
      <c r="VOH16" s="757"/>
      <c r="VOI16" s="757"/>
      <c r="VOJ16" s="757"/>
      <c r="VOK16" s="757"/>
      <c r="VOL16" s="757"/>
      <c r="VOM16" s="757"/>
      <c r="VON16" s="757"/>
      <c r="VOO16" s="757"/>
      <c r="VOP16" s="757"/>
      <c r="VOQ16" s="757"/>
      <c r="VOR16" s="757"/>
      <c r="VOS16" s="757"/>
      <c r="VOT16" s="757"/>
      <c r="VOU16" s="757"/>
      <c r="VOV16" s="757"/>
      <c r="VOW16" s="757"/>
      <c r="VOX16" s="757"/>
      <c r="VOY16" s="757"/>
      <c r="VOZ16" s="757"/>
      <c r="VPA16" s="757"/>
      <c r="VPB16" s="757"/>
      <c r="VPC16" s="757"/>
      <c r="VPD16" s="757"/>
      <c r="VPE16" s="757"/>
      <c r="VPF16" s="757"/>
      <c r="VPG16" s="757"/>
      <c r="VPH16" s="757"/>
      <c r="VPI16" s="757"/>
      <c r="VPJ16" s="757"/>
      <c r="VPK16" s="757"/>
      <c r="VPL16" s="757"/>
      <c r="VPM16" s="757"/>
      <c r="VPN16" s="757"/>
      <c r="VPO16" s="757"/>
      <c r="VPP16" s="757"/>
      <c r="VPQ16" s="757"/>
      <c r="VPR16" s="757"/>
      <c r="VPS16" s="757"/>
      <c r="VPT16" s="757"/>
      <c r="VPU16" s="757"/>
      <c r="VPV16" s="757"/>
      <c r="VPW16" s="757"/>
      <c r="VPX16" s="757"/>
      <c r="VPY16" s="757"/>
      <c r="VPZ16" s="757"/>
      <c r="VQA16" s="757"/>
      <c r="VQB16" s="757"/>
      <c r="VQC16" s="757"/>
      <c r="VQD16" s="757"/>
      <c r="VQE16" s="757"/>
      <c r="VQF16" s="757"/>
      <c r="VQG16" s="757"/>
      <c r="VQH16" s="757"/>
      <c r="VQI16" s="757"/>
      <c r="VQJ16" s="757"/>
      <c r="VQK16" s="757"/>
      <c r="VQL16" s="757"/>
      <c r="VQM16" s="757"/>
      <c r="VQN16" s="757"/>
      <c r="VQO16" s="757"/>
      <c r="VQP16" s="757"/>
      <c r="VQQ16" s="757"/>
      <c r="VQR16" s="757"/>
      <c r="VQS16" s="757"/>
      <c r="VQT16" s="757"/>
      <c r="VQU16" s="757"/>
      <c r="VQV16" s="757"/>
      <c r="VQW16" s="757"/>
      <c r="VQX16" s="757"/>
      <c r="VQY16" s="757"/>
      <c r="VQZ16" s="757"/>
      <c r="VRA16" s="757"/>
      <c r="VRB16" s="757"/>
      <c r="VRC16" s="757"/>
      <c r="VRD16" s="757"/>
      <c r="VRE16" s="757"/>
      <c r="VRF16" s="757"/>
      <c r="VRG16" s="757"/>
      <c r="VRH16" s="757"/>
      <c r="VRI16" s="757"/>
      <c r="VRJ16" s="757"/>
      <c r="VRK16" s="757"/>
      <c r="VRL16" s="757"/>
      <c r="VRM16" s="757"/>
      <c r="VRN16" s="757"/>
      <c r="VRO16" s="757"/>
      <c r="VRP16" s="757"/>
      <c r="VRQ16" s="757"/>
      <c r="VRR16" s="757"/>
      <c r="VRS16" s="757"/>
      <c r="VRT16" s="757"/>
      <c r="VRU16" s="757"/>
      <c r="VRV16" s="757"/>
      <c r="VRW16" s="757"/>
      <c r="VRX16" s="757"/>
      <c r="VRY16" s="757"/>
      <c r="VRZ16" s="757"/>
      <c r="VSA16" s="757"/>
      <c r="VSB16" s="757"/>
      <c r="VSC16" s="757"/>
      <c r="VSD16" s="757"/>
      <c r="VSE16" s="757"/>
      <c r="VSF16" s="757"/>
      <c r="VSG16" s="757"/>
      <c r="VSH16" s="757"/>
      <c r="VSI16" s="757"/>
      <c r="VSJ16" s="757"/>
      <c r="VSK16" s="757"/>
      <c r="VSL16" s="757"/>
      <c r="VSM16" s="757"/>
      <c r="VSN16" s="757"/>
      <c r="VSO16" s="757"/>
      <c r="VSP16" s="757"/>
      <c r="VSQ16" s="757"/>
      <c r="VSR16" s="757"/>
      <c r="VSS16" s="757"/>
      <c r="VST16" s="757"/>
      <c r="VSU16" s="757"/>
      <c r="VSV16" s="757"/>
      <c r="VSW16" s="757"/>
      <c r="VSX16" s="757"/>
      <c r="VSY16" s="757"/>
      <c r="VSZ16" s="757"/>
      <c r="VTA16" s="757"/>
      <c r="VTB16" s="757"/>
      <c r="VTC16" s="757"/>
      <c r="VTD16" s="757"/>
      <c r="VTE16" s="757"/>
      <c r="VTF16" s="757"/>
      <c r="VTG16" s="757"/>
      <c r="VTH16" s="757"/>
      <c r="VTI16" s="757"/>
      <c r="VTJ16" s="757"/>
      <c r="VTK16" s="757"/>
      <c r="VTL16" s="757"/>
      <c r="VTM16" s="757"/>
      <c r="VTN16" s="757"/>
      <c r="VTO16" s="757"/>
      <c r="VTP16" s="757"/>
      <c r="VTQ16" s="757"/>
      <c r="VTR16" s="757"/>
      <c r="VTS16" s="757"/>
      <c r="VTT16" s="757"/>
      <c r="VTU16" s="757"/>
      <c r="VTV16" s="757"/>
      <c r="VTW16" s="757"/>
      <c r="VTX16" s="757"/>
      <c r="VTY16" s="757"/>
      <c r="VTZ16" s="757"/>
      <c r="VUA16" s="757"/>
      <c r="VUB16" s="757"/>
      <c r="VUC16" s="757"/>
      <c r="VUD16" s="757"/>
      <c r="VUE16" s="757"/>
      <c r="VUF16" s="757"/>
      <c r="VUG16" s="757"/>
      <c r="VUH16" s="757"/>
      <c r="VUI16" s="757"/>
      <c r="VUJ16" s="757"/>
      <c r="VUK16" s="757"/>
      <c r="VUL16" s="757"/>
      <c r="VUM16" s="757"/>
      <c r="VUN16" s="757"/>
      <c r="VUO16" s="757"/>
      <c r="VUP16" s="757"/>
      <c r="VUQ16" s="757"/>
      <c r="VUR16" s="757"/>
      <c r="VUS16" s="757"/>
      <c r="VUT16" s="757"/>
      <c r="VUU16" s="757"/>
      <c r="VUV16" s="757"/>
      <c r="VUW16" s="757"/>
      <c r="VUX16" s="757"/>
      <c r="VUY16" s="757"/>
      <c r="VUZ16" s="757"/>
      <c r="VVA16" s="757"/>
      <c r="VVB16" s="757"/>
      <c r="VVC16" s="757"/>
      <c r="VVD16" s="757"/>
      <c r="VVE16" s="757"/>
      <c r="VVF16" s="757"/>
      <c r="VVG16" s="757"/>
      <c r="VVH16" s="757"/>
      <c r="VVI16" s="757"/>
      <c r="VVJ16" s="757"/>
      <c r="VVK16" s="757"/>
      <c r="VVL16" s="757"/>
      <c r="VVM16" s="757"/>
      <c r="VVN16" s="757"/>
      <c r="VVO16" s="757"/>
      <c r="VVP16" s="757"/>
      <c r="VVQ16" s="757"/>
      <c r="VVR16" s="757"/>
      <c r="VVS16" s="757"/>
      <c r="VVT16" s="757"/>
      <c r="VVU16" s="757"/>
      <c r="VVV16" s="757"/>
      <c r="VVW16" s="757"/>
      <c r="VVX16" s="757"/>
      <c r="VVY16" s="757"/>
      <c r="VVZ16" s="757"/>
      <c r="VWA16" s="757"/>
      <c r="VWB16" s="757"/>
      <c r="VWC16" s="757"/>
      <c r="VWD16" s="757"/>
      <c r="VWE16" s="757"/>
      <c r="VWF16" s="757"/>
      <c r="VWG16" s="757"/>
      <c r="VWH16" s="757"/>
      <c r="VWI16" s="757"/>
      <c r="VWJ16" s="757"/>
      <c r="VWK16" s="757"/>
      <c r="VWL16" s="757"/>
      <c r="VWM16" s="757"/>
      <c r="VWN16" s="757"/>
      <c r="VWO16" s="757"/>
      <c r="VWP16" s="757"/>
      <c r="VWQ16" s="757"/>
      <c r="VWR16" s="757"/>
      <c r="VWS16" s="757"/>
      <c r="VWT16" s="757"/>
      <c r="VWU16" s="757"/>
      <c r="VWV16" s="757"/>
      <c r="VWW16" s="757"/>
      <c r="VWX16" s="757"/>
      <c r="VWY16" s="757"/>
      <c r="VWZ16" s="757"/>
      <c r="VXA16" s="757"/>
      <c r="VXB16" s="757"/>
      <c r="VXC16" s="757"/>
      <c r="VXD16" s="757"/>
      <c r="VXE16" s="757"/>
      <c r="VXF16" s="757"/>
      <c r="VXG16" s="757"/>
      <c r="VXH16" s="757"/>
      <c r="VXI16" s="757"/>
      <c r="VXJ16" s="757"/>
      <c r="VXK16" s="757"/>
      <c r="VXL16" s="757"/>
      <c r="VXM16" s="757"/>
      <c r="VXN16" s="757"/>
      <c r="VXO16" s="757"/>
      <c r="VXP16" s="757"/>
      <c r="VXQ16" s="757"/>
      <c r="VXR16" s="757"/>
      <c r="VXS16" s="757"/>
      <c r="VXT16" s="757"/>
      <c r="VXU16" s="757"/>
      <c r="VXV16" s="757"/>
      <c r="VXW16" s="757"/>
      <c r="VXX16" s="757"/>
      <c r="VXY16" s="757"/>
      <c r="VXZ16" s="757"/>
      <c r="VYA16" s="757"/>
      <c r="VYB16" s="757"/>
      <c r="VYC16" s="757"/>
      <c r="VYD16" s="757"/>
      <c r="VYE16" s="757"/>
      <c r="VYF16" s="757"/>
      <c r="VYG16" s="757"/>
      <c r="VYH16" s="757"/>
      <c r="VYI16" s="757"/>
      <c r="VYJ16" s="757"/>
      <c r="VYK16" s="757"/>
      <c r="VYL16" s="757"/>
      <c r="VYM16" s="757"/>
      <c r="VYN16" s="757"/>
      <c r="VYO16" s="757"/>
      <c r="VYP16" s="757"/>
      <c r="VYQ16" s="757"/>
      <c r="VYR16" s="757"/>
      <c r="VYS16" s="757"/>
      <c r="VYT16" s="757"/>
      <c r="VYU16" s="757"/>
      <c r="VYV16" s="757"/>
      <c r="VYW16" s="757"/>
      <c r="VYX16" s="757"/>
      <c r="VYY16" s="757"/>
      <c r="VYZ16" s="757"/>
      <c r="VZA16" s="757"/>
      <c r="VZB16" s="757"/>
      <c r="VZC16" s="757"/>
      <c r="VZD16" s="757"/>
      <c r="VZE16" s="757"/>
      <c r="VZF16" s="757"/>
      <c r="VZG16" s="757"/>
      <c r="VZH16" s="757"/>
      <c r="VZI16" s="757"/>
      <c r="VZJ16" s="757"/>
      <c r="VZK16" s="757"/>
      <c r="VZL16" s="757"/>
      <c r="VZM16" s="757"/>
      <c r="VZN16" s="757"/>
      <c r="VZO16" s="757"/>
      <c r="VZP16" s="757"/>
      <c r="VZQ16" s="757"/>
      <c r="VZR16" s="757"/>
      <c r="VZS16" s="757"/>
      <c r="VZT16" s="757"/>
      <c r="VZU16" s="757"/>
      <c r="VZV16" s="757"/>
      <c r="VZW16" s="757"/>
      <c r="VZX16" s="757"/>
      <c r="VZY16" s="757"/>
      <c r="VZZ16" s="757"/>
      <c r="WAA16" s="757"/>
      <c r="WAB16" s="757"/>
      <c r="WAC16" s="757"/>
      <c r="WAD16" s="757"/>
      <c r="WAE16" s="757"/>
      <c r="WAF16" s="757"/>
      <c r="WAG16" s="757"/>
      <c r="WAH16" s="757"/>
      <c r="WAI16" s="757"/>
      <c r="WAJ16" s="757"/>
      <c r="WAK16" s="757"/>
      <c r="WAL16" s="757"/>
      <c r="WAM16" s="757"/>
      <c r="WAN16" s="757"/>
      <c r="WAO16" s="757"/>
      <c r="WAP16" s="757"/>
      <c r="WAQ16" s="757"/>
      <c r="WAR16" s="757"/>
      <c r="WAS16" s="757"/>
      <c r="WAT16" s="757"/>
      <c r="WAU16" s="757"/>
      <c r="WAV16" s="757"/>
      <c r="WAW16" s="757"/>
      <c r="WAX16" s="757"/>
      <c r="WAY16" s="757"/>
      <c r="WAZ16" s="757"/>
      <c r="WBA16" s="757"/>
      <c r="WBB16" s="757"/>
      <c r="WBC16" s="757"/>
      <c r="WBD16" s="757"/>
      <c r="WBE16" s="757"/>
      <c r="WBF16" s="757"/>
      <c r="WBG16" s="757"/>
      <c r="WBH16" s="757"/>
      <c r="WBI16" s="757"/>
      <c r="WBJ16" s="757"/>
      <c r="WBK16" s="757"/>
      <c r="WBL16" s="757"/>
      <c r="WBM16" s="757"/>
      <c r="WBN16" s="757"/>
      <c r="WBO16" s="757"/>
      <c r="WBP16" s="757"/>
      <c r="WBQ16" s="757"/>
      <c r="WBR16" s="757"/>
      <c r="WBS16" s="757"/>
      <c r="WBT16" s="757"/>
      <c r="WBU16" s="757"/>
      <c r="WBV16" s="757"/>
      <c r="WBW16" s="757"/>
      <c r="WBX16" s="757"/>
      <c r="WBY16" s="757"/>
      <c r="WBZ16" s="757"/>
      <c r="WCA16" s="757"/>
      <c r="WCB16" s="757"/>
      <c r="WCC16" s="757"/>
      <c r="WCD16" s="757"/>
      <c r="WCE16" s="757"/>
      <c r="WCF16" s="757"/>
      <c r="WCG16" s="757"/>
      <c r="WCH16" s="757"/>
      <c r="WCI16" s="757"/>
      <c r="WCJ16" s="757"/>
      <c r="WCK16" s="757"/>
      <c r="WCL16" s="757"/>
      <c r="WCM16" s="757"/>
      <c r="WCN16" s="757"/>
      <c r="WCO16" s="757"/>
      <c r="WCP16" s="757"/>
      <c r="WCQ16" s="757"/>
      <c r="WCR16" s="757"/>
      <c r="WCS16" s="757"/>
      <c r="WCT16" s="757"/>
      <c r="WCU16" s="757"/>
      <c r="WCV16" s="757"/>
      <c r="WCW16" s="757"/>
      <c r="WCX16" s="757"/>
      <c r="WCY16" s="757"/>
      <c r="WCZ16" s="757"/>
      <c r="WDA16" s="757"/>
      <c r="WDB16" s="757"/>
      <c r="WDC16" s="757"/>
      <c r="WDD16" s="757"/>
      <c r="WDE16" s="757"/>
      <c r="WDF16" s="757"/>
      <c r="WDG16" s="757"/>
      <c r="WDH16" s="757"/>
      <c r="WDI16" s="757"/>
      <c r="WDJ16" s="757"/>
      <c r="WDK16" s="757"/>
      <c r="WDL16" s="757"/>
      <c r="WDM16" s="757"/>
      <c r="WDN16" s="757"/>
      <c r="WDO16" s="757"/>
      <c r="WDP16" s="757"/>
      <c r="WDQ16" s="757"/>
      <c r="WDR16" s="757"/>
      <c r="WDS16" s="757"/>
      <c r="WDT16" s="757"/>
      <c r="WDU16" s="757"/>
      <c r="WDV16" s="757"/>
      <c r="WDW16" s="757"/>
      <c r="WDX16" s="757"/>
      <c r="WDY16" s="757"/>
      <c r="WDZ16" s="757"/>
      <c r="WEA16" s="757"/>
      <c r="WEB16" s="757"/>
      <c r="WEC16" s="757"/>
      <c r="WED16" s="757"/>
      <c r="WEE16" s="757"/>
      <c r="WEF16" s="757"/>
      <c r="WEG16" s="757"/>
      <c r="WEH16" s="757"/>
      <c r="WEI16" s="757"/>
      <c r="WEJ16" s="757"/>
      <c r="WEK16" s="757"/>
      <c r="WEL16" s="757"/>
      <c r="WEM16" s="757"/>
      <c r="WEN16" s="757"/>
      <c r="WEO16" s="757"/>
      <c r="WEP16" s="757"/>
      <c r="WEQ16" s="757"/>
      <c r="WER16" s="757"/>
      <c r="WES16" s="757"/>
      <c r="WET16" s="757"/>
      <c r="WEU16" s="757"/>
      <c r="WEV16" s="757"/>
      <c r="WEW16" s="757"/>
      <c r="WEX16" s="757"/>
      <c r="WEY16" s="757"/>
      <c r="WEZ16" s="757"/>
      <c r="WFA16" s="757"/>
      <c r="WFB16" s="757"/>
      <c r="WFC16" s="757"/>
      <c r="WFD16" s="757"/>
      <c r="WFE16" s="757"/>
      <c r="WFF16" s="757"/>
      <c r="WFG16" s="757"/>
      <c r="WFH16" s="757"/>
      <c r="WFI16" s="757"/>
      <c r="WFJ16" s="757"/>
      <c r="WFK16" s="757"/>
      <c r="WFL16" s="757"/>
      <c r="WFM16" s="757"/>
      <c r="WFN16" s="757"/>
      <c r="WFO16" s="757"/>
      <c r="WFP16" s="757"/>
      <c r="WFQ16" s="757"/>
      <c r="WFR16" s="757"/>
      <c r="WFS16" s="757"/>
      <c r="WFT16" s="757"/>
      <c r="WFU16" s="757"/>
      <c r="WFV16" s="757"/>
      <c r="WFW16" s="757"/>
      <c r="WFX16" s="757"/>
      <c r="WFY16" s="757"/>
      <c r="WFZ16" s="757"/>
      <c r="WGA16" s="757"/>
      <c r="WGB16" s="757"/>
      <c r="WGC16" s="757"/>
      <c r="WGD16" s="757"/>
      <c r="WGE16" s="757"/>
      <c r="WGF16" s="757"/>
      <c r="WGG16" s="757"/>
      <c r="WGH16" s="757"/>
      <c r="WGI16" s="757"/>
      <c r="WGJ16" s="757"/>
      <c r="WGK16" s="757"/>
      <c r="WGL16" s="757"/>
      <c r="WGM16" s="757"/>
      <c r="WGN16" s="757"/>
      <c r="WGO16" s="757"/>
      <c r="WGP16" s="757"/>
      <c r="WGQ16" s="757"/>
      <c r="WGR16" s="757"/>
      <c r="WGS16" s="757"/>
      <c r="WGT16" s="757"/>
      <c r="WGU16" s="757"/>
      <c r="WGV16" s="757"/>
      <c r="WGW16" s="757"/>
      <c r="WGX16" s="757"/>
      <c r="WGY16" s="757"/>
      <c r="WGZ16" s="757"/>
      <c r="WHA16" s="757"/>
      <c r="WHB16" s="757"/>
      <c r="WHC16" s="757"/>
      <c r="WHD16" s="757"/>
      <c r="WHE16" s="757"/>
      <c r="WHF16" s="757"/>
      <c r="WHG16" s="757"/>
      <c r="WHH16" s="757"/>
      <c r="WHI16" s="757"/>
      <c r="WHJ16" s="757"/>
      <c r="WHK16" s="757"/>
      <c r="WHL16" s="757"/>
      <c r="WHM16" s="757"/>
      <c r="WHN16" s="757"/>
      <c r="WHO16" s="757"/>
      <c r="WHP16" s="757"/>
      <c r="WHQ16" s="757"/>
      <c r="WHR16" s="757"/>
      <c r="WHS16" s="757"/>
      <c r="WHT16" s="757"/>
      <c r="WHU16" s="757"/>
      <c r="WHV16" s="757"/>
      <c r="WHW16" s="757"/>
      <c r="WHX16" s="757"/>
      <c r="WHY16" s="757"/>
      <c r="WHZ16" s="757"/>
      <c r="WIA16" s="757"/>
      <c r="WIB16" s="757"/>
      <c r="WIC16" s="757"/>
      <c r="WID16" s="757"/>
      <c r="WIE16" s="757"/>
      <c r="WIF16" s="757"/>
      <c r="WIG16" s="757"/>
      <c r="WIH16" s="757"/>
      <c r="WII16" s="757"/>
      <c r="WIJ16" s="757"/>
      <c r="WIK16" s="757"/>
      <c r="WIL16" s="757"/>
      <c r="WIM16" s="757"/>
      <c r="WIN16" s="757"/>
      <c r="WIO16" s="757"/>
      <c r="WIP16" s="757"/>
      <c r="WIQ16" s="757"/>
      <c r="WIR16" s="757"/>
      <c r="WIS16" s="757"/>
      <c r="WIT16" s="757"/>
      <c r="WIU16" s="757"/>
      <c r="WIV16" s="757"/>
      <c r="WIW16" s="757"/>
      <c r="WIX16" s="757"/>
      <c r="WIY16" s="757"/>
      <c r="WIZ16" s="757"/>
      <c r="WJA16" s="757"/>
      <c r="WJB16" s="757"/>
      <c r="WJC16" s="757"/>
      <c r="WJD16" s="757"/>
      <c r="WJE16" s="757"/>
      <c r="WJF16" s="757"/>
      <c r="WJG16" s="757"/>
      <c r="WJH16" s="757"/>
      <c r="WJI16" s="757"/>
      <c r="WJJ16" s="757"/>
      <c r="WJK16" s="757"/>
      <c r="WJL16" s="757"/>
      <c r="WJM16" s="757"/>
      <c r="WJN16" s="757"/>
      <c r="WJO16" s="757"/>
      <c r="WJP16" s="757"/>
      <c r="WJQ16" s="757"/>
      <c r="WJR16" s="757"/>
      <c r="WJS16" s="757"/>
      <c r="WJT16" s="757"/>
      <c r="WJU16" s="757"/>
      <c r="WJV16" s="757"/>
      <c r="WJW16" s="757"/>
      <c r="WJX16" s="757"/>
      <c r="WJY16" s="757"/>
      <c r="WJZ16" s="757"/>
      <c r="WKA16" s="757"/>
      <c r="WKB16" s="757"/>
      <c r="WKC16" s="757"/>
      <c r="WKD16" s="757"/>
      <c r="WKE16" s="757"/>
      <c r="WKF16" s="757"/>
      <c r="WKG16" s="757"/>
      <c r="WKH16" s="757"/>
      <c r="WKI16" s="757"/>
      <c r="WKJ16" s="757"/>
      <c r="WKK16" s="757"/>
      <c r="WKL16" s="757"/>
      <c r="WKM16" s="757"/>
      <c r="WKN16" s="757"/>
      <c r="WKO16" s="757"/>
      <c r="WKP16" s="757"/>
      <c r="WKQ16" s="757"/>
      <c r="WKR16" s="757"/>
      <c r="WKS16" s="757"/>
      <c r="WKT16" s="757"/>
      <c r="WKU16" s="757"/>
      <c r="WKV16" s="757"/>
      <c r="WKW16" s="757"/>
      <c r="WKX16" s="757"/>
      <c r="WKY16" s="757"/>
      <c r="WKZ16" s="757"/>
      <c r="WLA16" s="757"/>
      <c r="WLB16" s="757"/>
      <c r="WLC16" s="757"/>
      <c r="WLD16" s="757"/>
      <c r="WLE16" s="757"/>
      <c r="WLF16" s="757"/>
      <c r="WLG16" s="757"/>
      <c r="WLH16" s="757"/>
      <c r="WLI16" s="757"/>
      <c r="WLJ16" s="757"/>
      <c r="WLK16" s="757"/>
      <c r="WLL16" s="757"/>
      <c r="WLM16" s="757"/>
      <c r="WLN16" s="757"/>
      <c r="WLO16" s="757"/>
      <c r="WLP16" s="757"/>
      <c r="WLQ16" s="757"/>
      <c r="WLR16" s="757"/>
      <c r="WLS16" s="757"/>
      <c r="WLT16" s="757"/>
      <c r="WLU16" s="757"/>
      <c r="WLV16" s="757"/>
      <c r="WLW16" s="757"/>
      <c r="WLX16" s="757"/>
      <c r="WLY16" s="757"/>
      <c r="WLZ16" s="757"/>
      <c r="WMA16" s="757"/>
      <c r="WMB16" s="757"/>
      <c r="WMC16" s="757"/>
      <c r="WMD16" s="757"/>
      <c r="WME16" s="757"/>
      <c r="WMF16" s="757"/>
      <c r="WMG16" s="757"/>
      <c r="WMH16" s="757"/>
      <c r="WMI16" s="757"/>
      <c r="WMJ16" s="757"/>
      <c r="WMK16" s="757"/>
      <c r="WML16" s="757"/>
      <c r="WMM16" s="757"/>
      <c r="WMN16" s="757"/>
      <c r="WMO16" s="757"/>
      <c r="WMP16" s="757"/>
      <c r="WMQ16" s="757"/>
      <c r="WMR16" s="757"/>
      <c r="WMS16" s="757"/>
      <c r="WMT16" s="757"/>
      <c r="WMU16" s="757"/>
      <c r="WMV16" s="757"/>
      <c r="WMW16" s="757"/>
      <c r="WMX16" s="757"/>
      <c r="WMY16" s="757"/>
      <c r="WMZ16" s="757"/>
      <c r="WNA16" s="757"/>
      <c r="WNB16" s="757"/>
      <c r="WNC16" s="757"/>
      <c r="WND16" s="757"/>
      <c r="WNE16" s="757"/>
      <c r="WNF16" s="757"/>
      <c r="WNG16" s="757"/>
      <c r="WNH16" s="757"/>
      <c r="WNI16" s="757"/>
      <c r="WNJ16" s="757"/>
      <c r="WNK16" s="757"/>
      <c r="WNL16" s="757"/>
      <c r="WNM16" s="757"/>
      <c r="WNN16" s="757"/>
      <c r="WNO16" s="757"/>
      <c r="WNP16" s="757"/>
      <c r="WNQ16" s="757"/>
      <c r="WNR16" s="757"/>
      <c r="WNS16" s="757"/>
      <c r="WNT16" s="757"/>
      <c r="WNU16" s="757"/>
      <c r="WNV16" s="757"/>
      <c r="WNW16" s="757"/>
      <c r="WNX16" s="757"/>
      <c r="WNY16" s="757"/>
      <c r="WNZ16" s="757"/>
      <c r="WOA16" s="757"/>
      <c r="WOB16" s="757"/>
      <c r="WOC16" s="757"/>
      <c r="WOD16" s="757"/>
      <c r="WOE16" s="757"/>
      <c r="WOF16" s="757"/>
      <c r="WOG16" s="757"/>
      <c r="WOH16" s="757"/>
      <c r="WOI16" s="757"/>
      <c r="WOJ16" s="757"/>
      <c r="WOK16" s="757"/>
      <c r="WOL16" s="757"/>
      <c r="WOM16" s="757"/>
      <c r="WON16" s="757"/>
      <c r="WOO16" s="757"/>
      <c r="WOP16" s="757"/>
      <c r="WOQ16" s="757"/>
      <c r="WOR16" s="757"/>
      <c r="WOS16" s="757"/>
      <c r="WOT16" s="757"/>
      <c r="WOU16" s="757"/>
      <c r="WOV16" s="757"/>
      <c r="WOW16" s="757"/>
      <c r="WOX16" s="757"/>
      <c r="WOY16" s="757"/>
      <c r="WOZ16" s="757"/>
      <c r="WPA16" s="757"/>
      <c r="WPB16" s="757"/>
      <c r="WPC16" s="757"/>
      <c r="WPD16" s="757"/>
      <c r="WPE16" s="757"/>
      <c r="WPF16" s="757"/>
      <c r="WPG16" s="757"/>
      <c r="WPH16" s="757"/>
      <c r="WPI16" s="757"/>
      <c r="WPJ16" s="757"/>
      <c r="WPK16" s="757"/>
      <c r="WPL16" s="757"/>
      <c r="WPM16" s="757"/>
      <c r="WPN16" s="757"/>
      <c r="WPO16" s="757"/>
      <c r="WPP16" s="757"/>
      <c r="WPQ16" s="757"/>
      <c r="WPR16" s="757"/>
      <c r="WPS16" s="757"/>
      <c r="WPT16" s="757"/>
      <c r="WPU16" s="757"/>
      <c r="WPV16" s="757"/>
      <c r="WPW16" s="757"/>
      <c r="WPX16" s="757"/>
      <c r="WPY16" s="757"/>
      <c r="WPZ16" s="757"/>
      <c r="WQA16" s="757"/>
      <c r="WQB16" s="757"/>
      <c r="WQC16" s="757"/>
      <c r="WQD16" s="757"/>
      <c r="WQE16" s="757"/>
      <c r="WQF16" s="757"/>
      <c r="WQG16" s="757"/>
      <c r="WQH16" s="757"/>
      <c r="WQI16" s="757"/>
      <c r="WQJ16" s="757"/>
      <c r="WQK16" s="757"/>
      <c r="WQL16" s="757"/>
      <c r="WQM16" s="757"/>
      <c r="WQN16" s="757"/>
      <c r="WQO16" s="757"/>
      <c r="WQP16" s="757"/>
      <c r="WQQ16" s="757"/>
      <c r="WQR16" s="757"/>
      <c r="WQS16" s="757"/>
      <c r="WQT16" s="757"/>
      <c r="WQU16" s="757"/>
      <c r="WQV16" s="757"/>
      <c r="WQW16" s="757"/>
      <c r="WQX16" s="757"/>
      <c r="WQY16" s="757"/>
      <c r="WQZ16" s="757"/>
      <c r="WRA16" s="757"/>
      <c r="WRB16" s="757"/>
      <c r="WRC16" s="757"/>
      <c r="WRD16" s="757"/>
      <c r="WRE16" s="757"/>
      <c r="WRF16" s="757"/>
      <c r="WRG16" s="757"/>
      <c r="WRH16" s="757"/>
      <c r="WRI16" s="757"/>
      <c r="WRJ16" s="757"/>
      <c r="WRK16" s="757"/>
      <c r="WRL16" s="757"/>
      <c r="WRM16" s="757"/>
      <c r="WRN16" s="757"/>
      <c r="WRO16" s="757"/>
      <c r="WRP16" s="757"/>
      <c r="WRQ16" s="757"/>
      <c r="WRR16" s="757"/>
      <c r="WRS16" s="757"/>
      <c r="WRT16" s="757"/>
      <c r="WRU16" s="757"/>
      <c r="WRV16" s="757"/>
      <c r="WRW16" s="757"/>
      <c r="WRX16" s="757"/>
      <c r="WRY16" s="757"/>
      <c r="WRZ16" s="757"/>
      <c r="WSA16" s="757"/>
      <c r="WSB16" s="757"/>
      <c r="WSC16" s="757"/>
      <c r="WSD16" s="757"/>
      <c r="WSE16" s="757"/>
      <c r="WSF16" s="757"/>
      <c r="WSG16" s="757"/>
      <c r="WSH16" s="757"/>
      <c r="WSI16" s="757"/>
      <c r="WSJ16" s="757"/>
      <c r="WSK16" s="757"/>
      <c r="WSL16" s="757"/>
      <c r="WSM16" s="757"/>
      <c r="WSN16" s="757"/>
      <c r="WSO16" s="757"/>
      <c r="WSP16" s="757"/>
      <c r="WSQ16" s="757"/>
      <c r="WSR16" s="757"/>
      <c r="WSS16" s="757"/>
      <c r="WST16" s="757"/>
      <c r="WSU16" s="757"/>
      <c r="WSV16" s="757"/>
      <c r="WSW16" s="757"/>
      <c r="WSX16" s="757"/>
      <c r="WSY16" s="757"/>
      <c r="WSZ16" s="757"/>
      <c r="WTA16" s="757"/>
      <c r="WTB16" s="757"/>
      <c r="WTC16" s="757"/>
      <c r="WTD16" s="757"/>
      <c r="WTE16" s="757"/>
      <c r="WTF16" s="757"/>
      <c r="WTG16" s="757"/>
      <c r="WTH16" s="757"/>
      <c r="WTI16" s="757"/>
      <c r="WTJ16" s="757"/>
      <c r="WTK16" s="757"/>
      <c r="WTL16" s="757"/>
      <c r="WTM16" s="757"/>
      <c r="WTN16" s="757"/>
      <c r="WTO16" s="757"/>
      <c r="WTP16" s="757"/>
      <c r="WTQ16" s="757"/>
      <c r="WTR16" s="757"/>
      <c r="WTS16" s="757"/>
      <c r="WTT16" s="757"/>
      <c r="WTU16" s="757"/>
      <c r="WTV16" s="757"/>
      <c r="WTW16" s="757"/>
      <c r="WTX16" s="757"/>
      <c r="WTY16" s="757"/>
      <c r="WTZ16" s="757"/>
      <c r="WUA16" s="757"/>
      <c r="WUB16" s="757"/>
      <c r="WUC16" s="757"/>
      <c r="WUD16" s="757"/>
      <c r="WUE16" s="757"/>
      <c r="WUF16" s="757"/>
      <c r="WUG16" s="757"/>
      <c r="WUH16" s="757"/>
      <c r="WUI16" s="757"/>
      <c r="WUJ16" s="757"/>
      <c r="WUK16" s="757"/>
      <c r="WUL16" s="757"/>
      <c r="WUM16" s="757"/>
      <c r="WUN16" s="757"/>
      <c r="WUO16" s="757"/>
      <c r="WUP16" s="757"/>
      <c r="WUQ16" s="757"/>
      <c r="WUR16" s="757"/>
      <c r="WUS16" s="757"/>
      <c r="WUT16" s="757"/>
      <c r="WUU16" s="757"/>
      <c r="WUV16" s="757"/>
      <c r="WUW16" s="757"/>
      <c r="WUX16" s="757"/>
      <c r="WUY16" s="757"/>
      <c r="WUZ16" s="757"/>
      <c r="WVA16" s="757"/>
      <c r="WVB16" s="757"/>
      <c r="WVC16" s="757"/>
      <c r="WVD16" s="757"/>
      <c r="WVE16" s="757"/>
      <c r="WVF16" s="757"/>
      <c r="WVG16" s="757"/>
      <c r="WVH16" s="757"/>
      <c r="WVI16" s="757"/>
      <c r="WVJ16" s="757"/>
      <c r="WVK16" s="757"/>
      <c r="WVL16" s="757"/>
      <c r="WVM16" s="757"/>
      <c r="WVN16" s="757"/>
      <c r="WVO16" s="757"/>
      <c r="WVP16" s="757"/>
      <c r="WVQ16" s="757"/>
      <c r="WVR16" s="757"/>
      <c r="WVS16" s="757"/>
      <c r="WVT16" s="757"/>
      <c r="WVU16" s="757"/>
      <c r="WVV16" s="757"/>
      <c r="WVW16" s="757"/>
      <c r="WVX16" s="757"/>
      <c r="WVY16" s="757"/>
      <c r="WVZ16" s="757"/>
      <c r="WWA16" s="757"/>
      <c r="WWB16" s="757"/>
      <c r="WWC16" s="757"/>
      <c r="WWD16" s="757"/>
      <c r="WWE16" s="757"/>
      <c r="WWF16" s="757"/>
      <c r="WWG16" s="757"/>
      <c r="WWH16" s="757"/>
      <c r="WWI16" s="757"/>
      <c r="WWJ16" s="757"/>
      <c r="WWK16" s="757"/>
      <c r="WWL16" s="757"/>
      <c r="WWM16" s="757"/>
      <c r="WWN16" s="757"/>
      <c r="WWO16" s="757"/>
      <c r="WWP16" s="757"/>
      <c r="WWQ16" s="757"/>
      <c r="WWR16" s="757"/>
      <c r="WWS16" s="757"/>
      <c r="WWT16" s="757"/>
      <c r="WWU16" s="757"/>
      <c r="WWV16" s="757"/>
      <c r="WWW16" s="757"/>
      <c r="WWX16" s="757"/>
      <c r="WWY16" s="757"/>
      <c r="WWZ16" s="757"/>
      <c r="WXA16" s="757"/>
      <c r="WXB16" s="757"/>
      <c r="WXC16" s="757"/>
      <c r="WXD16" s="757"/>
      <c r="WXE16" s="757"/>
      <c r="WXF16" s="757"/>
      <c r="WXG16" s="757"/>
      <c r="WXH16" s="757"/>
      <c r="WXI16" s="757"/>
      <c r="WXJ16" s="757"/>
      <c r="WXK16" s="757"/>
      <c r="WXL16" s="757"/>
      <c r="WXM16" s="757"/>
      <c r="WXN16" s="757"/>
      <c r="WXO16" s="757"/>
      <c r="WXP16" s="757"/>
      <c r="WXQ16" s="757"/>
      <c r="WXR16" s="757"/>
      <c r="WXS16" s="757"/>
      <c r="WXT16" s="757"/>
      <c r="WXU16" s="757"/>
      <c r="WXV16" s="757"/>
      <c r="WXW16" s="757"/>
      <c r="WXX16" s="757"/>
      <c r="WXY16" s="757"/>
      <c r="WXZ16" s="757"/>
      <c r="WYA16" s="757"/>
      <c r="WYB16" s="757"/>
      <c r="WYC16" s="757"/>
      <c r="WYD16" s="757"/>
      <c r="WYE16" s="757"/>
      <c r="WYF16" s="757"/>
      <c r="WYG16" s="757"/>
      <c r="WYH16" s="757"/>
      <c r="WYI16" s="757"/>
      <c r="WYJ16" s="757"/>
      <c r="WYK16" s="757"/>
      <c r="WYL16" s="757"/>
      <c r="WYM16" s="757"/>
      <c r="WYN16" s="757"/>
      <c r="WYO16" s="757"/>
      <c r="WYP16" s="757"/>
      <c r="WYQ16" s="757"/>
      <c r="WYR16" s="757"/>
      <c r="WYS16" s="757"/>
      <c r="WYT16" s="757"/>
      <c r="WYU16" s="757"/>
      <c r="WYV16" s="757"/>
      <c r="WYW16" s="757"/>
      <c r="WYX16" s="757"/>
      <c r="WYY16" s="757"/>
      <c r="WYZ16" s="757"/>
      <c r="WZA16" s="757"/>
      <c r="WZB16" s="757"/>
      <c r="WZC16" s="757"/>
      <c r="WZD16" s="757"/>
      <c r="WZE16" s="757"/>
      <c r="WZF16" s="757"/>
      <c r="WZG16" s="757"/>
      <c r="WZH16" s="757"/>
      <c r="WZI16" s="757"/>
      <c r="WZJ16" s="757"/>
      <c r="WZK16" s="757"/>
      <c r="WZL16" s="757"/>
      <c r="WZM16" s="757"/>
      <c r="WZN16" s="757"/>
      <c r="WZO16" s="757"/>
      <c r="WZP16" s="757"/>
      <c r="WZQ16" s="757"/>
      <c r="WZR16" s="757"/>
      <c r="WZS16" s="757"/>
      <c r="WZT16" s="757"/>
      <c r="WZU16" s="757"/>
      <c r="WZV16" s="757"/>
      <c r="WZW16" s="757"/>
      <c r="WZX16" s="757"/>
      <c r="WZY16" s="757"/>
      <c r="WZZ16" s="757"/>
      <c r="XAA16" s="757"/>
      <c r="XAB16" s="757"/>
      <c r="XAC16" s="757"/>
      <c r="XAD16" s="757"/>
      <c r="XAE16" s="757"/>
      <c r="XAF16" s="757"/>
      <c r="XAG16" s="757"/>
      <c r="XAH16" s="757"/>
      <c r="XAI16" s="757"/>
      <c r="XAJ16" s="757"/>
      <c r="XAK16" s="757"/>
      <c r="XAL16" s="757"/>
      <c r="XAM16" s="757"/>
      <c r="XAN16" s="757"/>
      <c r="XAO16" s="757"/>
      <c r="XAP16" s="757"/>
      <c r="XAQ16" s="757"/>
      <c r="XAR16" s="757"/>
      <c r="XAS16" s="757"/>
      <c r="XAT16" s="757"/>
      <c r="XAU16" s="757"/>
      <c r="XAV16" s="757"/>
      <c r="XAW16" s="757"/>
      <c r="XAX16" s="757"/>
      <c r="XAY16" s="757"/>
      <c r="XAZ16" s="757"/>
      <c r="XBA16" s="757"/>
      <c r="XBB16" s="757"/>
      <c r="XBC16" s="757"/>
      <c r="XBD16" s="757"/>
      <c r="XBE16" s="757"/>
      <c r="XBF16" s="757"/>
      <c r="XBG16" s="757"/>
      <c r="XBH16" s="757"/>
      <c r="XBI16" s="757"/>
      <c r="XBJ16" s="757"/>
      <c r="XBK16" s="757"/>
      <c r="XBL16" s="757"/>
      <c r="XBM16" s="757"/>
      <c r="XBN16" s="757"/>
      <c r="XBO16" s="757"/>
      <c r="XBP16" s="757"/>
      <c r="XBQ16" s="757"/>
      <c r="XBR16" s="757"/>
      <c r="XBS16" s="757"/>
      <c r="XBT16" s="757"/>
      <c r="XBU16" s="757"/>
      <c r="XBV16" s="757"/>
      <c r="XBW16" s="757"/>
      <c r="XBX16" s="757"/>
      <c r="XBY16" s="757"/>
      <c r="XBZ16" s="757"/>
      <c r="XCA16" s="757"/>
      <c r="XCB16" s="757"/>
      <c r="XCC16" s="757"/>
      <c r="XCD16" s="757"/>
      <c r="XCE16" s="757"/>
      <c r="XCF16" s="757"/>
      <c r="XCG16" s="757"/>
      <c r="XCH16" s="757"/>
      <c r="XCI16" s="757"/>
      <c r="XCJ16" s="757"/>
      <c r="XCK16" s="757"/>
      <c r="XCL16" s="757"/>
      <c r="XCM16" s="757"/>
      <c r="XCN16" s="757"/>
      <c r="XCO16" s="757"/>
      <c r="XCP16" s="757"/>
      <c r="XCQ16" s="757"/>
      <c r="XCR16" s="757"/>
      <c r="XCS16" s="757"/>
      <c r="XCT16" s="757"/>
      <c r="XCU16" s="757"/>
      <c r="XCV16" s="757"/>
      <c r="XCW16" s="757"/>
      <c r="XCX16" s="757"/>
      <c r="XCY16" s="757"/>
      <c r="XCZ16" s="757"/>
      <c r="XDA16" s="757"/>
      <c r="XDB16" s="757"/>
      <c r="XDC16" s="757"/>
      <c r="XDD16" s="757"/>
      <c r="XDE16" s="757"/>
      <c r="XDF16" s="757"/>
      <c r="XDG16" s="757"/>
      <c r="XDH16" s="757"/>
      <c r="XDI16" s="757"/>
      <c r="XDJ16" s="757"/>
      <c r="XDK16" s="757"/>
      <c r="XDL16" s="757"/>
      <c r="XDM16" s="757"/>
      <c r="XDN16" s="757"/>
      <c r="XDO16" s="757"/>
      <c r="XDP16" s="757"/>
      <c r="XDQ16" s="757"/>
      <c r="XDR16" s="757"/>
      <c r="XDS16" s="757"/>
      <c r="XDT16" s="757"/>
      <c r="XDU16" s="757"/>
      <c r="XDV16" s="757"/>
      <c r="XDW16" s="757"/>
      <c r="XDX16" s="757"/>
      <c r="XDY16" s="757"/>
      <c r="XDZ16" s="757"/>
      <c r="XEA16" s="757"/>
      <c r="XEB16" s="757"/>
      <c r="XEC16" s="757"/>
      <c r="XED16" s="757"/>
      <c r="XEE16" s="757"/>
      <c r="XEF16" s="757"/>
      <c r="XEG16" s="757"/>
      <c r="XEH16" s="757"/>
      <c r="XEI16" s="757"/>
      <c r="XEJ16" s="757"/>
      <c r="XEK16" s="757"/>
      <c r="XEL16" s="757"/>
      <c r="XEM16" s="757"/>
      <c r="XEN16" s="757"/>
      <c r="XEO16" s="757"/>
      <c r="XEP16" s="757"/>
      <c r="XEQ16" s="757"/>
      <c r="XER16" s="757"/>
      <c r="XES16" s="757"/>
      <c r="XET16" s="757"/>
      <c r="XEU16" s="757"/>
      <c r="XEV16" s="757"/>
      <c r="XEW16" s="757"/>
      <c r="XEX16" s="757"/>
      <c r="XEY16" s="757"/>
      <c r="XEZ16" s="757"/>
      <c r="XFA16" s="757"/>
      <c r="XFB16" s="757"/>
      <c r="XFC16" s="757"/>
    </row>
    <row r="19" spans="1:16383" s="749" customFormat="1">
      <c r="A19" s="757"/>
      <c r="B19" s="757"/>
      <c r="C19" s="757"/>
      <c r="D19" s="758"/>
      <c r="F19" s="757"/>
      <c r="G19" s="757"/>
      <c r="H19" s="757"/>
      <c r="I19" s="757"/>
      <c r="J19" s="758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57"/>
      <c r="AF19" s="757"/>
      <c r="AG19" s="757"/>
      <c r="AH19" s="757"/>
      <c r="AI19" s="757"/>
      <c r="AJ19" s="757"/>
      <c r="AK19" s="757"/>
      <c r="AL19" s="757"/>
      <c r="AM19" s="757"/>
      <c r="AN19" s="757"/>
      <c r="AO19" s="757"/>
      <c r="AP19" s="757"/>
      <c r="AQ19" s="757"/>
      <c r="AR19" s="757"/>
      <c r="AS19" s="757"/>
      <c r="AT19" s="757"/>
      <c r="AU19" s="757"/>
      <c r="AV19" s="757"/>
      <c r="AW19" s="757"/>
      <c r="AX19" s="757"/>
      <c r="AY19" s="757"/>
      <c r="AZ19" s="757"/>
      <c r="BA19" s="757"/>
      <c r="BB19" s="757"/>
      <c r="BC19" s="757"/>
      <c r="BD19" s="757"/>
      <c r="BE19" s="757"/>
      <c r="BF19" s="757"/>
      <c r="BG19" s="757"/>
      <c r="BH19" s="757"/>
      <c r="BI19" s="757"/>
      <c r="BJ19" s="757"/>
      <c r="BK19" s="757"/>
      <c r="BL19" s="757"/>
      <c r="BM19" s="757"/>
      <c r="BN19" s="757"/>
      <c r="BO19" s="757"/>
      <c r="BP19" s="757"/>
      <c r="BQ19" s="757"/>
      <c r="BR19" s="757"/>
      <c r="BS19" s="757"/>
      <c r="BT19" s="757"/>
      <c r="BU19" s="757"/>
      <c r="BV19" s="757"/>
      <c r="BW19" s="757"/>
      <c r="BX19" s="757"/>
      <c r="BY19" s="757"/>
      <c r="BZ19" s="757"/>
      <c r="CA19" s="757"/>
      <c r="CB19" s="757"/>
      <c r="CC19" s="757"/>
      <c r="CD19" s="757"/>
      <c r="CE19" s="757"/>
      <c r="CF19" s="757"/>
      <c r="CG19" s="757"/>
      <c r="CH19" s="757"/>
      <c r="CI19" s="757"/>
      <c r="CJ19" s="757"/>
      <c r="CK19" s="757"/>
      <c r="CL19" s="757"/>
      <c r="CM19" s="757"/>
      <c r="CN19" s="757"/>
      <c r="CO19" s="757"/>
      <c r="CP19" s="757"/>
      <c r="CQ19" s="757"/>
      <c r="CR19" s="757"/>
      <c r="CS19" s="757"/>
      <c r="CT19" s="757"/>
      <c r="CU19" s="757"/>
      <c r="CV19" s="757"/>
      <c r="CW19" s="757"/>
      <c r="CX19" s="757"/>
      <c r="CY19" s="757"/>
      <c r="CZ19" s="757"/>
      <c r="DA19" s="757"/>
      <c r="DB19" s="757"/>
      <c r="DC19" s="757"/>
      <c r="DD19" s="757"/>
      <c r="DE19" s="757"/>
      <c r="DF19" s="757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757"/>
      <c r="DS19" s="757"/>
      <c r="DT19" s="757"/>
      <c r="DU19" s="757"/>
      <c r="DV19" s="757"/>
      <c r="DW19" s="757"/>
      <c r="DX19" s="757"/>
      <c r="DY19" s="757"/>
      <c r="DZ19" s="757"/>
      <c r="EA19" s="757"/>
      <c r="EB19" s="757"/>
      <c r="EC19" s="757"/>
      <c r="ED19" s="757"/>
      <c r="EE19" s="757"/>
      <c r="EF19" s="757"/>
      <c r="EG19" s="757"/>
      <c r="EH19" s="757"/>
      <c r="EI19" s="757"/>
      <c r="EJ19" s="757"/>
      <c r="EK19" s="757"/>
      <c r="EL19" s="757"/>
      <c r="EM19" s="757"/>
      <c r="EN19" s="757"/>
      <c r="EO19" s="757"/>
      <c r="EP19" s="757"/>
      <c r="EQ19" s="757"/>
      <c r="ER19" s="757"/>
      <c r="ES19" s="757"/>
      <c r="ET19" s="757"/>
      <c r="EU19" s="757"/>
      <c r="EV19" s="757"/>
      <c r="EW19" s="757"/>
      <c r="EX19" s="757"/>
      <c r="EY19" s="757"/>
      <c r="EZ19" s="757"/>
      <c r="FA19" s="757"/>
      <c r="FB19" s="757"/>
      <c r="FC19" s="757"/>
      <c r="FD19" s="757"/>
      <c r="FE19" s="757"/>
      <c r="FF19" s="757"/>
      <c r="FG19" s="757"/>
      <c r="FH19" s="757"/>
      <c r="FI19" s="757"/>
      <c r="FJ19" s="757"/>
      <c r="FK19" s="757"/>
      <c r="FL19" s="757"/>
      <c r="FM19" s="757"/>
      <c r="FN19" s="757"/>
      <c r="FO19" s="757"/>
      <c r="FP19" s="757"/>
      <c r="FQ19" s="757"/>
      <c r="FR19" s="757"/>
      <c r="FS19" s="757"/>
      <c r="FT19" s="757"/>
      <c r="FU19" s="757"/>
      <c r="FV19" s="757"/>
      <c r="FW19" s="757"/>
      <c r="FX19" s="757"/>
      <c r="FY19" s="757"/>
      <c r="FZ19" s="757"/>
      <c r="GA19" s="757"/>
      <c r="GB19" s="757"/>
      <c r="GC19" s="757"/>
      <c r="GD19" s="757"/>
      <c r="GE19" s="757"/>
      <c r="GF19" s="757"/>
      <c r="GG19" s="757"/>
      <c r="GH19" s="757"/>
      <c r="GI19" s="757"/>
      <c r="GJ19" s="757"/>
      <c r="GK19" s="757"/>
      <c r="GL19" s="757"/>
      <c r="GM19" s="757"/>
      <c r="GN19" s="757"/>
      <c r="GO19" s="757"/>
      <c r="GP19" s="757"/>
      <c r="GQ19" s="757"/>
      <c r="GR19" s="757"/>
      <c r="GS19" s="757"/>
      <c r="GT19" s="757"/>
      <c r="GU19" s="757"/>
      <c r="GV19" s="757"/>
      <c r="GW19" s="757"/>
      <c r="GX19" s="757"/>
      <c r="GY19" s="757"/>
      <c r="GZ19" s="757"/>
      <c r="HA19" s="757"/>
      <c r="HB19" s="757"/>
      <c r="HC19" s="757"/>
      <c r="HD19" s="757"/>
      <c r="HE19" s="757"/>
      <c r="HF19" s="757"/>
      <c r="HG19" s="757"/>
      <c r="HH19" s="757"/>
      <c r="HI19" s="757"/>
      <c r="HJ19" s="757"/>
      <c r="HK19" s="757"/>
      <c r="HL19" s="757"/>
      <c r="HM19" s="757"/>
      <c r="HN19" s="757"/>
      <c r="HO19" s="757"/>
      <c r="HP19" s="757"/>
      <c r="HQ19" s="757"/>
      <c r="HR19" s="757"/>
      <c r="HS19" s="757"/>
      <c r="HT19" s="757"/>
      <c r="HU19" s="757"/>
      <c r="HV19" s="757"/>
      <c r="HW19" s="757"/>
      <c r="HX19" s="757"/>
      <c r="HY19" s="757"/>
      <c r="HZ19" s="757"/>
      <c r="IA19" s="757"/>
      <c r="IB19" s="757"/>
      <c r="IC19" s="757"/>
      <c r="ID19" s="757"/>
      <c r="IE19" s="757"/>
      <c r="IF19" s="757"/>
      <c r="IG19" s="757"/>
      <c r="IH19" s="757"/>
      <c r="II19" s="757"/>
      <c r="IJ19" s="757"/>
      <c r="IK19" s="757"/>
      <c r="IL19" s="757"/>
      <c r="IM19" s="757"/>
      <c r="IN19" s="757"/>
      <c r="IO19" s="757"/>
      <c r="IP19" s="757"/>
      <c r="IQ19" s="757"/>
      <c r="IR19" s="757"/>
      <c r="IS19" s="757"/>
      <c r="IT19" s="757"/>
      <c r="IU19" s="757"/>
      <c r="IV19" s="757"/>
      <c r="IW19" s="757"/>
      <c r="IX19" s="757"/>
      <c r="IY19" s="757"/>
      <c r="IZ19" s="757"/>
      <c r="JA19" s="757"/>
      <c r="JB19" s="757"/>
      <c r="JC19" s="757"/>
      <c r="JD19" s="757"/>
      <c r="JE19" s="757"/>
      <c r="JF19" s="757"/>
      <c r="JG19" s="757"/>
      <c r="JH19" s="757"/>
      <c r="JI19" s="757"/>
      <c r="JJ19" s="757"/>
      <c r="JK19" s="757"/>
      <c r="JL19" s="757"/>
      <c r="JM19" s="757"/>
      <c r="JN19" s="757"/>
      <c r="JO19" s="757"/>
      <c r="JP19" s="757"/>
      <c r="JQ19" s="757"/>
      <c r="JR19" s="757"/>
      <c r="JS19" s="757"/>
      <c r="JT19" s="757"/>
      <c r="JU19" s="757"/>
      <c r="JV19" s="757"/>
      <c r="JW19" s="757"/>
      <c r="JX19" s="757"/>
      <c r="JY19" s="757"/>
      <c r="JZ19" s="757"/>
      <c r="KA19" s="757"/>
      <c r="KB19" s="757"/>
      <c r="KC19" s="757"/>
      <c r="KD19" s="757"/>
      <c r="KE19" s="757"/>
      <c r="KF19" s="757"/>
      <c r="KG19" s="757"/>
      <c r="KH19" s="757"/>
      <c r="KI19" s="757"/>
      <c r="KJ19" s="757"/>
      <c r="KK19" s="757"/>
      <c r="KL19" s="757"/>
      <c r="KM19" s="757"/>
      <c r="KN19" s="757"/>
      <c r="KO19" s="757"/>
      <c r="KP19" s="757"/>
      <c r="KQ19" s="757"/>
      <c r="KR19" s="757"/>
      <c r="KS19" s="757"/>
      <c r="KT19" s="757"/>
      <c r="KU19" s="757"/>
      <c r="KV19" s="757"/>
      <c r="KW19" s="757"/>
      <c r="KX19" s="757"/>
      <c r="KY19" s="757"/>
      <c r="KZ19" s="757"/>
      <c r="LA19" s="757"/>
      <c r="LB19" s="757"/>
      <c r="LC19" s="757"/>
      <c r="LD19" s="757"/>
      <c r="LE19" s="757"/>
      <c r="LF19" s="757"/>
      <c r="LG19" s="757"/>
      <c r="LH19" s="757"/>
      <c r="LI19" s="757"/>
      <c r="LJ19" s="757"/>
      <c r="LK19" s="757"/>
      <c r="LL19" s="757"/>
      <c r="LM19" s="757"/>
      <c r="LN19" s="757"/>
      <c r="LO19" s="757"/>
      <c r="LP19" s="757"/>
      <c r="LQ19" s="757"/>
      <c r="LR19" s="757"/>
      <c r="LS19" s="757"/>
      <c r="LT19" s="757"/>
      <c r="LU19" s="757"/>
      <c r="LV19" s="757"/>
      <c r="LW19" s="757"/>
      <c r="LX19" s="757"/>
      <c r="LY19" s="757"/>
      <c r="LZ19" s="757"/>
      <c r="MA19" s="757"/>
      <c r="MB19" s="757"/>
      <c r="MC19" s="757"/>
      <c r="MD19" s="757"/>
      <c r="ME19" s="757"/>
      <c r="MF19" s="757"/>
      <c r="MG19" s="757"/>
      <c r="MH19" s="757"/>
      <c r="MI19" s="757"/>
      <c r="MJ19" s="757"/>
      <c r="MK19" s="757"/>
      <c r="ML19" s="757"/>
      <c r="MM19" s="757"/>
      <c r="MN19" s="757"/>
      <c r="MO19" s="757"/>
      <c r="MP19" s="757"/>
      <c r="MQ19" s="757"/>
      <c r="MR19" s="757"/>
      <c r="MS19" s="757"/>
      <c r="MT19" s="757"/>
      <c r="MU19" s="757"/>
      <c r="MV19" s="757"/>
      <c r="MW19" s="757"/>
      <c r="MX19" s="757"/>
      <c r="MY19" s="757"/>
      <c r="MZ19" s="757"/>
      <c r="NA19" s="757"/>
      <c r="NB19" s="757"/>
      <c r="NC19" s="757"/>
      <c r="ND19" s="757"/>
      <c r="NE19" s="757"/>
      <c r="NF19" s="757"/>
      <c r="NG19" s="757"/>
      <c r="NH19" s="757"/>
      <c r="NI19" s="757"/>
      <c r="NJ19" s="757"/>
      <c r="NK19" s="757"/>
      <c r="NL19" s="757"/>
      <c r="NM19" s="757"/>
      <c r="NN19" s="757"/>
      <c r="NO19" s="757"/>
      <c r="NP19" s="757"/>
      <c r="NQ19" s="757"/>
      <c r="NR19" s="757"/>
      <c r="NS19" s="757"/>
      <c r="NT19" s="757"/>
      <c r="NU19" s="757"/>
      <c r="NV19" s="757"/>
      <c r="NW19" s="757"/>
      <c r="NX19" s="757"/>
      <c r="NY19" s="757"/>
      <c r="NZ19" s="757"/>
      <c r="OA19" s="757"/>
      <c r="OB19" s="757"/>
      <c r="OC19" s="757"/>
      <c r="OD19" s="757"/>
      <c r="OE19" s="757"/>
      <c r="OF19" s="757"/>
      <c r="OG19" s="757"/>
      <c r="OH19" s="757"/>
      <c r="OI19" s="757"/>
      <c r="OJ19" s="757"/>
      <c r="OK19" s="757"/>
      <c r="OL19" s="757"/>
      <c r="OM19" s="757"/>
      <c r="ON19" s="757"/>
      <c r="OO19" s="757"/>
      <c r="OP19" s="757"/>
      <c r="OQ19" s="757"/>
      <c r="OR19" s="757"/>
      <c r="OS19" s="757"/>
      <c r="OT19" s="757"/>
      <c r="OU19" s="757"/>
      <c r="OV19" s="757"/>
      <c r="OW19" s="757"/>
      <c r="OX19" s="757"/>
      <c r="OY19" s="757"/>
      <c r="OZ19" s="757"/>
      <c r="PA19" s="757"/>
      <c r="PB19" s="757"/>
      <c r="PC19" s="757"/>
      <c r="PD19" s="757"/>
      <c r="PE19" s="757"/>
      <c r="PF19" s="757"/>
      <c r="PG19" s="757"/>
      <c r="PH19" s="757"/>
      <c r="PI19" s="757"/>
      <c r="PJ19" s="757"/>
      <c r="PK19" s="757"/>
      <c r="PL19" s="757"/>
      <c r="PM19" s="757"/>
      <c r="PN19" s="757"/>
      <c r="PO19" s="757"/>
      <c r="PP19" s="757"/>
      <c r="PQ19" s="757"/>
      <c r="PR19" s="757"/>
      <c r="PS19" s="757"/>
      <c r="PT19" s="757"/>
      <c r="PU19" s="757"/>
      <c r="PV19" s="757"/>
      <c r="PW19" s="757"/>
      <c r="PX19" s="757"/>
      <c r="PY19" s="757"/>
      <c r="PZ19" s="757"/>
      <c r="QA19" s="757"/>
      <c r="QB19" s="757"/>
      <c r="QC19" s="757"/>
      <c r="QD19" s="757"/>
      <c r="QE19" s="757"/>
      <c r="QF19" s="757"/>
      <c r="QG19" s="757"/>
      <c r="QH19" s="757"/>
      <c r="QI19" s="757"/>
      <c r="QJ19" s="757"/>
      <c r="QK19" s="757"/>
      <c r="QL19" s="757"/>
      <c r="QM19" s="757"/>
      <c r="QN19" s="757"/>
      <c r="QO19" s="757"/>
      <c r="QP19" s="757"/>
      <c r="QQ19" s="757"/>
      <c r="QR19" s="757"/>
      <c r="QS19" s="757"/>
      <c r="QT19" s="757"/>
      <c r="QU19" s="757"/>
      <c r="QV19" s="757"/>
      <c r="QW19" s="757"/>
      <c r="QX19" s="757"/>
      <c r="QY19" s="757"/>
      <c r="QZ19" s="757"/>
      <c r="RA19" s="757"/>
      <c r="RB19" s="757"/>
      <c r="RC19" s="757"/>
      <c r="RD19" s="757"/>
      <c r="RE19" s="757"/>
      <c r="RF19" s="757"/>
      <c r="RG19" s="757"/>
      <c r="RH19" s="757"/>
      <c r="RI19" s="757"/>
      <c r="RJ19" s="757"/>
      <c r="RK19" s="757"/>
      <c r="RL19" s="757"/>
      <c r="RM19" s="757"/>
      <c r="RN19" s="757"/>
      <c r="RO19" s="757"/>
      <c r="RP19" s="757"/>
      <c r="RQ19" s="757"/>
      <c r="RR19" s="757"/>
      <c r="RS19" s="757"/>
      <c r="RT19" s="757"/>
      <c r="RU19" s="757"/>
      <c r="RV19" s="757"/>
      <c r="RW19" s="757"/>
      <c r="RX19" s="757"/>
      <c r="RY19" s="757"/>
      <c r="RZ19" s="757"/>
      <c r="SA19" s="757"/>
      <c r="SB19" s="757"/>
      <c r="SC19" s="757"/>
      <c r="SD19" s="757"/>
      <c r="SE19" s="757"/>
      <c r="SF19" s="757"/>
      <c r="SG19" s="757"/>
      <c r="SH19" s="757"/>
      <c r="SI19" s="757"/>
      <c r="SJ19" s="757"/>
      <c r="SK19" s="757"/>
      <c r="SL19" s="757"/>
      <c r="SM19" s="757"/>
      <c r="SN19" s="757"/>
      <c r="SO19" s="757"/>
      <c r="SP19" s="757"/>
      <c r="SQ19" s="757"/>
      <c r="SR19" s="757"/>
      <c r="SS19" s="757"/>
      <c r="ST19" s="757"/>
      <c r="SU19" s="757"/>
      <c r="SV19" s="757"/>
      <c r="SW19" s="757"/>
      <c r="SX19" s="757"/>
      <c r="SY19" s="757"/>
      <c r="SZ19" s="757"/>
      <c r="TA19" s="757"/>
      <c r="TB19" s="757"/>
      <c r="TC19" s="757"/>
      <c r="TD19" s="757"/>
      <c r="TE19" s="757"/>
      <c r="TF19" s="757"/>
      <c r="TG19" s="757"/>
      <c r="TH19" s="757"/>
      <c r="TI19" s="757"/>
      <c r="TJ19" s="757"/>
      <c r="TK19" s="757"/>
      <c r="TL19" s="757"/>
      <c r="TM19" s="757"/>
      <c r="TN19" s="757"/>
      <c r="TO19" s="757"/>
      <c r="TP19" s="757"/>
      <c r="TQ19" s="757"/>
      <c r="TR19" s="757"/>
      <c r="TS19" s="757"/>
      <c r="TT19" s="757"/>
      <c r="TU19" s="757"/>
      <c r="TV19" s="757"/>
      <c r="TW19" s="757"/>
      <c r="TX19" s="757"/>
      <c r="TY19" s="757"/>
      <c r="TZ19" s="757"/>
      <c r="UA19" s="757"/>
      <c r="UB19" s="757"/>
      <c r="UC19" s="757"/>
      <c r="UD19" s="757"/>
      <c r="UE19" s="757"/>
      <c r="UF19" s="757"/>
      <c r="UG19" s="757"/>
      <c r="UH19" s="757"/>
      <c r="UI19" s="757"/>
      <c r="UJ19" s="757"/>
      <c r="UK19" s="757"/>
      <c r="UL19" s="757"/>
      <c r="UM19" s="757"/>
      <c r="UN19" s="757"/>
      <c r="UO19" s="757"/>
      <c r="UP19" s="757"/>
      <c r="UQ19" s="757"/>
      <c r="UR19" s="757"/>
      <c r="US19" s="757"/>
      <c r="UT19" s="757"/>
      <c r="UU19" s="757"/>
      <c r="UV19" s="757"/>
      <c r="UW19" s="757"/>
      <c r="UX19" s="757"/>
      <c r="UY19" s="757"/>
      <c r="UZ19" s="757"/>
      <c r="VA19" s="757"/>
      <c r="VB19" s="757"/>
      <c r="VC19" s="757"/>
      <c r="VD19" s="757"/>
      <c r="VE19" s="757"/>
      <c r="VF19" s="757"/>
      <c r="VG19" s="757"/>
      <c r="VH19" s="757"/>
      <c r="VI19" s="757"/>
      <c r="VJ19" s="757"/>
      <c r="VK19" s="757"/>
      <c r="VL19" s="757"/>
      <c r="VM19" s="757"/>
      <c r="VN19" s="757"/>
      <c r="VO19" s="757"/>
      <c r="VP19" s="757"/>
      <c r="VQ19" s="757"/>
      <c r="VR19" s="757"/>
      <c r="VS19" s="757"/>
      <c r="VT19" s="757"/>
      <c r="VU19" s="757"/>
      <c r="VV19" s="757"/>
      <c r="VW19" s="757"/>
      <c r="VX19" s="757"/>
      <c r="VY19" s="757"/>
      <c r="VZ19" s="757"/>
      <c r="WA19" s="757"/>
      <c r="WB19" s="757"/>
      <c r="WC19" s="757"/>
      <c r="WD19" s="757"/>
      <c r="WE19" s="757"/>
      <c r="WF19" s="757"/>
      <c r="WG19" s="757"/>
      <c r="WH19" s="757"/>
      <c r="WI19" s="757"/>
      <c r="WJ19" s="757"/>
      <c r="WK19" s="757"/>
      <c r="WL19" s="757"/>
      <c r="WM19" s="757"/>
      <c r="WN19" s="757"/>
      <c r="WO19" s="757"/>
      <c r="WP19" s="757"/>
      <c r="WQ19" s="757"/>
      <c r="WR19" s="757"/>
      <c r="WS19" s="757"/>
      <c r="WT19" s="757"/>
      <c r="WU19" s="757"/>
      <c r="WV19" s="757"/>
      <c r="WW19" s="757"/>
      <c r="WX19" s="757"/>
      <c r="WY19" s="757"/>
      <c r="WZ19" s="757"/>
      <c r="XA19" s="757"/>
      <c r="XB19" s="757"/>
      <c r="XC19" s="757"/>
      <c r="XD19" s="757"/>
      <c r="XE19" s="757"/>
      <c r="XF19" s="757"/>
      <c r="XG19" s="757"/>
      <c r="XH19" s="757"/>
      <c r="XI19" s="757"/>
      <c r="XJ19" s="757"/>
      <c r="XK19" s="757"/>
      <c r="XL19" s="757"/>
      <c r="XM19" s="757"/>
      <c r="XN19" s="757"/>
      <c r="XO19" s="757"/>
      <c r="XP19" s="757"/>
      <c r="XQ19" s="757"/>
      <c r="XR19" s="757"/>
      <c r="XS19" s="757"/>
      <c r="XT19" s="757"/>
      <c r="XU19" s="757"/>
      <c r="XV19" s="757"/>
      <c r="XW19" s="757"/>
      <c r="XX19" s="757"/>
      <c r="XY19" s="757"/>
      <c r="XZ19" s="757"/>
      <c r="YA19" s="757"/>
      <c r="YB19" s="757"/>
      <c r="YC19" s="757"/>
      <c r="YD19" s="757"/>
      <c r="YE19" s="757"/>
      <c r="YF19" s="757"/>
      <c r="YG19" s="757"/>
      <c r="YH19" s="757"/>
      <c r="YI19" s="757"/>
      <c r="YJ19" s="757"/>
      <c r="YK19" s="757"/>
      <c r="YL19" s="757"/>
      <c r="YM19" s="757"/>
      <c r="YN19" s="757"/>
      <c r="YO19" s="757"/>
      <c r="YP19" s="757"/>
      <c r="YQ19" s="757"/>
      <c r="YR19" s="757"/>
      <c r="YS19" s="757"/>
      <c r="YT19" s="757"/>
      <c r="YU19" s="757"/>
      <c r="YV19" s="757"/>
      <c r="YW19" s="757"/>
      <c r="YX19" s="757"/>
      <c r="YY19" s="757"/>
      <c r="YZ19" s="757"/>
      <c r="ZA19" s="757"/>
      <c r="ZB19" s="757"/>
      <c r="ZC19" s="757"/>
      <c r="ZD19" s="757"/>
      <c r="ZE19" s="757"/>
      <c r="ZF19" s="757"/>
      <c r="ZG19" s="757"/>
      <c r="ZH19" s="757"/>
      <c r="ZI19" s="757"/>
      <c r="ZJ19" s="757"/>
      <c r="ZK19" s="757"/>
      <c r="ZL19" s="757"/>
      <c r="ZM19" s="757"/>
      <c r="ZN19" s="757"/>
      <c r="ZO19" s="757"/>
      <c r="ZP19" s="757"/>
      <c r="ZQ19" s="757"/>
      <c r="ZR19" s="757"/>
      <c r="ZS19" s="757"/>
      <c r="ZT19" s="757"/>
      <c r="ZU19" s="757"/>
      <c r="ZV19" s="757"/>
      <c r="ZW19" s="757"/>
      <c r="ZX19" s="757"/>
      <c r="ZY19" s="757"/>
      <c r="ZZ19" s="757"/>
      <c r="AAA19" s="757"/>
      <c r="AAB19" s="757"/>
      <c r="AAC19" s="757"/>
      <c r="AAD19" s="757"/>
      <c r="AAE19" s="757"/>
      <c r="AAF19" s="757"/>
      <c r="AAG19" s="757"/>
      <c r="AAH19" s="757"/>
      <c r="AAI19" s="757"/>
      <c r="AAJ19" s="757"/>
      <c r="AAK19" s="757"/>
      <c r="AAL19" s="757"/>
      <c r="AAM19" s="757"/>
      <c r="AAN19" s="757"/>
      <c r="AAO19" s="757"/>
      <c r="AAP19" s="757"/>
      <c r="AAQ19" s="757"/>
      <c r="AAR19" s="757"/>
      <c r="AAS19" s="757"/>
      <c r="AAT19" s="757"/>
      <c r="AAU19" s="757"/>
      <c r="AAV19" s="757"/>
      <c r="AAW19" s="757"/>
      <c r="AAX19" s="757"/>
      <c r="AAY19" s="757"/>
      <c r="AAZ19" s="757"/>
      <c r="ABA19" s="757"/>
      <c r="ABB19" s="757"/>
      <c r="ABC19" s="757"/>
      <c r="ABD19" s="757"/>
      <c r="ABE19" s="757"/>
      <c r="ABF19" s="757"/>
      <c r="ABG19" s="757"/>
      <c r="ABH19" s="757"/>
      <c r="ABI19" s="757"/>
      <c r="ABJ19" s="757"/>
      <c r="ABK19" s="757"/>
      <c r="ABL19" s="757"/>
      <c r="ABM19" s="757"/>
      <c r="ABN19" s="757"/>
      <c r="ABO19" s="757"/>
      <c r="ABP19" s="757"/>
      <c r="ABQ19" s="757"/>
      <c r="ABR19" s="757"/>
      <c r="ABS19" s="757"/>
      <c r="ABT19" s="757"/>
      <c r="ABU19" s="757"/>
      <c r="ABV19" s="757"/>
      <c r="ABW19" s="757"/>
      <c r="ABX19" s="757"/>
      <c r="ABY19" s="757"/>
      <c r="ABZ19" s="757"/>
      <c r="ACA19" s="757"/>
      <c r="ACB19" s="757"/>
      <c r="ACC19" s="757"/>
      <c r="ACD19" s="757"/>
      <c r="ACE19" s="757"/>
      <c r="ACF19" s="757"/>
      <c r="ACG19" s="757"/>
      <c r="ACH19" s="757"/>
      <c r="ACI19" s="757"/>
      <c r="ACJ19" s="757"/>
      <c r="ACK19" s="757"/>
      <c r="ACL19" s="757"/>
      <c r="ACM19" s="757"/>
      <c r="ACN19" s="757"/>
      <c r="ACO19" s="757"/>
      <c r="ACP19" s="757"/>
      <c r="ACQ19" s="757"/>
      <c r="ACR19" s="757"/>
      <c r="ACS19" s="757"/>
      <c r="ACT19" s="757"/>
      <c r="ACU19" s="757"/>
      <c r="ACV19" s="757"/>
      <c r="ACW19" s="757"/>
      <c r="ACX19" s="757"/>
      <c r="ACY19" s="757"/>
      <c r="ACZ19" s="757"/>
      <c r="ADA19" s="757"/>
      <c r="ADB19" s="757"/>
      <c r="ADC19" s="757"/>
      <c r="ADD19" s="757"/>
      <c r="ADE19" s="757"/>
      <c r="ADF19" s="757"/>
      <c r="ADG19" s="757"/>
      <c r="ADH19" s="757"/>
      <c r="ADI19" s="757"/>
      <c r="ADJ19" s="757"/>
      <c r="ADK19" s="757"/>
      <c r="ADL19" s="757"/>
      <c r="ADM19" s="757"/>
      <c r="ADN19" s="757"/>
      <c r="ADO19" s="757"/>
      <c r="ADP19" s="757"/>
      <c r="ADQ19" s="757"/>
      <c r="ADR19" s="757"/>
      <c r="ADS19" s="757"/>
      <c r="ADT19" s="757"/>
      <c r="ADU19" s="757"/>
      <c r="ADV19" s="757"/>
      <c r="ADW19" s="757"/>
      <c r="ADX19" s="757"/>
      <c r="ADY19" s="757"/>
      <c r="ADZ19" s="757"/>
      <c r="AEA19" s="757"/>
      <c r="AEB19" s="757"/>
      <c r="AEC19" s="757"/>
      <c r="AED19" s="757"/>
      <c r="AEE19" s="757"/>
      <c r="AEF19" s="757"/>
      <c r="AEG19" s="757"/>
      <c r="AEH19" s="757"/>
      <c r="AEI19" s="757"/>
      <c r="AEJ19" s="757"/>
      <c r="AEK19" s="757"/>
      <c r="AEL19" s="757"/>
      <c r="AEM19" s="757"/>
      <c r="AEN19" s="757"/>
      <c r="AEO19" s="757"/>
      <c r="AEP19" s="757"/>
      <c r="AEQ19" s="757"/>
      <c r="AER19" s="757"/>
      <c r="AES19" s="757"/>
      <c r="AET19" s="757"/>
      <c r="AEU19" s="757"/>
      <c r="AEV19" s="757"/>
      <c r="AEW19" s="757"/>
      <c r="AEX19" s="757"/>
      <c r="AEY19" s="757"/>
      <c r="AEZ19" s="757"/>
      <c r="AFA19" s="757"/>
      <c r="AFB19" s="757"/>
      <c r="AFC19" s="757"/>
      <c r="AFD19" s="757"/>
      <c r="AFE19" s="757"/>
      <c r="AFF19" s="757"/>
      <c r="AFG19" s="757"/>
      <c r="AFH19" s="757"/>
      <c r="AFI19" s="757"/>
      <c r="AFJ19" s="757"/>
      <c r="AFK19" s="757"/>
      <c r="AFL19" s="757"/>
      <c r="AFM19" s="757"/>
      <c r="AFN19" s="757"/>
      <c r="AFO19" s="757"/>
      <c r="AFP19" s="757"/>
      <c r="AFQ19" s="757"/>
      <c r="AFR19" s="757"/>
      <c r="AFS19" s="757"/>
      <c r="AFT19" s="757"/>
      <c r="AFU19" s="757"/>
      <c r="AFV19" s="757"/>
      <c r="AFW19" s="757"/>
      <c r="AFX19" s="757"/>
      <c r="AFY19" s="757"/>
      <c r="AFZ19" s="757"/>
      <c r="AGA19" s="757"/>
      <c r="AGB19" s="757"/>
      <c r="AGC19" s="757"/>
      <c r="AGD19" s="757"/>
      <c r="AGE19" s="757"/>
      <c r="AGF19" s="757"/>
      <c r="AGG19" s="757"/>
      <c r="AGH19" s="757"/>
      <c r="AGI19" s="757"/>
      <c r="AGJ19" s="757"/>
      <c r="AGK19" s="757"/>
      <c r="AGL19" s="757"/>
      <c r="AGM19" s="757"/>
      <c r="AGN19" s="757"/>
      <c r="AGO19" s="757"/>
      <c r="AGP19" s="757"/>
      <c r="AGQ19" s="757"/>
      <c r="AGR19" s="757"/>
      <c r="AGS19" s="757"/>
      <c r="AGT19" s="757"/>
      <c r="AGU19" s="757"/>
      <c r="AGV19" s="757"/>
      <c r="AGW19" s="757"/>
      <c r="AGX19" s="757"/>
      <c r="AGY19" s="757"/>
      <c r="AGZ19" s="757"/>
      <c r="AHA19" s="757"/>
      <c r="AHB19" s="757"/>
      <c r="AHC19" s="757"/>
      <c r="AHD19" s="757"/>
      <c r="AHE19" s="757"/>
      <c r="AHF19" s="757"/>
      <c r="AHG19" s="757"/>
      <c r="AHH19" s="757"/>
      <c r="AHI19" s="757"/>
      <c r="AHJ19" s="757"/>
      <c r="AHK19" s="757"/>
      <c r="AHL19" s="757"/>
      <c r="AHM19" s="757"/>
      <c r="AHN19" s="757"/>
      <c r="AHO19" s="757"/>
      <c r="AHP19" s="757"/>
      <c r="AHQ19" s="757"/>
      <c r="AHR19" s="757"/>
      <c r="AHS19" s="757"/>
      <c r="AHT19" s="757"/>
      <c r="AHU19" s="757"/>
      <c r="AHV19" s="757"/>
      <c r="AHW19" s="757"/>
      <c r="AHX19" s="757"/>
      <c r="AHY19" s="757"/>
      <c r="AHZ19" s="757"/>
      <c r="AIA19" s="757"/>
      <c r="AIB19" s="757"/>
      <c r="AIC19" s="757"/>
      <c r="AID19" s="757"/>
      <c r="AIE19" s="757"/>
      <c r="AIF19" s="757"/>
      <c r="AIG19" s="757"/>
      <c r="AIH19" s="757"/>
      <c r="AII19" s="757"/>
      <c r="AIJ19" s="757"/>
      <c r="AIK19" s="757"/>
      <c r="AIL19" s="757"/>
      <c r="AIM19" s="757"/>
      <c r="AIN19" s="757"/>
      <c r="AIO19" s="757"/>
      <c r="AIP19" s="757"/>
      <c r="AIQ19" s="757"/>
      <c r="AIR19" s="757"/>
      <c r="AIS19" s="757"/>
      <c r="AIT19" s="757"/>
      <c r="AIU19" s="757"/>
      <c r="AIV19" s="757"/>
      <c r="AIW19" s="757"/>
      <c r="AIX19" s="757"/>
      <c r="AIY19" s="757"/>
      <c r="AIZ19" s="757"/>
      <c r="AJA19" s="757"/>
      <c r="AJB19" s="757"/>
      <c r="AJC19" s="757"/>
      <c r="AJD19" s="757"/>
      <c r="AJE19" s="757"/>
      <c r="AJF19" s="757"/>
      <c r="AJG19" s="757"/>
      <c r="AJH19" s="757"/>
      <c r="AJI19" s="757"/>
      <c r="AJJ19" s="757"/>
      <c r="AJK19" s="757"/>
      <c r="AJL19" s="757"/>
      <c r="AJM19" s="757"/>
      <c r="AJN19" s="757"/>
      <c r="AJO19" s="757"/>
      <c r="AJP19" s="757"/>
      <c r="AJQ19" s="757"/>
      <c r="AJR19" s="757"/>
      <c r="AJS19" s="757"/>
      <c r="AJT19" s="757"/>
      <c r="AJU19" s="757"/>
      <c r="AJV19" s="757"/>
      <c r="AJW19" s="757"/>
      <c r="AJX19" s="757"/>
      <c r="AJY19" s="757"/>
      <c r="AJZ19" s="757"/>
      <c r="AKA19" s="757"/>
      <c r="AKB19" s="757"/>
      <c r="AKC19" s="757"/>
      <c r="AKD19" s="757"/>
      <c r="AKE19" s="757"/>
      <c r="AKF19" s="757"/>
      <c r="AKG19" s="757"/>
      <c r="AKH19" s="757"/>
      <c r="AKI19" s="757"/>
      <c r="AKJ19" s="757"/>
      <c r="AKK19" s="757"/>
      <c r="AKL19" s="757"/>
      <c r="AKM19" s="757"/>
      <c r="AKN19" s="757"/>
      <c r="AKO19" s="757"/>
      <c r="AKP19" s="757"/>
      <c r="AKQ19" s="757"/>
      <c r="AKR19" s="757"/>
      <c r="AKS19" s="757"/>
      <c r="AKT19" s="757"/>
      <c r="AKU19" s="757"/>
      <c r="AKV19" s="757"/>
      <c r="AKW19" s="757"/>
      <c r="AKX19" s="757"/>
      <c r="AKY19" s="757"/>
      <c r="AKZ19" s="757"/>
      <c r="ALA19" s="757"/>
      <c r="ALB19" s="757"/>
      <c r="ALC19" s="757"/>
      <c r="ALD19" s="757"/>
      <c r="ALE19" s="757"/>
      <c r="ALF19" s="757"/>
      <c r="ALG19" s="757"/>
      <c r="ALH19" s="757"/>
      <c r="ALI19" s="757"/>
      <c r="ALJ19" s="757"/>
      <c r="ALK19" s="757"/>
      <c r="ALL19" s="757"/>
      <c r="ALM19" s="757"/>
      <c r="ALN19" s="757"/>
      <c r="ALO19" s="757"/>
      <c r="ALP19" s="757"/>
      <c r="ALQ19" s="757"/>
      <c r="ALR19" s="757"/>
      <c r="ALS19" s="757"/>
      <c r="ALT19" s="757"/>
      <c r="ALU19" s="757"/>
      <c r="ALV19" s="757"/>
      <c r="ALW19" s="757"/>
      <c r="ALX19" s="757"/>
      <c r="ALY19" s="757"/>
      <c r="ALZ19" s="757"/>
      <c r="AMA19" s="757"/>
      <c r="AMB19" s="757"/>
      <c r="AMC19" s="757"/>
      <c r="AMD19" s="757"/>
      <c r="AME19" s="757"/>
      <c r="AMF19" s="757"/>
      <c r="AMG19" s="757"/>
      <c r="AMH19" s="757"/>
      <c r="AMI19" s="757"/>
      <c r="AMJ19" s="757"/>
      <c r="AMK19" s="757"/>
      <c r="AML19" s="757"/>
      <c r="AMM19" s="757"/>
      <c r="AMN19" s="757"/>
      <c r="AMO19" s="757"/>
      <c r="AMP19" s="757"/>
      <c r="AMQ19" s="757"/>
      <c r="AMR19" s="757"/>
      <c r="AMS19" s="757"/>
      <c r="AMT19" s="757"/>
      <c r="AMU19" s="757"/>
      <c r="AMV19" s="757"/>
      <c r="AMW19" s="757"/>
      <c r="AMX19" s="757"/>
      <c r="AMY19" s="757"/>
      <c r="AMZ19" s="757"/>
      <c r="ANA19" s="757"/>
      <c r="ANB19" s="757"/>
      <c r="ANC19" s="757"/>
      <c r="AND19" s="757"/>
      <c r="ANE19" s="757"/>
      <c r="ANF19" s="757"/>
      <c r="ANG19" s="757"/>
      <c r="ANH19" s="757"/>
      <c r="ANI19" s="757"/>
      <c r="ANJ19" s="757"/>
      <c r="ANK19" s="757"/>
      <c r="ANL19" s="757"/>
      <c r="ANM19" s="757"/>
      <c r="ANN19" s="757"/>
      <c r="ANO19" s="757"/>
      <c r="ANP19" s="757"/>
      <c r="ANQ19" s="757"/>
      <c r="ANR19" s="757"/>
      <c r="ANS19" s="757"/>
      <c r="ANT19" s="757"/>
      <c r="ANU19" s="757"/>
      <c r="ANV19" s="757"/>
      <c r="ANW19" s="757"/>
      <c r="ANX19" s="757"/>
      <c r="ANY19" s="757"/>
      <c r="ANZ19" s="757"/>
      <c r="AOA19" s="757"/>
      <c r="AOB19" s="757"/>
      <c r="AOC19" s="757"/>
      <c r="AOD19" s="757"/>
      <c r="AOE19" s="757"/>
      <c r="AOF19" s="757"/>
      <c r="AOG19" s="757"/>
      <c r="AOH19" s="757"/>
      <c r="AOI19" s="757"/>
      <c r="AOJ19" s="757"/>
      <c r="AOK19" s="757"/>
      <c r="AOL19" s="757"/>
      <c r="AOM19" s="757"/>
      <c r="AON19" s="757"/>
      <c r="AOO19" s="757"/>
      <c r="AOP19" s="757"/>
      <c r="AOQ19" s="757"/>
      <c r="AOR19" s="757"/>
      <c r="AOS19" s="757"/>
      <c r="AOT19" s="757"/>
      <c r="AOU19" s="757"/>
      <c r="AOV19" s="757"/>
      <c r="AOW19" s="757"/>
      <c r="AOX19" s="757"/>
      <c r="AOY19" s="757"/>
      <c r="AOZ19" s="757"/>
      <c r="APA19" s="757"/>
      <c r="APB19" s="757"/>
      <c r="APC19" s="757"/>
      <c r="APD19" s="757"/>
      <c r="APE19" s="757"/>
      <c r="APF19" s="757"/>
      <c r="APG19" s="757"/>
      <c r="APH19" s="757"/>
      <c r="API19" s="757"/>
      <c r="APJ19" s="757"/>
      <c r="APK19" s="757"/>
      <c r="APL19" s="757"/>
      <c r="APM19" s="757"/>
      <c r="APN19" s="757"/>
      <c r="APO19" s="757"/>
      <c r="APP19" s="757"/>
      <c r="APQ19" s="757"/>
      <c r="APR19" s="757"/>
      <c r="APS19" s="757"/>
      <c r="APT19" s="757"/>
      <c r="APU19" s="757"/>
      <c r="APV19" s="757"/>
      <c r="APW19" s="757"/>
      <c r="APX19" s="757"/>
      <c r="APY19" s="757"/>
      <c r="APZ19" s="757"/>
      <c r="AQA19" s="757"/>
      <c r="AQB19" s="757"/>
      <c r="AQC19" s="757"/>
      <c r="AQD19" s="757"/>
      <c r="AQE19" s="757"/>
      <c r="AQF19" s="757"/>
      <c r="AQG19" s="757"/>
      <c r="AQH19" s="757"/>
      <c r="AQI19" s="757"/>
      <c r="AQJ19" s="757"/>
      <c r="AQK19" s="757"/>
      <c r="AQL19" s="757"/>
      <c r="AQM19" s="757"/>
      <c r="AQN19" s="757"/>
      <c r="AQO19" s="757"/>
      <c r="AQP19" s="757"/>
      <c r="AQQ19" s="757"/>
      <c r="AQR19" s="757"/>
      <c r="AQS19" s="757"/>
      <c r="AQT19" s="757"/>
      <c r="AQU19" s="757"/>
      <c r="AQV19" s="757"/>
      <c r="AQW19" s="757"/>
      <c r="AQX19" s="757"/>
      <c r="AQY19" s="757"/>
      <c r="AQZ19" s="757"/>
      <c r="ARA19" s="757"/>
      <c r="ARB19" s="757"/>
      <c r="ARC19" s="757"/>
      <c r="ARD19" s="757"/>
      <c r="ARE19" s="757"/>
      <c r="ARF19" s="757"/>
      <c r="ARG19" s="757"/>
      <c r="ARH19" s="757"/>
      <c r="ARI19" s="757"/>
      <c r="ARJ19" s="757"/>
      <c r="ARK19" s="757"/>
      <c r="ARL19" s="757"/>
      <c r="ARM19" s="757"/>
      <c r="ARN19" s="757"/>
      <c r="ARO19" s="757"/>
      <c r="ARP19" s="757"/>
      <c r="ARQ19" s="757"/>
      <c r="ARR19" s="757"/>
      <c r="ARS19" s="757"/>
      <c r="ART19" s="757"/>
      <c r="ARU19" s="757"/>
      <c r="ARV19" s="757"/>
      <c r="ARW19" s="757"/>
      <c r="ARX19" s="757"/>
      <c r="ARY19" s="757"/>
      <c r="ARZ19" s="757"/>
      <c r="ASA19" s="757"/>
      <c r="ASB19" s="757"/>
      <c r="ASC19" s="757"/>
      <c r="ASD19" s="757"/>
      <c r="ASE19" s="757"/>
      <c r="ASF19" s="757"/>
      <c r="ASG19" s="757"/>
      <c r="ASH19" s="757"/>
      <c r="ASI19" s="757"/>
      <c r="ASJ19" s="757"/>
      <c r="ASK19" s="757"/>
      <c r="ASL19" s="757"/>
      <c r="ASM19" s="757"/>
      <c r="ASN19" s="757"/>
      <c r="ASO19" s="757"/>
      <c r="ASP19" s="757"/>
      <c r="ASQ19" s="757"/>
      <c r="ASR19" s="757"/>
      <c r="ASS19" s="757"/>
      <c r="AST19" s="757"/>
      <c r="ASU19" s="757"/>
      <c r="ASV19" s="757"/>
      <c r="ASW19" s="757"/>
      <c r="ASX19" s="757"/>
      <c r="ASY19" s="757"/>
      <c r="ASZ19" s="757"/>
      <c r="ATA19" s="757"/>
      <c r="ATB19" s="757"/>
      <c r="ATC19" s="757"/>
      <c r="ATD19" s="757"/>
      <c r="ATE19" s="757"/>
      <c r="ATF19" s="757"/>
      <c r="ATG19" s="757"/>
      <c r="ATH19" s="757"/>
      <c r="ATI19" s="757"/>
      <c r="ATJ19" s="757"/>
      <c r="ATK19" s="757"/>
      <c r="ATL19" s="757"/>
      <c r="ATM19" s="757"/>
      <c r="ATN19" s="757"/>
      <c r="ATO19" s="757"/>
      <c r="ATP19" s="757"/>
      <c r="ATQ19" s="757"/>
      <c r="ATR19" s="757"/>
      <c r="ATS19" s="757"/>
      <c r="ATT19" s="757"/>
      <c r="ATU19" s="757"/>
      <c r="ATV19" s="757"/>
      <c r="ATW19" s="757"/>
      <c r="ATX19" s="757"/>
      <c r="ATY19" s="757"/>
      <c r="ATZ19" s="757"/>
      <c r="AUA19" s="757"/>
      <c r="AUB19" s="757"/>
      <c r="AUC19" s="757"/>
      <c r="AUD19" s="757"/>
      <c r="AUE19" s="757"/>
      <c r="AUF19" s="757"/>
      <c r="AUG19" s="757"/>
      <c r="AUH19" s="757"/>
      <c r="AUI19" s="757"/>
      <c r="AUJ19" s="757"/>
      <c r="AUK19" s="757"/>
      <c r="AUL19" s="757"/>
      <c r="AUM19" s="757"/>
      <c r="AUN19" s="757"/>
      <c r="AUO19" s="757"/>
      <c r="AUP19" s="757"/>
      <c r="AUQ19" s="757"/>
      <c r="AUR19" s="757"/>
      <c r="AUS19" s="757"/>
      <c r="AUT19" s="757"/>
      <c r="AUU19" s="757"/>
      <c r="AUV19" s="757"/>
      <c r="AUW19" s="757"/>
      <c r="AUX19" s="757"/>
      <c r="AUY19" s="757"/>
      <c r="AUZ19" s="757"/>
      <c r="AVA19" s="757"/>
      <c r="AVB19" s="757"/>
      <c r="AVC19" s="757"/>
      <c r="AVD19" s="757"/>
      <c r="AVE19" s="757"/>
      <c r="AVF19" s="757"/>
      <c r="AVG19" s="757"/>
      <c r="AVH19" s="757"/>
      <c r="AVI19" s="757"/>
      <c r="AVJ19" s="757"/>
      <c r="AVK19" s="757"/>
      <c r="AVL19" s="757"/>
      <c r="AVM19" s="757"/>
      <c r="AVN19" s="757"/>
      <c r="AVO19" s="757"/>
      <c r="AVP19" s="757"/>
      <c r="AVQ19" s="757"/>
      <c r="AVR19" s="757"/>
      <c r="AVS19" s="757"/>
      <c r="AVT19" s="757"/>
      <c r="AVU19" s="757"/>
      <c r="AVV19" s="757"/>
      <c r="AVW19" s="757"/>
      <c r="AVX19" s="757"/>
      <c r="AVY19" s="757"/>
      <c r="AVZ19" s="757"/>
      <c r="AWA19" s="757"/>
      <c r="AWB19" s="757"/>
      <c r="AWC19" s="757"/>
      <c r="AWD19" s="757"/>
      <c r="AWE19" s="757"/>
      <c r="AWF19" s="757"/>
      <c r="AWG19" s="757"/>
      <c r="AWH19" s="757"/>
      <c r="AWI19" s="757"/>
      <c r="AWJ19" s="757"/>
      <c r="AWK19" s="757"/>
      <c r="AWL19" s="757"/>
      <c r="AWM19" s="757"/>
      <c r="AWN19" s="757"/>
      <c r="AWO19" s="757"/>
      <c r="AWP19" s="757"/>
      <c r="AWQ19" s="757"/>
      <c r="AWR19" s="757"/>
      <c r="AWS19" s="757"/>
      <c r="AWT19" s="757"/>
      <c r="AWU19" s="757"/>
      <c r="AWV19" s="757"/>
      <c r="AWW19" s="757"/>
      <c r="AWX19" s="757"/>
      <c r="AWY19" s="757"/>
      <c r="AWZ19" s="757"/>
      <c r="AXA19" s="757"/>
      <c r="AXB19" s="757"/>
      <c r="AXC19" s="757"/>
      <c r="AXD19" s="757"/>
      <c r="AXE19" s="757"/>
      <c r="AXF19" s="757"/>
      <c r="AXG19" s="757"/>
      <c r="AXH19" s="757"/>
      <c r="AXI19" s="757"/>
      <c r="AXJ19" s="757"/>
      <c r="AXK19" s="757"/>
      <c r="AXL19" s="757"/>
      <c r="AXM19" s="757"/>
      <c r="AXN19" s="757"/>
      <c r="AXO19" s="757"/>
      <c r="AXP19" s="757"/>
      <c r="AXQ19" s="757"/>
      <c r="AXR19" s="757"/>
      <c r="AXS19" s="757"/>
      <c r="AXT19" s="757"/>
      <c r="AXU19" s="757"/>
      <c r="AXV19" s="757"/>
      <c r="AXW19" s="757"/>
      <c r="AXX19" s="757"/>
      <c r="AXY19" s="757"/>
      <c r="AXZ19" s="757"/>
      <c r="AYA19" s="757"/>
      <c r="AYB19" s="757"/>
      <c r="AYC19" s="757"/>
      <c r="AYD19" s="757"/>
      <c r="AYE19" s="757"/>
      <c r="AYF19" s="757"/>
      <c r="AYG19" s="757"/>
      <c r="AYH19" s="757"/>
      <c r="AYI19" s="757"/>
      <c r="AYJ19" s="757"/>
      <c r="AYK19" s="757"/>
      <c r="AYL19" s="757"/>
      <c r="AYM19" s="757"/>
      <c r="AYN19" s="757"/>
      <c r="AYO19" s="757"/>
      <c r="AYP19" s="757"/>
      <c r="AYQ19" s="757"/>
      <c r="AYR19" s="757"/>
      <c r="AYS19" s="757"/>
      <c r="AYT19" s="757"/>
      <c r="AYU19" s="757"/>
      <c r="AYV19" s="757"/>
      <c r="AYW19" s="757"/>
      <c r="AYX19" s="757"/>
      <c r="AYY19" s="757"/>
      <c r="AYZ19" s="757"/>
      <c r="AZA19" s="757"/>
      <c r="AZB19" s="757"/>
      <c r="AZC19" s="757"/>
      <c r="AZD19" s="757"/>
      <c r="AZE19" s="757"/>
      <c r="AZF19" s="757"/>
      <c r="AZG19" s="757"/>
      <c r="AZH19" s="757"/>
      <c r="AZI19" s="757"/>
      <c r="AZJ19" s="757"/>
      <c r="AZK19" s="757"/>
      <c r="AZL19" s="757"/>
      <c r="AZM19" s="757"/>
      <c r="AZN19" s="757"/>
      <c r="AZO19" s="757"/>
      <c r="AZP19" s="757"/>
      <c r="AZQ19" s="757"/>
      <c r="AZR19" s="757"/>
      <c r="AZS19" s="757"/>
      <c r="AZT19" s="757"/>
      <c r="AZU19" s="757"/>
      <c r="AZV19" s="757"/>
      <c r="AZW19" s="757"/>
      <c r="AZX19" s="757"/>
      <c r="AZY19" s="757"/>
      <c r="AZZ19" s="757"/>
      <c r="BAA19" s="757"/>
      <c r="BAB19" s="757"/>
      <c r="BAC19" s="757"/>
      <c r="BAD19" s="757"/>
      <c r="BAE19" s="757"/>
      <c r="BAF19" s="757"/>
      <c r="BAG19" s="757"/>
      <c r="BAH19" s="757"/>
      <c r="BAI19" s="757"/>
      <c r="BAJ19" s="757"/>
      <c r="BAK19" s="757"/>
      <c r="BAL19" s="757"/>
      <c r="BAM19" s="757"/>
      <c r="BAN19" s="757"/>
      <c r="BAO19" s="757"/>
      <c r="BAP19" s="757"/>
      <c r="BAQ19" s="757"/>
      <c r="BAR19" s="757"/>
      <c r="BAS19" s="757"/>
      <c r="BAT19" s="757"/>
      <c r="BAU19" s="757"/>
      <c r="BAV19" s="757"/>
      <c r="BAW19" s="757"/>
      <c r="BAX19" s="757"/>
      <c r="BAY19" s="757"/>
      <c r="BAZ19" s="757"/>
      <c r="BBA19" s="757"/>
      <c r="BBB19" s="757"/>
      <c r="BBC19" s="757"/>
      <c r="BBD19" s="757"/>
      <c r="BBE19" s="757"/>
      <c r="BBF19" s="757"/>
      <c r="BBG19" s="757"/>
      <c r="BBH19" s="757"/>
      <c r="BBI19" s="757"/>
      <c r="BBJ19" s="757"/>
      <c r="BBK19" s="757"/>
      <c r="BBL19" s="757"/>
      <c r="BBM19" s="757"/>
      <c r="BBN19" s="757"/>
      <c r="BBO19" s="757"/>
      <c r="BBP19" s="757"/>
      <c r="BBQ19" s="757"/>
      <c r="BBR19" s="757"/>
      <c r="BBS19" s="757"/>
      <c r="BBT19" s="757"/>
      <c r="BBU19" s="757"/>
      <c r="BBV19" s="757"/>
      <c r="BBW19" s="757"/>
      <c r="BBX19" s="757"/>
      <c r="BBY19" s="757"/>
      <c r="BBZ19" s="757"/>
      <c r="BCA19" s="757"/>
      <c r="BCB19" s="757"/>
      <c r="BCC19" s="757"/>
      <c r="BCD19" s="757"/>
      <c r="BCE19" s="757"/>
      <c r="BCF19" s="757"/>
      <c r="BCG19" s="757"/>
      <c r="BCH19" s="757"/>
      <c r="BCI19" s="757"/>
      <c r="BCJ19" s="757"/>
      <c r="BCK19" s="757"/>
      <c r="BCL19" s="757"/>
      <c r="BCM19" s="757"/>
      <c r="BCN19" s="757"/>
      <c r="BCO19" s="757"/>
      <c r="BCP19" s="757"/>
      <c r="BCQ19" s="757"/>
      <c r="BCR19" s="757"/>
      <c r="BCS19" s="757"/>
      <c r="BCT19" s="757"/>
      <c r="BCU19" s="757"/>
      <c r="BCV19" s="757"/>
      <c r="BCW19" s="757"/>
      <c r="BCX19" s="757"/>
      <c r="BCY19" s="757"/>
      <c r="BCZ19" s="757"/>
      <c r="BDA19" s="757"/>
      <c r="BDB19" s="757"/>
      <c r="BDC19" s="757"/>
      <c r="BDD19" s="757"/>
      <c r="BDE19" s="757"/>
      <c r="BDF19" s="757"/>
      <c r="BDG19" s="757"/>
      <c r="BDH19" s="757"/>
      <c r="BDI19" s="757"/>
      <c r="BDJ19" s="757"/>
      <c r="BDK19" s="757"/>
      <c r="BDL19" s="757"/>
      <c r="BDM19" s="757"/>
      <c r="BDN19" s="757"/>
      <c r="BDO19" s="757"/>
      <c r="BDP19" s="757"/>
      <c r="BDQ19" s="757"/>
      <c r="BDR19" s="757"/>
      <c r="BDS19" s="757"/>
      <c r="BDT19" s="757"/>
      <c r="BDU19" s="757"/>
      <c r="BDV19" s="757"/>
      <c r="BDW19" s="757"/>
      <c r="BDX19" s="757"/>
      <c r="BDY19" s="757"/>
      <c r="BDZ19" s="757"/>
      <c r="BEA19" s="757"/>
      <c r="BEB19" s="757"/>
      <c r="BEC19" s="757"/>
      <c r="BED19" s="757"/>
      <c r="BEE19" s="757"/>
      <c r="BEF19" s="757"/>
      <c r="BEG19" s="757"/>
      <c r="BEH19" s="757"/>
      <c r="BEI19" s="757"/>
      <c r="BEJ19" s="757"/>
      <c r="BEK19" s="757"/>
      <c r="BEL19" s="757"/>
      <c r="BEM19" s="757"/>
      <c r="BEN19" s="757"/>
      <c r="BEO19" s="757"/>
      <c r="BEP19" s="757"/>
      <c r="BEQ19" s="757"/>
      <c r="BER19" s="757"/>
      <c r="BES19" s="757"/>
      <c r="BET19" s="757"/>
      <c r="BEU19" s="757"/>
      <c r="BEV19" s="757"/>
      <c r="BEW19" s="757"/>
      <c r="BEX19" s="757"/>
      <c r="BEY19" s="757"/>
      <c r="BEZ19" s="757"/>
      <c r="BFA19" s="757"/>
      <c r="BFB19" s="757"/>
      <c r="BFC19" s="757"/>
      <c r="BFD19" s="757"/>
      <c r="BFE19" s="757"/>
      <c r="BFF19" s="757"/>
      <c r="BFG19" s="757"/>
      <c r="BFH19" s="757"/>
      <c r="BFI19" s="757"/>
      <c r="BFJ19" s="757"/>
      <c r="BFK19" s="757"/>
      <c r="BFL19" s="757"/>
      <c r="BFM19" s="757"/>
      <c r="BFN19" s="757"/>
      <c r="BFO19" s="757"/>
      <c r="BFP19" s="757"/>
      <c r="BFQ19" s="757"/>
      <c r="BFR19" s="757"/>
      <c r="BFS19" s="757"/>
      <c r="BFT19" s="757"/>
      <c r="BFU19" s="757"/>
      <c r="BFV19" s="757"/>
      <c r="BFW19" s="757"/>
      <c r="BFX19" s="757"/>
      <c r="BFY19" s="757"/>
      <c r="BFZ19" s="757"/>
      <c r="BGA19" s="757"/>
      <c r="BGB19" s="757"/>
      <c r="BGC19" s="757"/>
      <c r="BGD19" s="757"/>
      <c r="BGE19" s="757"/>
      <c r="BGF19" s="757"/>
      <c r="BGG19" s="757"/>
      <c r="BGH19" s="757"/>
      <c r="BGI19" s="757"/>
      <c r="BGJ19" s="757"/>
      <c r="BGK19" s="757"/>
      <c r="BGL19" s="757"/>
      <c r="BGM19" s="757"/>
      <c r="BGN19" s="757"/>
      <c r="BGO19" s="757"/>
      <c r="BGP19" s="757"/>
      <c r="BGQ19" s="757"/>
      <c r="BGR19" s="757"/>
      <c r="BGS19" s="757"/>
      <c r="BGT19" s="757"/>
      <c r="BGU19" s="757"/>
      <c r="BGV19" s="757"/>
      <c r="BGW19" s="757"/>
      <c r="BGX19" s="757"/>
      <c r="BGY19" s="757"/>
      <c r="BGZ19" s="757"/>
      <c r="BHA19" s="757"/>
      <c r="BHB19" s="757"/>
      <c r="BHC19" s="757"/>
      <c r="BHD19" s="757"/>
      <c r="BHE19" s="757"/>
      <c r="BHF19" s="757"/>
      <c r="BHG19" s="757"/>
      <c r="BHH19" s="757"/>
      <c r="BHI19" s="757"/>
      <c r="BHJ19" s="757"/>
      <c r="BHK19" s="757"/>
      <c r="BHL19" s="757"/>
      <c r="BHM19" s="757"/>
      <c r="BHN19" s="757"/>
      <c r="BHO19" s="757"/>
      <c r="BHP19" s="757"/>
      <c r="BHQ19" s="757"/>
      <c r="BHR19" s="757"/>
      <c r="BHS19" s="757"/>
      <c r="BHT19" s="757"/>
      <c r="BHU19" s="757"/>
      <c r="BHV19" s="757"/>
      <c r="BHW19" s="757"/>
      <c r="BHX19" s="757"/>
      <c r="BHY19" s="757"/>
      <c r="BHZ19" s="757"/>
      <c r="BIA19" s="757"/>
      <c r="BIB19" s="757"/>
      <c r="BIC19" s="757"/>
      <c r="BID19" s="757"/>
      <c r="BIE19" s="757"/>
      <c r="BIF19" s="757"/>
      <c r="BIG19" s="757"/>
      <c r="BIH19" s="757"/>
      <c r="BII19" s="757"/>
      <c r="BIJ19" s="757"/>
      <c r="BIK19" s="757"/>
      <c r="BIL19" s="757"/>
      <c r="BIM19" s="757"/>
      <c r="BIN19" s="757"/>
      <c r="BIO19" s="757"/>
      <c r="BIP19" s="757"/>
      <c r="BIQ19" s="757"/>
      <c r="BIR19" s="757"/>
      <c r="BIS19" s="757"/>
      <c r="BIT19" s="757"/>
      <c r="BIU19" s="757"/>
      <c r="BIV19" s="757"/>
      <c r="BIW19" s="757"/>
      <c r="BIX19" s="757"/>
      <c r="BIY19" s="757"/>
      <c r="BIZ19" s="757"/>
      <c r="BJA19" s="757"/>
      <c r="BJB19" s="757"/>
      <c r="BJC19" s="757"/>
      <c r="BJD19" s="757"/>
      <c r="BJE19" s="757"/>
      <c r="BJF19" s="757"/>
      <c r="BJG19" s="757"/>
      <c r="BJH19" s="757"/>
      <c r="BJI19" s="757"/>
      <c r="BJJ19" s="757"/>
      <c r="BJK19" s="757"/>
      <c r="BJL19" s="757"/>
      <c r="BJM19" s="757"/>
      <c r="BJN19" s="757"/>
      <c r="BJO19" s="757"/>
      <c r="BJP19" s="757"/>
      <c r="BJQ19" s="757"/>
      <c r="BJR19" s="757"/>
      <c r="BJS19" s="757"/>
      <c r="BJT19" s="757"/>
      <c r="BJU19" s="757"/>
      <c r="BJV19" s="757"/>
      <c r="BJW19" s="757"/>
      <c r="BJX19" s="757"/>
      <c r="BJY19" s="757"/>
      <c r="BJZ19" s="757"/>
      <c r="BKA19" s="757"/>
      <c r="BKB19" s="757"/>
      <c r="BKC19" s="757"/>
      <c r="BKD19" s="757"/>
      <c r="BKE19" s="757"/>
      <c r="BKF19" s="757"/>
      <c r="BKG19" s="757"/>
      <c r="BKH19" s="757"/>
      <c r="BKI19" s="757"/>
      <c r="BKJ19" s="757"/>
      <c r="BKK19" s="757"/>
      <c r="BKL19" s="757"/>
      <c r="BKM19" s="757"/>
      <c r="BKN19" s="757"/>
      <c r="BKO19" s="757"/>
      <c r="BKP19" s="757"/>
      <c r="BKQ19" s="757"/>
      <c r="BKR19" s="757"/>
      <c r="BKS19" s="757"/>
      <c r="BKT19" s="757"/>
      <c r="BKU19" s="757"/>
      <c r="BKV19" s="757"/>
      <c r="BKW19" s="757"/>
      <c r="BKX19" s="757"/>
      <c r="BKY19" s="757"/>
      <c r="BKZ19" s="757"/>
      <c r="BLA19" s="757"/>
      <c r="BLB19" s="757"/>
      <c r="BLC19" s="757"/>
      <c r="BLD19" s="757"/>
      <c r="BLE19" s="757"/>
      <c r="BLF19" s="757"/>
      <c r="BLG19" s="757"/>
      <c r="BLH19" s="757"/>
      <c r="BLI19" s="757"/>
      <c r="BLJ19" s="757"/>
      <c r="BLK19" s="757"/>
      <c r="BLL19" s="757"/>
      <c r="BLM19" s="757"/>
      <c r="BLN19" s="757"/>
      <c r="BLO19" s="757"/>
      <c r="BLP19" s="757"/>
      <c r="BLQ19" s="757"/>
      <c r="BLR19" s="757"/>
      <c r="BLS19" s="757"/>
      <c r="BLT19" s="757"/>
      <c r="BLU19" s="757"/>
      <c r="BLV19" s="757"/>
      <c r="BLW19" s="757"/>
      <c r="BLX19" s="757"/>
      <c r="BLY19" s="757"/>
      <c r="BLZ19" s="757"/>
      <c r="BMA19" s="757"/>
      <c r="BMB19" s="757"/>
      <c r="BMC19" s="757"/>
      <c r="BMD19" s="757"/>
      <c r="BME19" s="757"/>
      <c r="BMF19" s="757"/>
      <c r="BMG19" s="757"/>
      <c r="BMH19" s="757"/>
      <c r="BMI19" s="757"/>
      <c r="BMJ19" s="757"/>
      <c r="BMK19" s="757"/>
      <c r="BML19" s="757"/>
      <c r="BMM19" s="757"/>
      <c r="BMN19" s="757"/>
      <c r="BMO19" s="757"/>
      <c r="BMP19" s="757"/>
      <c r="BMQ19" s="757"/>
      <c r="BMR19" s="757"/>
      <c r="BMS19" s="757"/>
      <c r="BMT19" s="757"/>
      <c r="BMU19" s="757"/>
      <c r="BMV19" s="757"/>
      <c r="BMW19" s="757"/>
      <c r="BMX19" s="757"/>
      <c r="BMY19" s="757"/>
      <c r="BMZ19" s="757"/>
      <c r="BNA19" s="757"/>
      <c r="BNB19" s="757"/>
      <c r="BNC19" s="757"/>
      <c r="BND19" s="757"/>
      <c r="BNE19" s="757"/>
      <c r="BNF19" s="757"/>
      <c r="BNG19" s="757"/>
      <c r="BNH19" s="757"/>
      <c r="BNI19" s="757"/>
      <c r="BNJ19" s="757"/>
      <c r="BNK19" s="757"/>
      <c r="BNL19" s="757"/>
      <c r="BNM19" s="757"/>
      <c r="BNN19" s="757"/>
      <c r="BNO19" s="757"/>
      <c r="BNP19" s="757"/>
      <c r="BNQ19" s="757"/>
      <c r="BNR19" s="757"/>
      <c r="BNS19" s="757"/>
      <c r="BNT19" s="757"/>
      <c r="BNU19" s="757"/>
      <c r="BNV19" s="757"/>
      <c r="BNW19" s="757"/>
      <c r="BNX19" s="757"/>
      <c r="BNY19" s="757"/>
      <c r="BNZ19" s="757"/>
      <c r="BOA19" s="757"/>
      <c r="BOB19" s="757"/>
      <c r="BOC19" s="757"/>
      <c r="BOD19" s="757"/>
      <c r="BOE19" s="757"/>
      <c r="BOF19" s="757"/>
      <c r="BOG19" s="757"/>
      <c r="BOH19" s="757"/>
      <c r="BOI19" s="757"/>
      <c r="BOJ19" s="757"/>
      <c r="BOK19" s="757"/>
      <c r="BOL19" s="757"/>
      <c r="BOM19" s="757"/>
      <c r="BON19" s="757"/>
      <c r="BOO19" s="757"/>
      <c r="BOP19" s="757"/>
      <c r="BOQ19" s="757"/>
      <c r="BOR19" s="757"/>
      <c r="BOS19" s="757"/>
      <c r="BOT19" s="757"/>
      <c r="BOU19" s="757"/>
      <c r="BOV19" s="757"/>
      <c r="BOW19" s="757"/>
      <c r="BOX19" s="757"/>
      <c r="BOY19" s="757"/>
      <c r="BOZ19" s="757"/>
      <c r="BPA19" s="757"/>
      <c r="BPB19" s="757"/>
      <c r="BPC19" s="757"/>
      <c r="BPD19" s="757"/>
      <c r="BPE19" s="757"/>
      <c r="BPF19" s="757"/>
      <c r="BPG19" s="757"/>
      <c r="BPH19" s="757"/>
      <c r="BPI19" s="757"/>
      <c r="BPJ19" s="757"/>
      <c r="BPK19" s="757"/>
      <c r="BPL19" s="757"/>
      <c r="BPM19" s="757"/>
      <c r="BPN19" s="757"/>
      <c r="BPO19" s="757"/>
      <c r="BPP19" s="757"/>
      <c r="BPQ19" s="757"/>
      <c r="BPR19" s="757"/>
      <c r="BPS19" s="757"/>
      <c r="BPT19" s="757"/>
      <c r="BPU19" s="757"/>
      <c r="BPV19" s="757"/>
      <c r="BPW19" s="757"/>
      <c r="BPX19" s="757"/>
      <c r="BPY19" s="757"/>
      <c r="BPZ19" s="757"/>
      <c r="BQA19" s="757"/>
      <c r="BQB19" s="757"/>
      <c r="BQC19" s="757"/>
      <c r="BQD19" s="757"/>
      <c r="BQE19" s="757"/>
      <c r="BQF19" s="757"/>
      <c r="BQG19" s="757"/>
      <c r="BQH19" s="757"/>
      <c r="BQI19" s="757"/>
      <c r="BQJ19" s="757"/>
      <c r="BQK19" s="757"/>
      <c r="BQL19" s="757"/>
      <c r="BQM19" s="757"/>
      <c r="BQN19" s="757"/>
      <c r="BQO19" s="757"/>
      <c r="BQP19" s="757"/>
      <c r="BQQ19" s="757"/>
      <c r="BQR19" s="757"/>
      <c r="BQS19" s="757"/>
      <c r="BQT19" s="757"/>
      <c r="BQU19" s="757"/>
      <c r="BQV19" s="757"/>
      <c r="BQW19" s="757"/>
      <c r="BQX19" s="757"/>
      <c r="BQY19" s="757"/>
      <c r="BQZ19" s="757"/>
      <c r="BRA19" s="757"/>
      <c r="BRB19" s="757"/>
      <c r="BRC19" s="757"/>
      <c r="BRD19" s="757"/>
      <c r="BRE19" s="757"/>
      <c r="BRF19" s="757"/>
      <c r="BRG19" s="757"/>
      <c r="BRH19" s="757"/>
      <c r="BRI19" s="757"/>
      <c r="BRJ19" s="757"/>
      <c r="BRK19" s="757"/>
      <c r="BRL19" s="757"/>
      <c r="BRM19" s="757"/>
      <c r="BRN19" s="757"/>
      <c r="BRO19" s="757"/>
      <c r="BRP19" s="757"/>
      <c r="BRQ19" s="757"/>
      <c r="BRR19" s="757"/>
      <c r="BRS19" s="757"/>
      <c r="BRT19" s="757"/>
      <c r="BRU19" s="757"/>
      <c r="BRV19" s="757"/>
      <c r="BRW19" s="757"/>
      <c r="BRX19" s="757"/>
      <c r="BRY19" s="757"/>
      <c r="BRZ19" s="757"/>
      <c r="BSA19" s="757"/>
      <c r="BSB19" s="757"/>
      <c r="BSC19" s="757"/>
      <c r="BSD19" s="757"/>
      <c r="BSE19" s="757"/>
      <c r="BSF19" s="757"/>
      <c r="BSG19" s="757"/>
      <c r="BSH19" s="757"/>
      <c r="BSI19" s="757"/>
      <c r="BSJ19" s="757"/>
      <c r="BSK19" s="757"/>
      <c r="BSL19" s="757"/>
      <c r="BSM19" s="757"/>
      <c r="BSN19" s="757"/>
      <c r="BSO19" s="757"/>
      <c r="BSP19" s="757"/>
      <c r="BSQ19" s="757"/>
      <c r="BSR19" s="757"/>
      <c r="BSS19" s="757"/>
      <c r="BST19" s="757"/>
      <c r="BSU19" s="757"/>
      <c r="BSV19" s="757"/>
      <c r="BSW19" s="757"/>
      <c r="BSX19" s="757"/>
      <c r="BSY19" s="757"/>
      <c r="BSZ19" s="757"/>
      <c r="BTA19" s="757"/>
      <c r="BTB19" s="757"/>
      <c r="BTC19" s="757"/>
      <c r="BTD19" s="757"/>
      <c r="BTE19" s="757"/>
      <c r="BTF19" s="757"/>
      <c r="BTG19" s="757"/>
      <c r="BTH19" s="757"/>
      <c r="BTI19" s="757"/>
      <c r="BTJ19" s="757"/>
      <c r="BTK19" s="757"/>
      <c r="BTL19" s="757"/>
      <c r="BTM19" s="757"/>
      <c r="BTN19" s="757"/>
      <c r="BTO19" s="757"/>
      <c r="BTP19" s="757"/>
      <c r="BTQ19" s="757"/>
      <c r="BTR19" s="757"/>
      <c r="BTS19" s="757"/>
      <c r="BTT19" s="757"/>
      <c r="BTU19" s="757"/>
      <c r="BTV19" s="757"/>
      <c r="BTW19" s="757"/>
      <c r="BTX19" s="757"/>
      <c r="BTY19" s="757"/>
      <c r="BTZ19" s="757"/>
      <c r="BUA19" s="757"/>
      <c r="BUB19" s="757"/>
      <c r="BUC19" s="757"/>
      <c r="BUD19" s="757"/>
      <c r="BUE19" s="757"/>
      <c r="BUF19" s="757"/>
      <c r="BUG19" s="757"/>
      <c r="BUH19" s="757"/>
      <c r="BUI19" s="757"/>
      <c r="BUJ19" s="757"/>
      <c r="BUK19" s="757"/>
      <c r="BUL19" s="757"/>
      <c r="BUM19" s="757"/>
      <c r="BUN19" s="757"/>
      <c r="BUO19" s="757"/>
      <c r="BUP19" s="757"/>
      <c r="BUQ19" s="757"/>
      <c r="BUR19" s="757"/>
      <c r="BUS19" s="757"/>
      <c r="BUT19" s="757"/>
      <c r="BUU19" s="757"/>
      <c r="BUV19" s="757"/>
      <c r="BUW19" s="757"/>
      <c r="BUX19" s="757"/>
      <c r="BUY19" s="757"/>
      <c r="BUZ19" s="757"/>
      <c r="BVA19" s="757"/>
      <c r="BVB19" s="757"/>
      <c r="BVC19" s="757"/>
      <c r="BVD19" s="757"/>
      <c r="BVE19" s="757"/>
      <c r="BVF19" s="757"/>
      <c r="BVG19" s="757"/>
      <c r="BVH19" s="757"/>
      <c r="BVI19" s="757"/>
      <c r="BVJ19" s="757"/>
      <c r="BVK19" s="757"/>
      <c r="BVL19" s="757"/>
      <c r="BVM19" s="757"/>
      <c r="BVN19" s="757"/>
      <c r="BVO19" s="757"/>
      <c r="BVP19" s="757"/>
      <c r="BVQ19" s="757"/>
      <c r="BVR19" s="757"/>
      <c r="BVS19" s="757"/>
      <c r="BVT19" s="757"/>
      <c r="BVU19" s="757"/>
      <c r="BVV19" s="757"/>
      <c r="BVW19" s="757"/>
      <c r="BVX19" s="757"/>
      <c r="BVY19" s="757"/>
      <c r="BVZ19" s="757"/>
      <c r="BWA19" s="757"/>
      <c r="BWB19" s="757"/>
      <c r="BWC19" s="757"/>
      <c r="BWD19" s="757"/>
      <c r="BWE19" s="757"/>
      <c r="BWF19" s="757"/>
      <c r="BWG19" s="757"/>
      <c r="BWH19" s="757"/>
      <c r="BWI19" s="757"/>
      <c r="BWJ19" s="757"/>
      <c r="BWK19" s="757"/>
      <c r="BWL19" s="757"/>
      <c r="BWM19" s="757"/>
      <c r="BWN19" s="757"/>
      <c r="BWO19" s="757"/>
      <c r="BWP19" s="757"/>
      <c r="BWQ19" s="757"/>
      <c r="BWR19" s="757"/>
      <c r="BWS19" s="757"/>
      <c r="BWT19" s="757"/>
      <c r="BWU19" s="757"/>
      <c r="BWV19" s="757"/>
      <c r="BWW19" s="757"/>
      <c r="BWX19" s="757"/>
      <c r="BWY19" s="757"/>
      <c r="BWZ19" s="757"/>
      <c r="BXA19" s="757"/>
      <c r="BXB19" s="757"/>
      <c r="BXC19" s="757"/>
      <c r="BXD19" s="757"/>
      <c r="BXE19" s="757"/>
      <c r="BXF19" s="757"/>
      <c r="BXG19" s="757"/>
      <c r="BXH19" s="757"/>
      <c r="BXI19" s="757"/>
      <c r="BXJ19" s="757"/>
      <c r="BXK19" s="757"/>
      <c r="BXL19" s="757"/>
      <c r="BXM19" s="757"/>
      <c r="BXN19" s="757"/>
      <c r="BXO19" s="757"/>
      <c r="BXP19" s="757"/>
      <c r="BXQ19" s="757"/>
      <c r="BXR19" s="757"/>
      <c r="BXS19" s="757"/>
      <c r="BXT19" s="757"/>
      <c r="BXU19" s="757"/>
      <c r="BXV19" s="757"/>
      <c r="BXW19" s="757"/>
      <c r="BXX19" s="757"/>
      <c r="BXY19" s="757"/>
      <c r="BXZ19" s="757"/>
      <c r="BYA19" s="757"/>
      <c r="BYB19" s="757"/>
      <c r="BYC19" s="757"/>
      <c r="BYD19" s="757"/>
      <c r="BYE19" s="757"/>
      <c r="BYF19" s="757"/>
      <c r="BYG19" s="757"/>
      <c r="BYH19" s="757"/>
      <c r="BYI19" s="757"/>
      <c r="BYJ19" s="757"/>
      <c r="BYK19" s="757"/>
      <c r="BYL19" s="757"/>
      <c r="BYM19" s="757"/>
      <c r="BYN19" s="757"/>
      <c r="BYO19" s="757"/>
      <c r="BYP19" s="757"/>
      <c r="BYQ19" s="757"/>
      <c r="BYR19" s="757"/>
      <c r="BYS19" s="757"/>
      <c r="BYT19" s="757"/>
      <c r="BYU19" s="757"/>
      <c r="BYV19" s="757"/>
      <c r="BYW19" s="757"/>
      <c r="BYX19" s="757"/>
      <c r="BYY19" s="757"/>
      <c r="BYZ19" s="757"/>
      <c r="BZA19" s="757"/>
      <c r="BZB19" s="757"/>
      <c r="BZC19" s="757"/>
      <c r="BZD19" s="757"/>
      <c r="BZE19" s="757"/>
      <c r="BZF19" s="757"/>
      <c r="BZG19" s="757"/>
      <c r="BZH19" s="757"/>
      <c r="BZI19" s="757"/>
      <c r="BZJ19" s="757"/>
      <c r="BZK19" s="757"/>
      <c r="BZL19" s="757"/>
      <c r="BZM19" s="757"/>
      <c r="BZN19" s="757"/>
      <c r="BZO19" s="757"/>
      <c r="BZP19" s="757"/>
      <c r="BZQ19" s="757"/>
      <c r="BZR19" s="757"/>
      <c r="BZS19" s="757"/>
      <c r="BZT19" s="757"/>
      <c r="BZU19" s="757"/>
      <c r="BZV19" s="757"/>
      <c r="BZW19" s="757"/>
      <c r="BZX19" s="757"/>
      <c r="BZY19" s="757"/>
      <c r="BZZ19" s="757"/>
      <c r="CAA19" s="757"/>
      <c r="CAB19" s="757"/>
      <c r="CAC19" s="757"/>
      <c r="CAD19" s="757"/>
      <c r="CAE19" s="757"/>
      <c r="CAF19" s="757"/>
      <c r="CAG19" s="757"/>
      <c r="CAH19" s="757"/>
      <c r="CAI19" s="757"/>
      <c r="CAJ19" s="757"/>
      <c r="CAK19" s="757"/>
      <c r="CAL19" s="757"/>
      <c r="CAM19" s="757"/>
      <c r="CAN19" s="757"/>
      <c r="CAO19" s="757"/>
      <c r="CAP19" s="757"/>
      <c r="CAQ19" s="757"/>
      <c r="CAR19" s="757"/>
      <c r="CAS19" s="757"/>
      <c r="CAT19" s="757"/>
      <c r="CAU19" s="757"/>
      <c r="CAV19" s="757"/>
      <c r="CAW19" s="757"/>
      <c r="CAX19" s="757"/>
      <c r="CAY19" s="757"/>
      <c r="CAZ19" s="757"/>
      <c r="CBA19" s="757"/>
      <c r="CBB19" s="757"/>
      <c r="CBC19" s="757"/>
      <c r="CBD19" s="757"/>
      <c r="CBE19" s="757"/>
      <c r="CBF19" s="757"/>
      <c r="CBG19" s="757"/>
      <c r="CBH19" s="757"/>
      <c r="CBI19" s="757"/>
      <c r="CBJ19" s="757"/>
      <c r="CBK19" s="757"/>
      <c r="CBL19" s="757"/>
      <c r="CBM19" s="757"/>
      <c r="CBN19" s="757"/>
      <c r="CBO19" s="757"/>
      <c r="CBP19" s="757"/>
      <c r="CBQ19" s="757"/>
      <c r="CBR19" s="757"/>
      <c r="CBS19" s="757"/>
      <c r="CBT19" s="757"/>
      <c r="CBU19" s="757"/>
      <c r="CBV19" s="757"/>
      <c r="CBW19" s="757"/>
      <c r="CBX19" s="757"/>
      <c r="CBY19" s="757"/>
      <c r="CBZ19" s="757"/>
      <c r="CCA19" s="757"/>
      <c r="CCB19" s="757"/>
      <c r="CCC19" s="757"/>
      <c r="CCD19" s="757"/>
      <c r="CCE19" s="757"/>
      <c r="CCF19" s="757"/>
      <c r="CCG19" s="757"/>
      <c r="CCH19" s="757"/>
      <c r="CCI19" s="757"/>
      <c r="CCJ19" s="757"/>
      <c r="CCK19" s="757"/>
      <c r="CCL19" s="757"/>
      <c r="CCM19" s="757"/>
      <c r="CCN19" s="757"/>
      <c r="CCO19" s="757"/>
      <c r="CCP19" s="757"/>
      <c r="CCQ19" s="757"/>
      <c r="CCR19" s="757"/>
      <c r="CCS19" s="757"/>
      <c r="CCT19" s="757"/>
      <c r="CCU19" s="757"/>
      <c r="CCV19" s="757"/>
      <c r="CCW19" s="757"/>
      <c r="CCX19" s="757"/>
      <c r="CCY19" s="757"/>
      <c r="CCZ19" s="757"/>
      <c r="CDA19" s="757"/>
      <c r="CDB19" s="757"/>
      <c r="CDC19" s="757"/>
      <c r="CDD19" s="757"/>
      <c r="CDE19" s="757"/>
      <c r="CDF19" s="757"/>
      <c r="CDG19" s="757"/>
      <c r="CDH19" s="757"/>
      <c r="CDI19" s="757"/>
      <c r="CDJ19" s="757"/>
      <c r="CDK19" s="757"/>
      <c r="CDL19" s="757"/>
      <c r="CDM19" s="757"/>
      <c r="CDN19" s="757"/>
      <c r="CDO19" s="757"/>
      <c r="CDP19" s="757"/>
      <c r="CDQ19" s="757"/>
      <c r="CDR19" s="757"/>
      <c r="CDS19" s="757"/>
      <c r="CDT19" s="757"/>
      <c r="CDU19" s="757"/>
      <c r="CDV19" s="757"/>
      <c r="CDW19" s="757"/>
      <c r="CDX19" s="757"/>
      <c r="CDY19" s="757"/>
      <c r="CDZ19" s="757"/>
      <c r="CEA19" s="757"/>
      <c r="CEB19" s="757"/>
      <c r="CEC19" s="757"/>
      <c r="CED19" s="757"/>
      <c r="CEE19" s="757"/>
      <c r="CEF19" s="757"/>
      <c r="CEG19" s="757"/>
      <c r="CEH19" s="757"/>
      <c r="CEI19" s="757"/>
      <c r="CEJ19" s="757"/>
      <c r="CEK19" s="757"/>
      <c r="CEL19" s="757"/>
      <c r="CEM19" s="757"/>
      <c r="CEN19" s="757"/>
      <c r="CEO19" s="757"/>
      <c r="CEP19" s="757"/>
      <c r="CEQ19" s="757"/>
      <c r="CER19" s="757"/>
      <c r="CES19" s="757"/>
      <c r="CET19" s="757"/>
      <c r="CEU19" s="757"/>
      <c r="CEV19" s="757"/>
      <c r="CEW19" s="757"/>
      <c r="CEX19" s="757"/>
      <c r="CEY19" s="757"/>
      <c r="CEZ19" s="757"/>
      <c r="CFA19" s="757"/>
      <c r="CFB19" s="757"/>
      <c r="CFC19" s="757"/>
      <c r="CFD19" s="757"/>
      <c r="CFE19" s="757"/>
      <c r="CFF19" s="757"/>
      <c r="CFG19" s="757"/>
      <c r="CFH19" s="757"/>
      <c r="CFI19" s="757"/>
      <c r="CFJ19" s="757"/>
      <c r="CFK19" s="757"/>
      <c r="CFL19" s="757"/>
      <c r="CFM19" s="757"/>
      <c r="CFN19" s="757"/>
      <c r="CFO19" s="757"/>
      <c r="CFP19" s="757"/>
      <c r="CFQ19" s="757"/>
      <c r="CFR19" s="757"/>
      <c r="CFS19" s="757"/>
      <c r="CFT19" s="757"/>
      <c r="CFU19" s="757"/>
      <c r="CFV19" s="757"/>
      <c r="CFW19" s="757"/>
      <c r="CFX19" s="757"/>
      <c r="CFY19" s="757"/>
      <c r="CFZ19" s="757"/>
      <c r="CGA19" s="757"/>
      <c r="CGB19" s="757"/>
      <c r="CGC19" s="757"/>
      <c r="CGD19" s="757"/>
      <c r="CGE19" s="757"/>
      <c r="CGF19" s="757"/>
      <c r="CGG19" s="757"/>
      <c r="CGH19" s="757"/>
      <c r="CGI19" s="757"/>
      <c r="CGJ19" s="757"/>
      <c r="CGK19" s="757"/>
      <c r="CGL19" s="757"/>
      <c r="CGM19" s="757"/>
      <c r="CGN19" s="757"/>
      <c r="CGO19" s="757"/>
      <c r="CGP19" s="757"/>
      <c r="CGQ19" s="757"/>
      <c r="CGR19" s="757"/>
      <c r="CGS19" s="757"/>
      <c r="CGT19" s="757"/>
      <c r="CGU19" s="757"/>
      <c r="CGV19" s="757"/>
      <c r="CGW19" s="757"/>
      <c r="CGX19" s="757"/>
      <c r="CGY19" s="757"/>
      <c r="CGZ19" s="757"/>
      <c r="CHA19" s="757"/>
      <c r="CHB19" s="757"/>
      <c r="CHC19" s="757"/>
      <c r="CHD19" s="757"/>
      <c r="CHE19" s="757"/>
      <c r="CHF19" s="757"/>
      <c r="CHG19" s="757"/>
      <c r="CHH19" s="757"/>
      <c r="CHI19" s="757"/>
      <c r="CHJ19" s="757"/>
      <c r="CHK19" s="757"/>
      <c r="CHL19" s="757"/>
      <c r="CHM19" s="757"/>
      <c r="CHN19" s="757"/>
      <c r="CHO19" s="757"/>
      <c r="CHP19" s="757"/>
      <c r="CHQ19" s="757"/>
      <c r="CHR19" s="757"/>
      <c r="CHS19" s="757"/>
      <c r="CHT19" s="757"/>
      <c r="CHU19" s="757"/>
      <c r="CHV19" s="757"/>
      <c r="CHW19" s="757"/>
      <c r="CHX19" s="757"/>
      <c r="CHY19" s="757"/>
      <c r="CHZ19" s="757"/>
      <c r="CIA19" s="757"/>
      <c r="CIB19" s="757"/>
      <c r="CIC19" s="757"/>
      <c r="CID19" s="757"/>
      <c r="CIE19" s="757"/>
      <c r="CIF19" s="757"/>
      <c r="CIG19" s="757"/>
      <c r="CIH19" s="757"/>
      <c r="CII19" s="757"/>
      <c r="CIJ19" s="757"/>
      <c r="CIK19" s="757"/>
      <c r="CIL19" s="757"/>
      <c r="CIM19" s="757"/>
      <c r="CIN19" s="757"/>
      <c r="CIO19" s="757"/>
      <c r="CIP19" s="757"/>
      <c r="CIQ19" s="757"/>
      <c r="CIR19" s="757"/>
      <c r="CIS19" s="757"/>
      <c r="CIT19" s="757"/>
      <c r="CIU19" s="757"/>
      <c r="CIV19" s="757"/>
      <c r="CIW19" s="757"/>
      <c r="CIX19" s="757"/>
      <c r="CIY19" s="757"/>
      <c r="CIZ19" s="757"/>
      <c r="CJA19" s="757"/>
      <c r="CJB19" s="757"/>
      <c r="CJC19" s="757"/>
      <c r="CJD19" s="757"/>
      <c r="CJE19" s="757"/>
      <c r="CJF19" s="757"/>
      <c r="CJG19" s="757"/>
      <c r="CJH19" s="757"/>
      <c r="CJI19" s="757"/>
      <c r="CJJ19" s="757"/>
      <c r="CJK19" s="757"/>
      <c r="CJL19" s="757"/>
      <c r="CJM19" s="757"/>
      <c r="CJN19" s="757"/>
      <c r="CJO19" s="757"/>
      <c r="CJP19" s="757"/>
      <c r="CJQ19" s="757"/>
      <c r="CJR19" s="757"/>
      <c r="CJS19" s="757"/>
      <c r="CJT19" s="757"/>
      <c r="CJU19" s="757"/>
      <c r="CJV19" s="757"/>
      <c r="CJW19" s="757"/>
      <c r="CJX19" s="757"/>
      <c r="CJY19" s="757"/>
      <c r="CJZ19" s="757"/>
      <c r="CKA19" s="757"/>
      <c r="CKB19" s="757"/>
      <c r="CKC19" s="757"/>
      <c r="CKD19" s="757"/>
      <c r="CKE19" s="757"/>
      <c r="CKF19" s="757"/>
      <c r="CKG19" s="757"/>
      <c r="CKH19" s="757"/>
      <c r="CKI19" s="757"/>
      <c r="CKJ19" s="757"/>
      <c r="CKK19" s="757"/>
      <c r="CKL19" s="757"/>
      <c r="CKM19" s="757"/>
      <c r="CKN19" s="757"/>
      <c r="CKO19" s="757"/>
      <c r="CKP19" s="757"/>
      <c r="CKQ19" s="757"/>
      <c r="CKR19" s="757"/>
      <c r="CKS19" s="757"/>
      <c r="CKT19" s="757"/>
      <c r="CKU19" s="757"/>
      <c r="CKV19" s="757"/>
      <c r="CKW19" s="757"/>
      <c r="CKX19" s="757"/>
      <c r="CKY19" s="757"/>
      <c r="CKZ19" s="757"/>
      <c r="CLA19" s="757"/>
      <c r="CLB19" s="757"/>
      <c r="CLC19" s="757"/>
      <c r="CLD19" s="757"/>
      <c r="CLE19" s="757"/>
      <c r="CLF19" s="757"/>
      <c r="CLG19" s="757"/>
      <c r="CLH19" s="757"/>
      <c r="CLI19" s="757"/>
      <c r="CLJ19" s="757"/>
      <c r="CLK19" s="757"/>
      <c r="CLL19" s="757"/>
      <c r="CLM19" s="757"/>
      <c r="CLN19" s="757"/>
      <c r="CLO19" s="757"/>
      <c r="CLP19" s="757"/>
      <c r="CLQ19" s="757"/>
      <c r="CLR19" s="757"/>
      <c r="CLS19" s="757"/>
      <c r="CLT19" s="757"/>
      <c r="CLU19" s="757"/>
      <c r="CLV19" s="757"/>
      <c r="CLW19" s="757"/>
      <c r="CLX19" s="757"/>
      <c r="CLY19" s="757"/>
      <c r="CLZ19" s="757"/>
      <c r="CMA19" s="757"/>
      <c r="CMB19" s="757"/>
      <c r="CMC19" s="757"/>
      <c r="CMD19" s="757"/>
      <c r="CME19" s="757"/>
      <c r="CMF19" s="757"/>
      <c r="CMG19" s="757"/>
      <c r="CMH19" s="757"/>
      <c r="CMI19" s="757"/>
      <c r="CMJ19" s="757"/>
      <c r="CMK19" s="757"/>
      <c r="CML19" s="757"/>
      <c r="CMM19" s="757"/>
      <c r="CMN19" s="757"/>
      <c r="CMO19" s="757"/>
      <c r="CMP19" s="757"/>
      <c r="CMQ19" s="757"/>
      <c r="CMR19" s="757"/>
      <c r="CMS19" s="757"/>
      <c r="CMT19" s="757"/>
      <c r="CMU19" s="757"/>
      <c r="CMV19" s="757"/>
      <c r="CMW19" s="757"/>
      <c r="CMX19" s="757"/>
      <c r="CMY19" s="757"/>
      <c r="CMZ19" s="757"/>
      <c r="CNA19" s="757"/>
      <c r="CNB19" s="757"/>
      <c r="CNC19" s="757"/>
      <c r="CND19" s="757"/>
      <c r="CNE19" s="757"/>
      <c r="CNF19" s="757"/>
      <c r="CNG19" s="757"/>
      <c r="CNH19" s="757"/>
      <c r="CNI19" s="757"/>
      <c r="CNJ19" s="757"/>
      <c r="CNK19" s="757"/>
      <c r="CNL19" s="757"/>
      <c r="CNM19" s="757"/>
      <c r="CNN19" s="757"/>
      <c r="CNO19" s="757"/>
      <c r="CNP19" s="757"/>
      <c r="CNQ19" s="757"/>
      <c r="CNR19" s="757"/>
      <c r="CNS19" s="757"/>
      <c r="CNT19" s="757"/>
      <c r="CNU19" s="757"/>
      <c r="CNV19" s="757"/>
      <c r="CNW19" s="757"/>
      <c r="CNX19" s="757"/>
      <c r="CNY19" s="757"/>
      <c r="CNZ19" s="757"/>
      <c r="COA19" s="757"/>
      <c r="COB19" s="757"/>
      <c r="COC19" s="757"/>
      <c r="COD19" s="757"/>
      <c r="COE19" s="757"/>
      <c r="COF19" s="757"/>
      <c r="COG19" s="757"/>
      <c r="COH19" s="757"/>
      <c r="COI19" s="757"/>
      <c r="COJ19" s="757"/>
      <c r="COK19" s="757"/>
      <c r="COL19" s="757"/>
      <c r="COM19" s="757"/>
      <c r="CON19" s="757"/>
      <c r="COO19" s="757"/>
      <c r="COP19" s="757"/>
      <c r="COQ19" s="757"/>
      <c r="COR19" s="757"/>
      <c r="COS19" s="757"/>
      <c r="COT19" s="757"/>
      <c r="COU19" s="757"/>
      <c r="COV19" s="757"/>
      <c r="COW19" s="757"/>
      <c r="COX19" s="757"/>
      <c r="COY19" s="757"/>
      <c r="COZ19" s="757"/>
      <c r="CPA19" s="757"/>
      <c r="CPB19" s="757"/>
      <c r="CPC19" s="757"/>
      <c r="CPD19" s="757"/>
      <c r="CPE19" s="757"/>
      <c r="CPF19" s="757"/>
      <c r="CPG19" s="757"/>
      <c r="CPH19" s="757"/>
      <c r="CPI19" s="757"/>
      <c r="CPJ19" s="757"/>
      <c r="CPK19" s="757"/>
      <c r="CPL19" s="757"/>
      <c r="CPM19" s="757"/>
      <c r="CPN19" s="757"/>
      <c r="CPO19" s="757"/>
      <c r="CPP19" s="757"/>
      <c r="CPQ19" s="757"/>
      <c r="CPR19" s="757"/>
      <c r="CPS19" s="757"/>
      <c r="CPT19" s="757"/>
      <c r="CPU19" s="757"/>
      <c r="CPV19" s="757"/>
      <c r="CPW19" s="757"/>
      <c r="CPX19" s="757"/>
      <c r="CPY19" s="757"/>
      <c r="CPZ19" s="757"/>
      <c r="CQA19" s="757"/>
      <c r="CQB19" s="757"/>
      <c r="CQC19" s="757"/>
      <c r="CQD19" s="757"/>
      <c r="CQE19" s="757"/>
      <c r="CQF19" s="757"/>
      <c r="CQG19" s="757"/>
      <c r="CQH19" s="757"/>
      <c r="CQI19" s="757"/>
      <c r="CQJ19" s="757"/>
      <c r="CQK19" s="757"/>
      <c r="CQL19" s="757"/>
      <c r="CQM19" s="757"/>
      <c r="CQN19" s="757"/>
      <c r="CQO19" s="757"/>
      <c r="CQP19" s="757"/>
      <c r="CQQ19" s="757"/>
      <c r="CQR19" s="757"/>
      <c r="CQS19" s="757"/>
      <c r="CQT19" s="757"/>
      <c r="CQU19" s="757"/>
      <c r="CQV19" s="757"/>
      <c r="CQW19" s="757"/>
      <c r="CQX19" s="757"/>
      <c r="CQY19" s="757"/>
      <c r="CQZ19" s="757"/>
      <c r="CRA19" s="757"/>
      <c r="CRB19" s="757"/>
      <c r="CRC19" s="757"/>
      <c r="CRD19" s="757"/>
      <c r="CRE19" s="757"/>
      <c r="CRF19" s="757"/>
      <c r="CRG19" s="757"/>
      <c r="CRH19" s="757"/>
      <c r="CRI19" s="757"/>
      <c r="CRJ19" s="757"/>
      <c r="CRK19" s="757"/>
      <c r="CRL19" s="757"/>
      <c r="CRM19" s="757"/>
      <c r="CRN19" s="757"/>
      <c r="CRO19" s="757"/>
      <c r="CRP19" s="757"/>
      <c r="CRQ19" s="757"/>
      <c r="CRR19" s="757"/>
      <c r="CRS19" s="757"/>
      <c r="CRT19" s="757"/>
      <c r="CRU19" s="757"/>
      <c r="CRV19" s="757"/>
      <c r="CRW19" s="757"/>
      <c r="CRX19" s="757"/>
      <c r="CRY19" s="757"/>
      <c r="CRZ19" s="757"/>
      <c r="CSA19" s="757"/>
      <c r="CSB19" s="757"/>
      <c r="CSC19" s="757"/>
      <c r="CSD19" s="757"/>
      <c r="CSE19" s="757"/>
      <c r="CSF19" s="757"/>
      <c r="CSG19" s="757"/>
      <c r="CSH19" s="757"/>
      <c r="CSI19" s="757"/>
      <c r="CSJ19" s="757"/>
      <c r="CSK19" s="757"/>
      <c r="CSL19" s="757"/>
      <c r="CSM19" s="757"/>
      <c r="CSN19" s="757"/>
      <c r="CSO19" s="757"/>
      <c r="CSP19" s="757"/>
      <c r="CSQ19" s="757"/>
      <c r="CSR19" s="757"/>
      <c r="CSS19" s="757"/>
      <c r="CST19" s="757"/>
      <c r="CSU19" s="757"/>
      <c r="CSV19" s="757"/>
      <c r="CSW19" s="757"/>
      <c r="CSX19" s="757"/>
      <c r="CSY19" s="757"/>
      <c r="CSZ19" s="757"/>
      <c r="CTA19" s="757"/>
      <c r="CTB19" s="757"/>
      <c r="CTC19" s="757"/>
      <c r="CTD19" s="757"/>
      <c r="CTE19" s="757"/>
      <c r="CTF19" s="757"/>
      <c r="CTG19" s="757"/>
      <c r="CTH19" s="757"/>
      <c r="CTI19" s="757"/>
      <c r="CTJ19" s="757"/>
      <c r="CTK19" s="757"/>
      <c r="CTL19" s="757"/>
      <c r="CTM19" s="757"/>
      <c r="CTN19" s="757"/>
      <c r="CTO19" s="757"/>
      <c r="CTP19" s="757"/>
      <c r="CTQ19" s="757"/>
      <c r="CTR19" s="757"/>
      <c r="CTS19" s="757"/>
      <c r="CTT19" s="757"/>
      <c r="CTU19" s="757"/>
      <c r="CTV19" s="757"/>
      <c r="CTW19" s="757"/>
      <c r="CTX19" s="757"/>
      <c r="CTY19" s="757"/>
      <c r="CTZ19" s="757"/>
      <c r="CUA19" s="757"/>
      <c r="CUB19" s="757"/>
      <c r="CUC19" s="757"/>
      <c r="CUD19" s="757"/>
      <c r="CUE19" s="757"/>
      <c r="CUF19" s="757"/>
      <c r="CUG19" s="757"/>
      <c r="CUH19" s="757"/>
      <c r="CUI19" s="757"/>
      <c r="CUJ19" s="757"/>
      <c r="CUK19" s="757"/>
      <c r="CUL19" s="757"/>
      <c r="CUM19" s="757"/>
      <c r="CUN19" s="757"/>
      <c r="CUO19" s="757"/>
      <c r="CUP19" s="757"/>
      <c r="CUQ19" s="757"/>
      <c r="CUR19" s="757"/>
      <c r="CUS19" s="757"/>
      <c r="CUT19" s="757"/>
      <c r="CUU19" s="757"/>
      <c r="CUV19" s="757"/>
      <c r="CUW19" s="757"/>
      <c r="CUX19" s="757"/>
      <c r="CUY19" s="757"/>
      <c r="CUZ19" s="757"/>
      <c r="CVA19" s="757"/>
      <c r="CVB19" s="757"/>
      <c r="CVC19" s="757"/>
      <c r="CVD19" s="757"/>
      <c r="CVE19" s="757"/>
      <c r="CVF19" s="757"/>
      <c r="CVG19" s="757"/>
      <c r="CVH19" s="757"/>
      <c r="CVI19" s="757"/>
      <c r="CVJ19" s="757"/>
      <c r="CVK19" s="757"/>
      <c r="CVL19" s="757"/>
      <c r="CVM19" s="757"/>
      <c r="CVN19" s="757"/>
      <c r="CVO19" s="757"/>
      <c r="CVP19" s="757"/>
      <c r="CVQ19" s="757"/>
      <c r="CVR19" s="757"/>
      <c r="CVS19" s="757"/>
      <c r="CVT19" s="757"/>
      <c r="CVU19" s="757"/>
      <c r="CVV19" s="757"/>
      <c r="CVW19" s="757"/>
      <c r="CVX19" s="757"/>
      <c r="CVY19" s="757"/>
      <c r="CVZ19" s="757"/>
      <c r="CWA19" s="757"/>
      <c r="CWB19" s="757"/>
      <c r="CWC19" s="757"/>
      <c r="CWD19" s="757"/>
      <c r="CWE19" s="757"/>
      <c r="CWF19" s="757"/>
      <c r="CWG19" s="757"/>
      <c r="CWH19" s="757"/>
      <c r="CWI19" s="757"/>
      <c r="CWJ19" s="757"/>
      <c r="CWK19" s="757"/>
      <c r="CWL19" s="757"/>
      <c r="CWM19" s="757"/>
      <c r="CWN19" s="757"/>
      <c r="CWO19" s="757"/>
      <c r="CWP19" s="757"/>
      <c r="CWQ19" s="757"/>
      <c r="CWR19" s="757"/>
      <c r="CWS19" s="757"/>
      <c r="CWT19" s="757"/>
      <c r="CWU19" s="757"/>
      <c r="CWV19" s="757"/>
      <c r="CWW19" s="757"/>
      <c r="CWX19" s="757"/>
      <c r="CWY19" s="757"/>
      <c r="CWZ19" s="757"/>
      <c r="CXA19" s="757"/>
      <c r="CXB19" s="757"/>
      <c r="CXC19" s="757"/>
      <c r="CXD19" s="757"/>
      <c r="CXE19" s="757"/>
      <c r="CXF19" s="757"/>
      <c r="CXG19" s="757"/>
      <c r="CXH19" s="757"/>
      <c r="CXI19" s="757"/>
      <c r="CXJ19" s="757"/>
      <c r="CXK19" s="757"/>
      <c r="CXL19" s="757"/>
      <c r="CXM19" s="757"/>
      <c r="CXN19" s="757"/>
      <c r="CXO19" s="757"/>
      <c r="CXP19" s="757"/>
      <c r="CXQ19" s="757"/>
      <c r="CXR19" s="757"/>
      <c r="CXS19" s="757"/>
      <c r="CXT19" s="757"/>
      <c r="CXU19" s="757"/>
      <c r="CXV19" s="757"/>
      <c r="CXW19" s="757"/>
      <c r="CXX19" s="757"/>
      <c r="CXY19" s="757"/>
      <c r="CXZ19" s="757"/>
      <c r="CYA19" s="757"/>
      <c r="CYB19" s="757"/>
      <c r="CYC19" s="757"/>
      <c r="CYD19" s="757"/>
      <c r="CYE19" s="757"/>
      <c r="CYF19" s="757"/>
      <c r="CYG19" s="757"/>
      <c r="CYH19" s="757"/>
      <c r="CYI19" s="757"/>
      <c r="CYJ19" s="757"/>
      <c r="CYK19" s="757"/>
      <c r="CYL19" s="757"/>
      <c r="CYM19" s="757"/>
      <c r="CYN19" s="757"/>
      <c r="CYO19" s="757"/>
      <c r="CYP19" s="757"/>
      <c r="CYQ19" s="757"/>
      <c r="CYR19" s="757"/>
      <c r="CYS19" s="757"/>
      <c r="CYT19" s="757"/>
      <c r="CYU19" s="757"/>
      <c r="CYV19" s="757"/>
      <c r="CYW19" s="757"/>
      <c r="CYX19" s="757"/>
      <c r="CYY19" s="757"/>
      <c r="CYZ19" s="757"/>
      <c r="CZA19" s="757"/>
      <c r="CZB19" s="757"/>
      <c r="CZC19" s="757"/>
      <c r="CZD19" s="757"/>
      <c r="CZE19" s="757"/>
      <c r="CZF19" s="757"/>
      <c r="CZG19" s="757"/>
      <c r="CZH19" s="757"/>
      <c r="CZI19" s="757"/>
      <c r="CZJ19" s="757"/>
      <c r="CZK19" s="757"/>
      <c r="CZL19" s="757"/>
      <c r="CZM19" s="757"/>
      <c r="CZN19" s="757"/>
      <c r="CZO19" s="757"/>
      <c r="CZP19" s="757"/>
      <c r="CZQ19" s="757"/>
      <c r="CZR19" s="757"/>
      <c r="CZS19" s="757"/>
      <c r="CZT19" s="757"/>
      <c r="CZU19" s="757"/>
      <c r="CZV19" s="757"/>
      <c r="CZW19" s="757"/>
      <c r="CZX19" s="757"/>
      <c r="CZY19" s="757"/>
      <c r="CZZ19" s="757"/>
      <c r="DAA19" s="757"/>
      <c r="DAB19" s="757"/>
      <c r="DAC19" s="757"/>
      <c r="DAD19" s="757"/>
      <c r="DAE19" s="757"/>
      <c r="DAF19" s="757"/>
      <c r="DAG19" s="757"/>
      <c r="DAH19" s="757"/>
      <c r="DAI19" s="757"/>
      <c r="DAJ19" s="757"/>
      <c r="DAK19" s="757"/>
      <c r="DAL19" s="757"/>
      <c r="DAM19" s="757"/>
      <c r="DAN19" s="757"/>
      <c r="DAO19" s="757"/>
      <c r="DAP19" s="757"/>
      <c r="DAQ19" s="757"/>
      <c r="DAR19" s="757"/>
      <c r="DAS19" s="757"/>
      <c r="DAT19" s="757"/>
      <c r="DAU19" s="757"/>
      <c r="DAV19" s="757"/>
      <c r="DAW19" s="757"/>
      <c r="DAX19" s="757"/>
      <c r="DAY19" s="757"/>
      <c r="DAZ19" s="757"/>
      <c r="DBA19" s="757"/>
      <c r="DBB19" s="757"/>
      <c r="DBC19" s="757"/>
      <c r="DBD19" s="757"/>
      <c r="DBE19" s="757"/>
      <c r="DBF19" s="757"/>
      <c r="DBG19" s="757"/>
      <c r="DBH19" s="757"/>
      <c r="DBI19" s="757"/>
      <c r="DBJ19" s="757"/>
      <c r="DBK19" s="757"/>
      <c r="DBL19" s="757"/>
      <c r="DBM19" s="757"/>
      <c r="DBN19" s="757"/>
      <c r="DBO19" s="757"/>
      <c r="DBP19" s="757"/>
      <c r="DBQ19" s="757"/>
      <c r="DBR19" s="757"/>
      <c r="DBS19" s="757"/>
      <c r="DBT19" s="757"/>
      <c r="DBU19" s="757"/>
      <c r="DBV19" s="757"/>
      <c r="DBW19" s="757"/>
      <c r="DBX19" s="757"/>
      <c r="DBY19" s="757"/>
      <c r="DBZ19" s="757"/>
      <c r="DCA19" s="757"/>
      <c r="DCB19" s="757"/>
      <c r="DCC19" s="757"/>
      <c r="DCD19" s="757"/>
      <c r="DCE19" s="757"/>
      <c r="DCF19" s="757"/>
      <c r="DCG19" s="757"/>
      <c r="DCH19" s="757"/>
      <c r="DCI19" s="757"/>
      <c r="DCJ19" s="757"/>
      <c r="DCK19" s="757"/>
      <c r="DCL19" s="757"/>
      <c r="DCM19" s="757"/>
      <c r="DCN19" s="757"/>
      <c r="DCO19" s="757"/>
      <c r="DCP19" s="757"/>
      <c r="DCQ19" s="757"/>
      <c r="DCR19" s="757"/>
      <c r="DCS19" s="757"/>
      <c r="DCT19" s="757"/>
      <c r="DCU19" s="757"/>
      <c r="DCV19" s="757"/>
      <c r="DCW19" s="757"/>
      <c r="DCX19" s="757"/>
      <c r="DCY19" s="757"/>
      <c r="DCZ19" s="757"/>
      <c r="DDA19" s="757"/>
      <c r="DDB19" s="757"/>
      <c r="DDC19" s="757"/>
      <c r="DDD19" s="757"/>
      <c r="DDE19" s="757"/>
      <c r="DDF19" s="757"/>
      <c r="DDG19" s="757"/>
      <c r="DDH19" s="757"/>
      <c r="DDI19" s="757"/>
      <c r="DDJ19" s="757"/>
      <c r="DDK19" s="757"/>
      <c r="DDL19" s="757"/>
      <c r="DDM19" s="757"/>
      <c r="DDN19" s="757"/>
      <c r="DDO19" s="757"/>
      <c r="DDP19" s="757"/>
      <c r="DDQ19" s="757"/>
      <c r="DDR19" s="757"/>
      <c r="DDS19" s="757"/>
      <c r="DDT19" s="757"/>
      <c r="DDU19" s="757"/>
      <c r="DDV19" s="757"/>
      <c r="DDW19" s="757"/>
      <c r="DDX19" s="757"/>
      <c r="DDY19" s="757"/>
      <c r="DDZ19" s="757"/>
      <c r="DEA19" s="757"/>
      <c r="DEB19" s="757"/>
      <c r="DEC19" s="757"/>
      <c r="DED19" s="757"/>
      <c r="DEE19" s="757"/>
      <c r="DEF19" s="757"/>
      <c r="DEG19" s="757"/>
      <c r="DEH19" s="757"/>
      <c r="DEI19" s="757"/>
      <c r="DEJ19" s="757"/>
      <c r="DEK19" s="757"/>
      <c r="DEL19" s="757"/>
      <c r="DEM19" s="757"/>
      <c r="DEN19" s="757"/>
      <c r="DEO19" s="757"/>
      <c r="DEP19" s="757"/>
      <c r="DEQ19" s="757"/>
      <c r="DER19" s="757"/>
      <c r="DES19" s="757"/>
      <c r="DET19" s="757"/>
      <c r="DEU19" s="757"/>
      <c r="DEV19" s="757"/>
      <c r="DEW19" s="757"/>
      <c r="DEX19" s="757"/>
      <c r="DEY19" s="757"/>
      <c r="DEZ19" s="757"/>
      <c r="DFA19" s="757"/>
      <c r="DFB19" s="757"/>
      <c r="DFC19" s="757"/>
      <c r="DFD19" s="757"/>
      <c r="DFE19" s="757"/>
      <c r="DFF19" s="757"/>
      <c r="DFG19" s="757"/>
      <c r="DFH19" s="757"/>
      <c r="DFI19" s="757"/>
      <c r="DFJ19" s="757"/>
      <c r="DFK19" s="757"/>
      <c r="DFL19" s="757"/>
      <c r="DFM19" s="757"/>
      <c r="DFN19" s="757"/>
      <c r="DFO19" s="757"/>
      <c r="DFP19" s="757"/>
      <c r="DFQ19" s="757"/>
      <c r="DFR19" s="757"/>
      <c r="DFS19" s="757"/>
      <c r="DFT19" s="757"/>
      <c r="DFU19" s="757"/>
      <c r="DFV19" s="757"/>
      <c r="DFW19" s="757"/>
      <c r="DFX19" s="757"/>
      <c r="DFY19" s="757"/>
      <c r="DFZ19" s="757"/>
      <c r="DGA19" s="757"/>
      <c r="DGB19" s="757"/>
      <c r="DGC19" s="757"/>
      <c r="DGD19" s="757"/>
      <c r="DGE19" s="757"/>
      <c r="DGF19" s="757"/>
      <c r="DGG19" s="757"/>
      <c r="DGH19" s="757"/>
      <c r="DGI19" s="757"/>
      <c r="DGJ19" s="757"/>
      <c r="DGK19" s="757"/>
      <c r="DGL19" s="757"/>
      <c r="DGM19" s="757"/>
      <c r="DGN19" s="757"/>
      <c r="DGO19" s="757"/>
      <c r="DGP19" s="757"/>
      <c r="DGQ19" s="757"/>
      <c r="DGR19" s="757"/>
      <c r="DGS19" s="757"/>
      <c r="DGT19" s="757"/>
      <c r="DGU19" s="757"/>
      <c r="DGV19" s="757"/>
      <c r="DGW19" s="757"/>
      <c r="DGX19" s="757"/>
      <c r="DGY19" s="757"/>
      <c r="DGZ19" s="757"/>
      <c r="DHA19" s="757"/>
      <c r="DHB19" s="757"/>
      <c r="DHC19" s="757"/>
      <c r="DHD19" s="757"/>
      <c r="DHE19" s="757"/>
      <c r="DHF19" s="757"/>
      <c r="DHG19" s="757"/>
      <c r="DHH19" s="757"/>
      <c r="DHI19" s="757"/>
      <c r="DHJ19" s="757"/>
      <c r="DHK19" s="757"/>
      <c r="DHL19" s="757"/>
      <c r="DHM19" s="757"/>
      <c r="DHN19" s="757"/>
      <c r="DHO19" s="757"/>
      <c r="DHP19" s="757"/>
      <c r="DHQ19" s="757"/>
      <c r="DHR19" s="757"/>
      <c r="DHS19" s="757"/>
      <c r="DHT19" s="757"/>
      <c r="DHU19" s="757"/>
      <c r="DHV19" s="757"/>
      <c r="DHW19" s="757"/>
      <c r="DHX19" s="757"/>
      <c r="DHY19" s="757"/>
      <c r="DHZ19" s="757"/>
      <c r="DIA19" s="757"/>
      <c r="DIB19" s="757"/>
      <c r="DIC19" s="757"/>
      <c r="DID19" s="757"/>
      <c r="DIE19" s="757"/>
      <c r="DIF19" s="757"/>
      <c r="DIG19" s="757"/>
      <c r="DIH19" s="757"/>
      <c r="DII19" s="757"/>
      <c r="DIJ19" s="757"/>
      <c r="DIK19" s="757"/>
      <c r="DIL19" s="757"/>
      <c r="DIM19" s="757"/>
      <c r="DIN19" s="757"/>
      <c r="DIO19" s="757"/>
      <c r="DIP19" s="757"/>
      <c r="DIQ19" s="757"/>
      <c r="DIR19" s="757"/>
      <c r="DIS19" s="757"/>
      <c r="DIT19" s="757"/>
      <c r="DIU19" s="757"/>
      <c r="DIV19" s="757"/>
      <c r="DIW19" s="757"/>
      <c r="DIX19" s="757"/>
      <c r="DIY19" s="757"/>
      <c r="DIZ19" s="757"/>
      <c r="DJA19" s="757"/>
      <c r="DJB19" s="757"/>
      <c r="DJC19" s="757"/>
      <c r="DJD19" s="757"/>
      <c r="DJE19" s="757"/>
      <c r="DJF19" s="757"/>
      <c r="DJG19" s="757"/>
      <c r="DJH19" s="757"/>
      <c r="DJI19" s="757"/>
      <c r="DJJ19" s="757"/>
      <c r="DJK19" s="757"/>
      <c r="DJL19" s="757"/>
      <c r="DJM19" s="757"/>
      <c r="DJN19" s="757"/>
      <c r="DJO19" s="757"/>
      <c r="DJP19" s="757"/>
      <c r="DJQ19" s="757"/>
      <c r="DJR19" s="757"/>
      <c r="DJS19" s="757"/>
      <c r="DJT19" s="757"/>
      <c r="DJU19" s="757"/>
      <c r="DJV19" s="757"/>
      <c r="DJW19" s="757"/>
      <c r="DJX19" s="757"/>
      <c r="DJY19" s="757"/>
      <c r="DJZ19" s="757"/>
      <c r="DKA19" s="757"/>
      <c r="DKB19" s="757"/>
      <c r="DKC19" s="757"/>
      <c r="DKD19" s="757"/>
      <c r="DKE19" s="757"/>
      <c r="DKF19" s="757"/>
      <c r="DKG19" s="757"/>
      <c r="DKH19" s="757"/>
      <c r="DKI19" s="757"/>
      <c r="DKJ19" s="757"/>
      <c r="DKK19" s="757"/>
      <c r="DKL19" s="757"/>
      <c r="DKM19" s="757"/>
      <c r="DKN19" s="757"/>
      <c r="DKO19" s="757"/>
      <c r="DKP19" s="757"/>
      <c r="DKQ19" s="757"/>
      <c r="DKR19" s="757"/>
      <c r="DKS19" s="757"/>
      <c r="DKT19" s="757"/>
      <c r="DKU19" s="757"/>
      <c r="DKV19" s="757"/>
      <c r="DKW19" s="757"/>
      <c r="DKX19" s="757"/>
      <c r="DKY19" s="757"/>
      <c r="DKZ19" s="757"/>
      <c r="DLA19" s="757"/>
      <c r="DLB19" s="757"/>
      <c r="DLC19" s="757"/>
      <c r="DLD19" s="757"/>
      <c r="DLE19" s="757"/>
      <c r="DLF19" s="757"/>
      <c r="DLG19" s="757"/>
      <c r="DLH19" s="757"/>
      <c r="DLI19" s="757"/>
      <c r="DLJ19" s="757"/>
      <c r="DLK19" s="757"/>
      <c r="DLL19" s="757"/>
      <c r="DLM19" s="757"/>
      <c r="DLN19" s="757"/>
      <c r="DLO19" s="757"/>
      <c r="DLP19" s="757"/>
      <c r="DLQ19" s="757"/>
      <c r="DLR19" s="757"/>
      <c r="DLS19" s="757"/>
      <c r="DLT19" s="757"/>
      <c r="DLU19" s="757"/>
      <c r="DLV19" s="757"/>
      <c r="DLW19" s="757"/>
      <c r="DLX19" s="757"/>
      <c r="DLY19" s="757"/>
      <c r="DLZ19" s="757"/>
      <c r="DMA19" s="757"/>
      <c r="DMB19" s="757"/>
      <c r="DMC19" s="757"/>
      <c r="DMD19" s="757"/>
      <c r="DME19" s="757"/>
      <c r="DMF19" s="757"/>
      <c r="DMG19" s="757"/>
      <c r="DMH19" s="757"/>
      <c r="DMI19" s="757"/>
      <c r="DMJ19" s="757"/>
      <c r="DMK19" s="757"/>
      <c r="DML19" s="757"/>
      <c r="DMM19" s="757"/>
      <c r="DMN19" s="757"/>
      <c r="DMO19" s="757"/>
      <c r="DMP19" s="757"/>
      <c r="DMQ19" s="757"/>
      <c r="DMR19" s="757"/>
      <c r="DMS19" s="757"/>
      <c r="DMT19" s="757"/>
      <c r="DMU19" s="757"/>
      <c r="DMV19" s="757"/>
      <c r="DMW19" s="757"/>
      <c r="DMX19" s="757"/>
      <c r="DMY19" s="757"/>
      <c r="DMZ19" s="757"/>
      <c r="DNA19" s="757"/>
      <c r="DNB19" s="757"/>
      <c r="DNC19" s="757"/>
      <c r="DND19" s="757"/>
      <c r="DNE19" s="757"/>
      <c r="DNF19" s="757"/>
      <c r="DNG19" s="757"/>
      <c r="DNH19" s="757"/>
      <c r="DNI19" s="757"/>
      <c r="DNJ19" s="757"/>
      <c r="DNK19" s="757"/>
      <c r="DNL19" s="757"/>
      <c r="DNM19" s="757"/>
      <c r="DNN19" s="757"/>
      <c r="DNO19" s="757"/>
      <c r="DNP19" s="757"/>
      <c r="DNQ19" s="757"/>
      <c r="DNR19" s="757"/>
      <c r="DNS19" s="757"/>
      <c r="DNT19" s="757"/>
      <c r="DNU19" s="757"/>
      <c r="DNV19" s="757"/>
      <c r="DNW19" s="757"/>
      <c r="DNX19" s="757"/>
      <c r="DNY19" s="757"/>
      <c r="DNZ19" s="757"/>
      <c r="DOA19" s="757"/>
      <c r="DOB19" s="757"/>
      <c r="DOC19" s="757"/>
      <c r="DOD19" s="757"/>
      <c r="DOE19" s="757"/>
      <c r="DOF19" s="757"/>
      <c r="DOG19" s="757"/>
      <c r="DOH19" s="757"/>
      <c r="DOI19" s="757"/>
      <c r="DOJ19" s="757"/>
      <c r="DOK19" s="757"/>
      <c r="DOL19" s="757"/>
      <c r="DOM19" s="757"/>
      <c r="DON19" s="757"/>
      <c r="DOO19" s="757"/>
      <c r="DOP19" s="757"/>
      <c r="DOQ19" s="757"/>
      <c r="DOR19" s="757"/>
      <c r="DOS19" s="757"/>
      <c r="DOT19" s="757"/>
      <c r="DOU19" s="757"/>
      <c r="DOV19" s="757"/>
      <c r="DOW19" s="757"/>
      <c r="DOX19" s="757"/>
      <c r="DOY19" s="757"/>
      <c r="DOZ19" s="757"/>
      <c r="DPA19" s="757"/>
      <c r="DPB19" s="757"/>
      <c r="DPC19" s="757"/>
      <c r="DPD19" s="757"/>
      <c r="DPE19" s="757"/>
      <c r="DPF19" s="757"/>
      <c r="DPG19" s="757"/>
      <c r="DPH19" s="757"/>
      <c r="DPI19" s="757"/>
      <c r="DPJ19" s="757"/>
      <c r="DPK19" s="757"/>
      <c r="DPL19" s="757"/>
      <c r="DPM19" s="757"/>
      <c r="DPN19" s="757"/>
      <c r="DPO19" s="757"/>
      <c r="DPP19" s="757"/>
      <c r="DPQ19" s="757"/>
      <c r="DPR19" s="757"/>
      <c r="DPS19" s="757"/>
      <c r="DPT19" s="757"/>
      <c r="DPU19" s="757"/>
      <c r="DPV19" s="757"/>
      <c r="DPW19" s="757"/>
      <c r="DPX19" s="757"/>
      <c r="DPY19" s="757"/>
      <c r="DPZ19" s="757"/>
      <c r="DQA19" s="757"/>
      <c r="DQB19" s="757"/>
      <c r="DQC19" s="757"/>
      <c r="DQD19" s="757"/>
      <c r="DQE19" s="757"/>
      <c r="DQF19" s="757"/>
      <c r="DQG19" s="757"/>
      <c r="DQH19" s="757"/>
      <c r="DQI19" s="757"/>
      <c r="DQJ19" s="757"/>
      <c r="DQK19" s="757"/>
      <c r="DQL19" s="757"/>
      <c r="DQM19" s="757"/>
      <c r="DQN19" s="757"/>
      <c r="DQO19" s="757"/>
      <c r="DQP19" s="757"/>
      <c r="DQQ19" s="757"/>
      <c r="DQR19" s="757"/>
      <c r="DQS19" s="757"/>
      <c r="DQT19" s="757"/>
      <c r="DQU19" s="757"/>
      <c r="DQV19" s="757"/>
      <c r="DQW19" s="757"/>
      <c r="DQX19" s="757"/>
      <c r="DQY19" s="757"/>
      <c r="DQZ19" s="757"/>
      <c r="DRA19" s="757"/>
      <c r="DRB19" s="757"/>
      <c r="DRC19" s="757"/>
      <c r="DRD19" s="757"/>
      <c r="DRE19" s="757"/>
      <c r="DRF19" s="757"/>
      <c r="DRG19" s="757"/>
      <c r="DRH19" s="757"/>
      <c r="DRI19" s="757"/>
      <c r="DRJ19" s="757"/>
      <c r="DRK19" s="757"/>
      <c r="DRL19" s="757"/>
      <c r="DRM19" s="757"/>
      <c r="DRN19" s="757"/>
      <c r="DRO19" s="757"/>
      <c r="DRP19" s="757"/>
      <c r="DRQ19" s="757"/>
      <c r="DRR19" s="757"/>
      <c r="DRS19" s="757"/>
      <c r="DRT19" s="757"/>
      <c r="DRU19" s="757"/>
      <c r="DRV19" s="757"/>
      <c r="DRW19" s="757"/>
      <c r="DRX19" s="757"/>
      <c r="DRY19" s="757"/>
      <c r="DRZ19" s="757"/>
      <c r="DSA19" s="757"/>
      <c r="DSB19" s="757"/>
      <c r="DSC19" s="757"/>
      <c r="DSD19" s="757"/>
      <c r="DSE19" s="757"/>
      <c r="DSF19" s="757"/>
      <c r="DSG19" s="757"/>
      <c r="DSH19" s="757"/>
      <c r="DSI19" s="757"/>
      <c r="DSJ19" s="757"/>
      <c r="DSK19" s="757"/>
      <c r="DSL19" s="757"/>
      <c r="DSM19" s="757"/>
      <c r="DSN19" s="757"/>
      <c r="DSO19" s="757"/>
      <c r="DSP19" s="757"/>
      <c r="DSQ19" s="757"/>
      <c r="DSR19" s="757"/>
      <c r="DSS19" s="757"/>
      <c r="DST19" s="757"/>
      <c r="DSU19" s="757"/>
      <c r="DSV19" s="757"/>
      <c r="DSW19" s="757"/>
      <c r="DSX19" s="757"/>
      <c r="DSY19" s="757"/>
      <c r="DSZ19" s="757"/>
      <c r="DTA19" s="757"/>
      <c r="DTB19" s="757"/>
      <c r="DTC19" s="757"/>
      <c r="DTD19" s="757"/>
      <c r="DTE19" s="757"/>
      <c r="DTF19" s="757"/>
      <c r="DTG19" s="757"/>
      <c r="DTH19" s="757"/>
      <c r="DTI19" s="757"/>
      <c r="DTJ19" s="757"/>
      <c r="DTK19" s="757"/>
      <c r="DTL19" s="757"/>
      <c r="DTM19" s="757"/>
      <c r="DTN19" s="757"/>
      <c r="DTO19" s="757"/>
      <c r="DTP19" s="757"/>
      <c r="DTQ19" s="757"/>
      <c r="DTR19" s="757"/>
      <c r="DTS19" s="757"/>
      <c r="DTT19" s="757"/>
      <c r="DTU19" s="757"/>
      <c r="DTV19" s="757"/>
      <c r="DTW19" s="757"/>
      <c r="DTX19" s="757"/>
      <c r="DTY19" s="757"/>
      <c r="DTZ19" s="757"/>
      <c r="DUA19" s="757"/>
      <c r="DUB19" s="757"/>
      <c r="DUC19" s="757"/>
      <c r="DUD19" s="757"/>
      <c r="DUE19" s="757"/>
      <c r="DUF19" s="757"/>
      <c r="DUG19" s="757"/>
      <c r="DUH19" s="757"/>
      <c r="DUI19" s="757"/>
      <c r="DUJ19" s="757"/>
      <c r="DUK19" s="757"/>
      <c r="DUL19" s="757"/>
      <c r="DUM19" s="757"/>
      <c r="DUN19" s="757"/>
      <c r="DUO19" s="757"/>
      <c r="DUP19" s="757"/>
      <c r="DUQ19" s="757"/>
      <c r="DUR19" s="757"/>
      <c r="DUS19" s="757"/>
      <c r="DUT19" s="757"/>
      <c r="DUU19" s="757"/>
      <c r="DUV19" s="757"/>
      <c r="DUW19" s="757"/>
      <c r="DUX19" s="757"/>
      <c r="DUY19" s="757"/>
      <c r="DUZ19" s="757"/>
      <c r="DVA19" s="757"/>
      <c r="DVB19" s="757"/>
      <c r="DVC19" s="757"/>
      <c r="DVD19" s="757"/>
      <c r="DVE19" s="757"/>
      <c r="DVF19" s="757"/>
      <c r="DVG19" s="757"/>
      <c r="DVH19" s="757"/>
      <c r="DVI19" s="757"/>
      <c r="DVJ19" s="757"/>
      <c r="DVK19" s="757"/>
      <c r="DVL19" s="757"/>
      <c r="DVM19" s="757"/>
      <c r="DVN19" s="757"/>
      <c r="DVO19" s="757"/>
      <c r="DVP19" s="757"/>
      <c r="DVQ19" s="757"/>
      <c r="DVR19" s="757"/>
      <c r="DVS19" s="757"/>
      <c r="DVT19" s="757"/>
      <c r="DVU19" s="757"/>
      <c r="DVV19" s="757"/>
      <c r="DVW19" s="757"/>
      <c r="DVX19" s="757"/>
      <c r="DVY19" s="757"/>
      <c r="DVZ19" s="757"/>
      <c r="DWA19" s="757"/>
      <c r="DWB19" s="757"/>
      <c r="DWC19" s="757"/>
      <c r="DWD19" s="757"/>
      <c r="DWE19" s="757"/>
      <c r="DWF19" s="757"/>
      <c r="DWG19" s="757"/>
      <c r="DWH19" s="757"/>
      <c r="DWI19" s="757"/>
      <c r="DWJ19" s="757"/>
      <c r="DWK19" s="757"/>
      <c r="DWL19" s="757"/>
      <c r="DWM19" s="757"/>
      <c r="DWN19" s="757"/>
      <c r="DWO19" s="757"/>
      <c r="DWP19" s="757"/>
      <c r="DWQ19" s="757"/>
      <c r="DWR19" s="757"/>
      <c r="DWS19" s="757"/>
      <c r="DWT19" s="757"/>
      <c r="DWU19" s="757"/>
      <c r="DWV19" s="757"/>
      <c r="DWW19" s="757"/>
      <c r="DWX19" s="757"/>
      <c r="DWY19" s="757"/>
      <c r="DWZ19" s="757"/>
      <c r="DXA19" s="757"/>
      <c r="DXB19" s="757"/>
      <c r="DXC19" s="757"/>
      <c r="DXD19" s="757"/>
      <c r="DXE19" s="757"/>
      <c r="DXF19" s="757"/>
      <c r="DXG19" s="757"/>
      <c r="DXH19" s="757"/>
      <c r="DXI19" s="757"/>
      <c r="DXJ19" s="757"/>
      <c r="DXK19" s="757"/>
      <c r="DXL19" s="757"/>
      <c r="DXM19" s="757"/>
      <c r="DXN19" s="757"/>
      <c r="DXO19" s="757"/>
      <c r="DXP19" s="757"/>
      <c r="DXQ19" s="757"/>
      <c r="DXR19" s="757"/>
      <c r="DXS19" s="757"/>
      <c r="DXT19" s="757"/>
      <c r="DXU19" s="757"/>
      <c r="DXV19" s="757"/>
      <c r="DXW19" s="757"/>
      <c r="DXX19" s="757"/>
      <c r="DXY19" s="757"/>
      <c r="DXZ19" s="757"/>
      <c r="DYA19" s="757"/>
      <c r="DYB19" s="757"/>
      <c r="DYC19" s="757"/>
      <c r="DYD19" s="757"/>
      <c r="DYE19" s="757"/>
      <c r="DYF19" s="757"/>
      <c r="DYG19" s="757"/>
      <c r="DYH19" s="757"/>
      <c r="DYI19" s="757"/>
      <c r="DYJ19" s="757"/>
      <c r="DYK19" s="757"/>
      <c r="DYL19" s="757"/>
      <c r="DYM19" s="757"/>
      <c r="DYN19" s="757"/>
      <c r="DYO19" s="757"/>
      <c r="DYP19" s="757"/>
      <c r="DYQ19" s="757"/>
      <c r="DYR19" s="757"/>
      <c r="DYS19" s="757"/>
      <c r="DYT19" s="757"/>
      <c r="DYU19" s="757"/>
      <c r="DYV19" s="757"/>
      <c r="DYW19" s="757"/>
      <c r="DYX19" s="757"/>
      <c r="DYY19" s="757"/>
      <c r="DYZ19" s="757"/>
      <c r="DZA19" s="757"/>
      <c r="DZB19" s="757"/>
      <c r="DZC19" s="757"/>
      <c r="DZD19" s="757"/>
      <c r="DZE19" s="757"/>
      <c r="DZF19" s="757"/>
      <c r="DZG19" s="757"/>
      <c r="DZH19" s="757"/>
      <c r="DZI19" s="757"/>
      <c r="DZJ19" s="757"/>
      <c r="DZK19" s="757"/>
      <c r="DZL19" s="757"/>
      <c r="DZM19" s="757"/>
      <c r="DZN19" s="757"/>
      <c r="DZO19" s="757"/>
      <c r="DZP19" s="757"/>
      <c r="DZQ19" s="757"/>
      <c r="DZR19" s="757"/>
      <c r="DZS19" s="757"/>
      <c r="DZT19" s="757"/>
      <c r="DZU19" s="757"/>
      <c r="DZV19" s="757"/>
      <c r="DZW19" s="757"/>
      <c r="DZX19" s="757"/>
      <c r="DZY19" s="757"/>
      <c r="DZZ19" s="757"/>
      <c r="EAA19" s="757"/>
      <c r="EAB19" s="757"/>
      <c r="EAC19" s="757"/>
      <c r="EAD19" s="757"/>
      <c r="EAE19" s="757"/>
      <c r="EAF19" s="757"/>
      <c r="EAG19" s="757"/>
      <c r="EAH19" s="757"/>
      <c r="EAI19" s="757"/>
      <c r="EAJ19" s="757"/>
      <c r="EAK19" s="757"/>
      <c r="EAL19" s="757"/>
      <c r="EAM19" s="757"/>
      <c r="EAN19" s="757"/>
      <c r="EAO19" s="757"/>
      <c r="EAP19" s="757"/>
      <c r="EAQ19" s="757"/>
      <c r="EAR19" s="757"/>
      <c r="EAS19" s="757"/>
      <c r="EAT19" s="757"/>
      <c r="EAU19" s="757"/>
      <c r="EAV19" s="757"/>
      <c r="EAW19" s="757"/>
      <c r="EAX19" s="757"/>
      <c r="EAY19" s="757"/>
      <c r="EAZ19" s="757"/>
      <c r="EBA19" s="757"/>
      <c r="EBB19" s="757"/>
      <c r="EBC19" s="757"/>
      <c r="EBD19" s="757"/>
      <c r="EBE19" s="757"/>
      <c r="EBF19" s="757"/>
      <c r="EBG19" s="757"/>
      <c r="EBH19" s="757"/>
      <c r="EBI19" s="757"/>
      <c r="EBJ19" s="757"/>
      <c r="EBK19" s="757"/>
      <c r="EBL19" s="757"/>
      <c r="EBM19" s="757"/>
      <c r="EBN19" s="757"/>
      <c r="EBO19" s="757"/>
      <c r="EBP19" s="757"/>
      <c r="EBQ19" s="757"/>
      <c r="EBR19" s="757"/>
      <c r="EBS19" s="757"/>
      <c r="EBT19" s="757"/>
      <c r="EBU19" s="757"/>
      <c r="EBV19" s="757"/>
      <c r="EBW19" s="757"/>
      <c r="EBX19" s="757"/>
      <c r="EBY19" s="757"/>
      <c r="EBZ19" s="757"/>
      <c r="ECA19" s="757"/>
      <c r="ECB19" s="757"/>
      <c r="ECC19" s="757"/>
      <c r="ECD19" s="757"/>
      <c r="ECE19" s="757"/>
      <c r="ECF19" s="757"/>
      <c r="ECG19" s="757"/>
      <c r="ECH19" s="757"/>
      <c r="ECI19" s="757"/>
      <c r="ECJ19" s="757"/>
      <c r="ECK19" s="757"/>
      <c r="ECL19" s="757"/>
      <c r="ECM19" s="757"/>
      <c r="ECN19" s="757"/>
      <c r="ECO19" s="757"/>
      <c r="ECP19" s="757"/>
      <c r="ECQ19" s="757"/>
      <c r="ECR19" s="757"/>
      <c r="ECS19" s="757"/>
      <c r="ECT19" s="757"/>
      <c r="ECU19" s="757"/>
      <c r="ECV19" s="757"/>
      <c r="ECW19" s="757"/>
      <c r="ECX19" s="757"/>
      <c r="ECY19" s="757"/>
      <c r="ECZ19" s="757"/>
      <c r="EDA19" s="757"/>
      <c r="EDB19" s="757"/>
      <c r="EDC19" s="757"/>
      <c r="EDD19" s="757"/>
      <c r="EDE19" s="757"/>
      <c r="EDF19" s="757"/>
      <c r="EDG19" s="757"/>
      <c r="EDH19" s="757"/>
      <c r="EDI19" s="757"/>
      <c r="EDJ19" s="757"/>
      <c r="EDK19" s="757"/>
      <c r="EDL19" s="757"/>
      <c r="EDM19" s="757"/>
      <c r="EDN19" s="757"/>
      <c r="EDO19" s="757"/>
      <c r="EDP19" s="757"/>
      <c r="EDQ19" s="757"/>
      <c r="EDR19" s="757"/>
      <c r="EDS19" s="757"/>
      <c r="EDT19" s="757"/>
      <c r="EDU19" s="757"/>
      <c r="EDV19" s="757"/>
      <c r="EDW19" s="757"/>
      <c r="EDX19" s="757"/>
      <c r="EDY19" s="757"/>
      <c r="EDZ19" s="757"/>
      <c r="EEA19" s="757"/>
      <c r="EEB19" s="757"/>
      <c r="EEC19" s="757"/>
      <c r="EED19" s="757"/>
      <c r="EEE19" s="757"/>
      <c r="EEF19" s="757"/>
      <c r="EEG19" s="757"/>
      <c r="EEH19" s="757"/>
      <c r="EEI19" s="757"/>
      <c r="EEJ19" s="757"/>
      <c r="EEK19" s="757"/>
      <c r="EEL19" s="757"/>
      <c r="EEM19" s="757"/>
      <c r="EEN19" s="757"/>
      <c r="EEO19" s="757"/>
      <c r="EEP19" s="757"/>
      <c r="EEQ19" s="757"/>
      <c r="EER19" s="757"/>
      <c r="EES19" s="757"/>
      <c r="EET19" s="757"/>
      <c r="EEU19" s="757"/>
      <c r="EEV19" s="757"/>
      <c r="EEW19" s="757"/>
      <c r="EEX19" s="757"/>
      <c r="EEY19" s="757"/>
      <c r="EEZ19" s="757"/>
      <c r="EFA19" s="757"/>
      <c r="EFB19" s="757"/>
      <c r="EFC19" s="757"/>
      <c r="EFD19" s="757"/>
      <c r="EFE19" s="757"/>
      <c r="EFF19" s="757"/>
      <c r="EFG19" s="757"/>
      <c r="EFH19" s="757"/>
      <c r="EFI19" s="757"/>
      <c r="EFJ19" s="757"/>
      <c r="EFK19" s="757"/>
      <c r="EFL19" s="757"/>
      <c r="EFM19" s="757"/>
      <c r="EFN19" s="757"/>
      <c r="EFO19" s="757"/>
      <c r="EFP19" s="757"/>
      <c r="EFQ19" s="757"/>
      <c r="EFR19" s="757"/>
      <c r="EFS19" s="757"/>
      <c r="EFT19" s="757"/>
      <c r="EFU19" s="757"/>
      <c r="EFV19" s="757"/>
      <c r="EFW19" s="757"/>
      <c r="EFX19" s="757"/>
      <c r="EFY19" s="757"/>
      <c r="EFZ19" s="757"/>
      <c r="EGA19" s="757"/>
      <c r="EGB19" s="757"/>
      <c r="EGC19" s="757"/>
      <c r="EGD19" s="757"/>
      <c r="EGE19" s="757"/>
      <c r="EGF19" s="757"/>
      <c r="EGG19" s="757"/>
      <c r="EGH19" s="757"/>
      <c r="EGI19" s="757"/>
      <c r="EGJ19" s="757"/>
      <c r="EGK19" s="757"/>
      <c r="EGL19" s="757"/>
      <c r="EGM19" s="757"/>
      <c r="EGN19" s="757"/>
      <c r="EGO19" s="757"/>
      <c r="EGP19" s="757"/>
      <c r="EGQ19" s="757"/>
      <c r="EGR19" s="757"/>
      <c r="EGS19" s="757"/>
      <c r="EGT19" s="757"/>
      <c r="EGU19" s="757"/>
      <c r="EGV19" s="757"/>
      <c r="EGW19" s="757"/>
      <c r="EGX19" s="757"/>
      <c r="EGY19" s="757"/>
      <c r="EGZ19" s="757"/>
      <c r="EHA19" s="757"/>
      <c r="EHB19" s="757"/>
      <c r="EHC19" s="757"/>
      <c r="EHD19" s="757"/>
      <c r="EHE19" s="757"/>
      <c r="EHF19" s="757"/>
      <c r="EHG19" s="757"/>
      <c r="EHH19" s="757"/>
      <c r="EHI19" s="757"/>
      <c r="EHJ19" s="757"/>
      <c r="EHK19" s="757"/>
      <c r="EHL19" s="757"/>
      <c r="EHM19" s="757"/>
      <c r="EHN19" s="757"/>
      <c r="EHO19" s="757"/>
      <c r="EHP19" s="757"/>
      <c r="EHQ19" s="757"/>
      <c r="EHR19" s="757"/>
      <c r="EHS19" s="757"/>
      <c r="EHT19" s="757"/>
      <c r="EHU19" s="757"/>
      <c r="EHV19" s="757"/>
      <c r="EHW19" s="757"/>
      <c r="EHX19" s="757"/>
      <c r="EHY19" s="757"/>
      <c r="EHZ19" s="757"/>
      <c r="EIA19" s="757"/>
      <c r="EIB19" s="757"/>
      <c r="EIC19" s="757"/>
      <c r="EID19" s="757"/>
      <c r="EIE19" s="757"/>
      <c r="EIF19" s="757"/>
      <c r="EIG19" s="757"/>
      <c r="EIH19" s="757"/>
      <c r="EII19" s="757"/>
      <c r="EIJ19" s="757"/>
      <c r="EIK19" s="757"/>
      <c r="EIL19" s="757"/>
      <c r="EIM19" s="757"/>
      <c r="EIN19" s="757"/>
      <c r="EIO19" s="757"/>
      <c r="EIP19" s="757"/>
      <c r="EIQ19" s="757"/>
      <c r="EIR19" s="757"/>
      <c r="EIS19" s="757"/>
      <c r="EIT19" s="757"/>
      <c r="EIU19" s="757"/>
      <c r="EIV19" s="757"/>
      <c r="EIW19" s="757"/>
      <c r="EIX19" s="757"/>
      <c r="EIY19" s="757"/>
      <c r="EIZ19" s="757"/>
      <c r="EJA19" s="757"/>
      <c r="EJB19" s="757"/>
      <c r="EJC19" s="757"/>
      <c r="EJD19" s="757"/>
      <c r="EJE19" s="757"/>
      <c r="EJF19" s="757"/>
      <c r="EJG19" s="757"/>
      <c r="EJH19" s="757"/>
      <c r="EJI19" s="757"/>
      <c r="EJJ19" s="757"/>
      <c r="EJK19" s="757"/>
      <c r="EJL19" s="757"/>
      <c r="EJM19" s="757"/>
      <c r="EJN19" s="757"/>
      <c r="EJO19" s="757"/>
      <c r="EJP19" s="757"/>
      <c r="EJQ19" s="757"/>
      <c r="EJR19" s="757"/>
      <c r="EJS19" s="757"/>
      <c r="EJT19" s="757"/>
      <c r="EJU19" s="757"/>
      <c r="EJV19" s="757"/>
      <c r="EJW19" s="757"/>
      <c r="EJX19" s="757"/>
      <c r="EJY19" s="757"/>
      <c r="EJZ19" s="757"/>
      <c r="EKA19" s="757"/>
      <c r="EKB19" s="757"/>
      <c r="EKC19" s="757"/>
      <c r="EKD19" s="757"/>
      <c r="EKE19" s="757"/>
      <c r="EKF19" s="757"/>
      <c r="EKG19" s="757"/>
      <c r="EKH19" s="757"/>
      <c r="EKI19" s="757"/>
      <c r="EKJ19" s="757"/>
      <c r="EKK19" s="757"/>
      <c r="EKL19" s="757"/>
      <c r="EKM19" s="757"/>
      <c r="EKN19" s="757"/>
      <c r="EKO19" s="757"/>
      <c r="EKP19" s="757"/>
      <c r="EKQ19" s="757"/>
      <c r="EKR19" s="757"/>
      <c r="EKS19" s="757"/>
      <c r="EKT19" s="757"/>
      <c r="EKU19" s="757"/>
      <c r="EKV19" s="757"/>
      <c r="EKW19" s="757"/>
      <c r="EKX19" s="757"/>
      <c r="EKY19" s="757"/>
      <c r="EKZ19" s="757"/>
      <c r="ELA19" s="757"/>
      <c r="ELB19" s="757"/>
      <c r="ELC19" s="757"/>
      <c r="ELD19" s="757"/>
      <c r="ELE19" s="757"/>
      <c r="ELF19" s="757"/>
      <c r="ELG19" s="757"/>
      <c r="ELH19" s="757"/>
      <c r="ELI19" s="757"/>
      <c r="ELJ19" s="757"/>
      <c r="ELK19" s="757"/>
      <c r="ELL19" s="757"/>
      <c r="ELM19" s="757"/>
      <c r="ELN19" s="757"/>
      <c r="ELO19" s="757"/>
      <c r="ELP19" s="757"/>
      <c r="ELQ19" s="757"/>
      <c r="ELR19" s="757"/>
      <c r="ELS19" s="757"/>
      <c r="ELT19" s="757"/>
      <c r="ELU19" s="757"/>
      <c r="ELV19" s="757"/>
      <c r="ELW19" s="757"/>
      <c r="ELX19" s="757"/>
      <c r="ELY19" s="757"/>
      <c r="ELZ19" s="757"/>
      <c r="EMA19" s="757"/>
      <c r="EMB19" s="757"/>
      <c r="EMC19" s="757"/>
      <c r="EMD19" s="757"/>
      <c r="EME19" s="757"/>
      <c r="EMF19" s="757"/>
      <c r="EMG19" s="757"/>
      <c r="EMH19" s="757"/>
      <c r="EMI19" s="757"/>
      <c r="EMJ19" s="757"/>
      <c r="EMK19" s="757"/>
      <c r="EML19" s="757"/>
      <c r="EMM19" s="757"/>
      <c r="EMN19" s="757"/>
      <c r="EMO19" s="757"/>
      <c r="EMP19" s="757"/>
      <c r="EMQ19" s="757"/>
      <c r="EMR19" s="757"/>
      <c r="EMS19" s="757"/>
      <c r="EMT19" s="757"/>
      <c r="EMU19" s="757"/>
      <c r="EMV19" s="757"/>
      <c r="EMW19" s="757"/>
      <c r="EMX19" s="757"/>
      <c r="EMY19" s="757"/>
      <c r="EMZ19" s="757"/>
      <c r="ENA19" s="757"/>
      <c r="ENB19" s="757"/>
      <c r="ENC19" s="757"/>
      <c r="END19" s="757"/>
      <c r="ENE19" s="757"/>
      <c r="ENF19" s="757"/>
      <c r="ENG19" s="757"/>
      <c r="ENH19" s="757"/>
      <c r="ENI19" s="757"/>
      <c r="ENJ19" s="757"/>
      <c r="ENK19" s="757"/>
      <c r="ENL19" s="757"/>
      <c r="ENM19" s="757"/>
      <c r="ENN19" s="757"/>
      <c r="ENO19" s="757"/>
      <c r="ENP19" s="757"/>
      <c r="ENQ19" s="757"/>
      <c r="ENR19" s="757"/>
      <c r="ENS19" s="757"/>
      <c r="ENT19" s="757"/>
      <c r="ENU19" s="757"/>
      <c r="ENV19" s="757"/>
      <c r="ENW19" s="757"/>
      <c r="ENX19" s="757"/>
      <c r="ENY19" s="757"/>
      <c r="ENZ19" s="757"/>
      <c r="EOA19" s="757"/>
      <c r="EOB19" s="757"/>
      <c r="EOC19" s="757"/>
      <c r="EOD19" s="757"/>
      <c r="EOE19" s="757"/>
      <c r="EOF19" s="757"/>
      <c r="EOG19" s="757"/>
      <c r="EOH19" s="757"/>
      <c r="EOI19" s="757"/>
      <c r="EOJ19" s="757"/>
      <c r="EOK19" s="757"/>
      <c r="EOL19" s="757"/>
      <c r="EOM19" s="757"/>
      <c r="EON19" s="757"/>
      <c r="EOO19" s="757"/>
      <c r="EOP19" s="757"/>
      <c r="EOQ19" s="757"/>
      <c r="EOR19" s="757"/>
      <c r="EOS19" s="757"/>
      <c r="EOT19" s="757"/>
      <c r="EOU19" s="757"/>
      <c r="EOV19" s="757"/>
      <c r="EOW19" s="757"/>
      <c r="EOX19" s="757"/>
      <c r="EOY19" s="757"/>
      <c r="EOZ19" s="757"/>
      <c r="EPA19" s="757"/>
      <c r="EPB19" s="757"/>
      <c r="EPC19" s="757"/>
      <c r="EPD19" s="757"/>
      <c r="EPE19" s="757"/>
      <c r="EPF19" s="757"/>
      <c r="EPG19" s="757"/>
      <c r="EPH19" s="757"/>
      <c r="EPI19" s="757"/>
      <c r="EPJ19" s="757"/>
      <c r="EPK19" s="757"/>
      <c r="EPL19" s="757"/>
      <c r="EPM19" s="757"/>
      <c r="EPN19" s="757"/>
      <c r="EPO19" s="757"/>
      <c r="EPP19" s="757"/>
      <c r="EPQ19" s="757"/>
      <c r="EPR19" s="757"/>
      <c r="EPS19" s="757"/>
      <c r="EPT19" s="757"/>
      <c r="EPU19" s="757"/>
      <c r="EPV19" s="757"/>
      <c r="EPW19" s="757"/>
      <c r="EPX19" s="757"/>
      <c r="EPY19" s="757"/>
      <c r="EPZ19" s="757"/>
      <c r="EQA19" s="757"/>
      <c r="EQB19" s="757"/>
      <c r="EQC19" s="757"/>
      <c r="EQD19" s="757"/>
      <c r="EQE19" s="757"/>
      <c r="EQF19" s="757"/>
      <c r="EQG19" s="757"/>
      <c r="EQH19" s="757"/>
      <c r="EQI19" s="757"/>
      <c r="EQJ19" s="757"/>
      <c r="EQK19" s="757"/>
      <c r="EQL19" s="757"/>
      <c r="EQM19" s="757"/>
      <c r="EQN19" s="757"/>
      <c r="EQO19" s="757"/>
      <c r="EQP19" s="757"/>
      <c r="EQQ19" s="757"/>
      <c r="EQR19" s="757"/>
      <c r="EQS19" s="757"/>
      <c r="EQT19" s="757"/>
      <c r="EQU19" s="757"/>
      <c r="EQV19" s="757"/>
      <c r="EQW19" s="757"/>
      <c r="EQX19" s="757"/>
      <c r="EQY19" s="757"/>
      <c r="EQZ19" s="757"/>
      <c r="ERA19" s="757"/>
      <c r="ERB19" s="757"/>
      <c r="ERC19" s="757"/>
      <c r="ERD19" s="757"/>
      <c r="ERE19" s="757"/>
      <c r="ERF19" s="757"/>
      <c r="ERG19" s="757"/>
      <c r="ERH19" s="757"/>
      <c r="ERI19" s="757"/>
      <c r="ERJ19" s="757"/>
      <c r="ERK19" s="757"/>
      <c r="ERL19" s="757"/>
      <c r="ERM19" s="757"/>
      <c r="ERN19" s="757"/>
      <c r="ERO19" s="757"/>
      <c r="ERP19" s="757"/>
      <c r="ERQ19" s="757"/>
      <c r="ERR19" s="757"/>
      <c r="ERS19" s="757"/>
      <c r="ERT19" s="757"/>
      <c r="ERU19" s="757"/>
      <c r="ERV19" s="757"/>
      <c r="ERW19" s="757"/>
      <c r="ERX19" s="757"/>
      <c r="ERY19" s="757"/>
      <c r="ERZ19" s="757"/>
      <c r="ESA19" s="757"/>
      <c r="ESB19" s="757"/>
      <c r="ESC19" s="757"/>
      <c r="ESD19" s="757"/>
      <c r="ESE19" s="757"/>
      <c r="ESF19" s="757"/>
      <c r="ESG19" s="757"/>
      <c r="ESH19" s="757"/>
      <c r="ESI19" s="757"/>
      <c r="ESJ19" s="757"/>
      <c r="ESK19" s="757"/>
      <c r="ESL19" s="757"/>
      <c r="ESM19" s="757"/>
      <c r="ESN19" s="757"/>
      <c r="ESO19" s="757"/>
      <c r="ESP19" s="757"/>
      <c r="ESQ19" s="757"/>
      <c r="ESR19" s="757"/>
      <c r="ESS19" s="757"/>
      <c r="EST19" s="757"/>
      <c r="ESU19" s="757"/>
      <c r="ESV19" s="757"/>
      <c r="ESW19" s="757"/>
      <c r="ESX19" s="757"/>
      <c r="ESY19" s="757"/>
      <c r="ESZ19" s="757"/>
      <c r="ETA19" s="757"/>
      <c r="ETB19" s="757"/>
      <c r="ETC19" s="757"/>
      <c r="ETD19" s="757"/>
      <c r="ETE19" s="757"/>
      <c r="ETF19" s="757"/>
      <c r="ETG19" s="757"/>
      <c r="ETH19" s="757"/>
      <c r="ETI19" s="757"/>
      <c r="ETJ19" s="757"/>
      <c r="ETK19" s="757"/>
      <c r="ETL19" s="757"/>
      <c r="ETM19" s="757"/>
      <c r="ETN19" s="757"/>
      <c r="ETO19" s="757"/>
      <c r="ETP19" s="757"/>
      <c r="ETQ19" s="757"/>
      <c r="ETR19" s="757"/>
      <c r="ETS19" s="757"/>
      <c r="ETT19" s="757"/>
      <c r="ETU19" s="757"/>
      <c r="ETV19" s="757"/>
      <c r="ETW19" s="757"/>
      <c r="ETX19" s="757"/>
      <c r="ETY19" s="757"/>
      <c r="ETZ19" s="757"/>
      <c r="EUA19" s="757"/>
      <c r="EUB19" s="757"/>
      <c r="EUC19" s="757"/>
      <c r="EUD19" s="757"/>
      <c r="EUE19" s="757"/>
      <c r="EUF19" s="757"/>
      <c r="EUG19" s="757"/>
      <c r="EUH19" s="757"/>
      <c r="EUI19" s="757"/>
      <c r="EUJ19" s="757"/>
      <c r="EUK19" s="757"/>
      <c r="EUL19" s="757"/>
      <c r="EUM19" s="757"/>
      <c r="EUN19" s="757"/>
      <c r="EUO19" s="757"/>
      <c r="EUP19" s="757"/>
      <c r="EUQ19" s="757"/>
      <c r="EUR19" s="757"/>
      <c r="EUS19" s="757"/>
      <c r="EUT19" s="757"/>
      <c r="EUU19" s="757"/>
      <c r="EUV19" s="757"/>
      <c r="EUW19" s="757"/>
      <c r="EUX19" s="757"/>
      <c r="EUY19" s="757"/>
      <c r="EUZ19" s="757"/>
      <c r="EVA19" s="757"/>
      <c r="EVB19" s="757"/>
      <c r="EVC19" s="757"/>
      <c r="EVD19" s="757"/>
      <c r="EVE19" s="757"/>
      <c r="EVF19" s="757"/>
      <c r="EVG19" s="757"/>
      <c r="EVH19" s="757"/>
      <c r="EVI19" s="757"/>
      <c r="EVJ19" s="757"/>
      <c r="EVK19" s="757"/>
      <c r="EVL19" s="757"/>
      <c r="EVM19" s="757"/>
      <c r="EVN19" s="757"/>
      <c r="EVO19" s="757"/>
      <c r="EVP19" s="757"/>
      <c r="EVQ19" s="757"/>
      <c r="EVR19" s="757"/>
      <c r="EVS19" s="757"/>
      <c r="EVT19" s="757"/>
      <c r="EVU19" s="757"/>
      <c r="EVV19" s="757"/>
      <c r="EVW19" s="757"/>
      <c r="EVX19" s="757"/>
      <c r="EVY19" s="757"/>
      <c r="EVZ19" s="757"/>
      <c r="EWA19" s="757"/>
      <c r="EWB19" s="757"/>
      <c r="EWC19" s="757"/>
      <c r="EWD19" s="757"/>
      <c r="EWE19" s="757"/>
      <c r="EWF19" s="757"/>
      <c r="EWG19" s="757"/>
      <c r="EWH19" s="757"/>
      <c r="EWI19" s="757"/>
      <c r="EWJ19" s="757"/>
      <c r="EWK19" s="757"/>
      <c r="EWL19" s="757"/>
      <c r="EWM19" s="757"/>
      <c r="EWN19" s="757"/>
      <c r="EWO19" s="757"/>
      <c r="EWP19" s="757"/>
      <c r="EWQ19" s="757"/>
      <c r="EWR19" s="757"/>
      <c r="EWS19" s="757"/>
      <c r="EWT19" s="757"/>
      <c r="EWU19" s="757"/>
      <c r="EWV19" s="757"/>
      <c r="EWW19" s="757"/>
      <c r="EWX19" s="757"/>
      <c r="EWY19" s="757"/>
      <c r="EWZ19" s="757"/>
      <c r="EXA19" s="757"/>
      <c r="EXB19" s="757"/>
      <c r="EXC19" s="757"/>
      <c r="EXD19" s="757"/>
      <c r="EXE19" s="757"/>
      <c r="EXF19" s="757"/>
      <c r="EXG19" s="757"/>
      <c r="EXH19" s="757"/>
      <c r="EXI19" s="757"/>
      <c r="EXJ19" s="757"/>
      <c r="EXK19" s="757"/>
      <c r="EXL19" s="757"/>
      <c r="EXM19" s="757"/>
      <c r="EXN19" s="757"/>
      <c r="EXO19" s="757"/>
      <c r="EXP19" s="757"/>
      <c r="EXQ19" s="757"/>
      <c r="EXR19" s="757"/>
      <c r="EXS19" s="757"/>
      <c r="EXT19" s="757"/>
      <c r="EXU19" s="757"/>
      <c r="EXV19" s="757"/>
      <c r="EXW19" s="757"/>
      <c r="EXX19" s="757"/>
      <c r="EXY19" s="757"/>
      <c r="EXZ19" s="757"/>
      <c r="EYA19" s="757"/>
      <c r="EYB19" s="757"/>
      <c r="EYC19" s="757"/>
      <c r="EYD19" s="757"/>
      <c r="EYE19" s="757"/>
      <c r="EYF19" s="757"/>
      <c r="EYG19" s="757"/>
      <c r="EYH19" s="757"/>
      <c r="EYI19" s="757"/>
      <c r="EYJ19" s="757"/>
      <c r="EYK19" s="757"/>
      <c r="EYL19" s="757"/>
      <c r="EYM19" s="757"/>
      <c r="EYN19" s="757"/>
      <c r="EYO19" s="757"/>
      <c r="EYP19" s="757"/>
      <c r="EYQ19" s="757"/>
      <c r="EYR19" s="757"/>
      <c r="EYS19" s="757"/>
      <c r="EYT19" s="757"/>
      <c r="EYU19" s="757"/>
      <c r="EYV19" s="757"/>
      <c r="EYW19" s="757"/>
      <c r="EYX19" s="757"/>
      <c r="EYY19" s="757"/>
      <c r="EYZ19" s="757"/>
      <c r="EZA19" s="757"/>
      <c r="EZB19" s="757"/>
      <c r="EZC19" s="757"/>
      <c r="EZD19" s="757"/>
      <c r="EZE19" s="757"/>
      <c r="EZF19" s="757"/>
      <c r="EZG19" s="757"/>
      <c r="EZH19" s="757"/>
      <c r="EZI19" s="757"/>
      <c r="EZJ19" s="757"/>
      <c r="EZK19" s="757"/>
      <c r="EZL19" s="757"/>
      <c r="EZM19" s="757"/>
      <c r="EZN19" s="757"/>
      <c r="EZO19" s="757"/>
      <c r="EZP19" s="757"/>
      <c r="EZQ19" s="757"/>
      <c r="EZR19" s="757"/>
      <c r="EZS19" s="757"/>
      <c r="EZT19" s="757"/>
      <c r="EZU19" s="757"/>
      <c r="EZV19" s="757"/>
      <c r="EZW19" s="757"/>
      <c r="EZX19" s="757"/>
      <c r="EZY19" s="757"/>
      <c r="EZZ19" s="757"/>
      <c r="FAA19" s="757"/>
      <c r="FAB19" s="757"/>
      <c r="FAC19" s="757"/>
      <c r="FAD19" s="757"/>
      <c r="FAE19" s="757"/>
      <c r="FAF19" s="757"/>
      <c r="FAG19" s="757"/>
      <c r="FAH19" s="757"/>
      <c r="FAI19" s="757"/>
      <c r="FAJ19" s="757"/>
      <c r="FAK19" s="757"/>
      <c r="FAL19" s="757"/>
      <c r="FAM19" s="757"/>
      <c r="FAN19" s="757"/>
      <c r="FAO19" s="757"/>
      <c r="FAP19" s="757"/>
      <c r="FAQ19" s="757"/>
      <c r="FAR19" s="757"/>
      <c r="FAS19" s="757"/>
      <c r="FAT19" s="757"/>
      <c r="FAU19" s="757"/>
      <c r="FAV19" s="757"/>
      <c r="FAW19" s="757"/>
      <c r="FAX19" s="757"/>
      <c r="FAY19" s="757"/>
      <c r="FAZ19" s="757"/>
      <c r="FBA19" s="757"/>
      <c r="FBB19" s="757"/>
      <c r="FBC19" s="757"/>
      <c r="FBD19" s="757"/>
      <c r="FBE19" s="757"/>
      <c r="FBF19" s="757"/>
      <c r="FBG19" s="757"/>
      <c r="FBH19" s="757"/>
      <c r="FBI19" s="757"/>
      <c r="FBJ19" s="757"/>
      <c r="FBK19" s="757"/>
      <c r="FBL19" s="757"/>
      <c r="FBM19" s="757"/>
      <c r="FBN19" s="757"/>
      <c r="FBO19" s="757"/>
      <c r="FBP19" s="757"/>
      <c r="FBQ19" s="757"/>
      <c r="FBR19" s="757"/>
      <c r="FBS19" s="757"/>
      <c r="FBT19" s="757"/>
      <c r="FBU19" s="757"/>
      <c r="FBV19" s="757"/>
      <c r="FBW19" s="757"/>
      <c r="FBX19" s="757"/>
      <c r="FBY19" s="757"/>
      <c r="FBZ19" s="757"/>
      <c r="FCA19" s="757"/>
      <c r="FCB19" s="757"/>
      <c r="FCC19" s="757"/>
      <c r="FCD19" s="757"/>
      <c r="FCE19" s="757"/>
      <c r="FCF19" s="757"/>
      <c r="FCG19" s="757"/>
      <c r="FCH19" s="757"/>
      <c r="FCI19" s="757"/>
      <c r="FCJ19" s="757"/>
      <c r="FCK19" s="757"/>
      <c r="FCL19" s="757"/>
      <c r="FCM19" s="757"/>
      <c r="FCN19" s="757"/>
      <c r="FCO19" s="757"/>
      <c r="FCP19" s="757"/>
      <c r="FCQ19" s="757"/>
      <c r="FCR19" s="757"/>
      <c r="FCS19" s="757"/>
      <c r="FCT19" s="757"/>
      <c r="FCU19" s="757"/>
      <c r="FCV19" s="757"/>
      <c r="FCW19" s="757"/>
      <c r="FCX19" s="757"/>
      <c r="FCY19" s="757"/>
      <c r="FCZ19" s="757"/>
      <c r="FDA19" s="757"/>
      <c r="FDB19" s="757"/>
      <c r="FDC19" s="757"/>
      <c r="FDD19" s="757"/>
      <c r="FDE19" s="757"/>
      <c r="FDF19" s="757"/>
      <c r="FDG19" s="757"/>
      <c r="FDH19" s="757"/>
      <c r="FDI19" s="757"/>
      <c r="FDJ19" s="757"/>
      <c r="FDK19" s="757"/>
      <c r="FDL19" s="757"/>
      <c r="FDM19" s="757"/>
      <c r="FDN19" s="757"/>
      <c r="FDO19" s="757"/>
      <c r="FDP19" s="757"/>
      <c r="FDQ19" s="757"/>
      <c r="FDR19" s="757"/>
      <c r="FDS19" s="757"/>
      <c r="FDT19" s="757"/>
      <c r="FDU19" s="757"/>
      <c r="FDV19" s="757"/>
      <c r="FDW19" s="757"/>
      <c r="FDX19" s="757"/>
      <c r="FDY19" s="757"/>
      <c r="FDZ19" s="757"/>
      <c r="FEA19" s="757"/>
      <c r="FEB19" s="757"/>
      <c r="FEC19" s="757"/>
      <c r="FED19" s="757"/>
      <c r="FEE19" s="757"/>
      <c r="FEF19" s="757"/>
      <c r="FEG19" s="757"/>
      <c r="FEH19" s="757"/>
      <c r="FEI19" s="757"/>
      <c r="FEJ19" s="757"/>
      <c r="FEK19" s="757"/>
      <c r="FEL19" s="757"/>
      <c r="FEM19" s="757"/>
      <c r="FEN19" s="757"/>
      <c r="FEO19" s="757"/>
      <c r="FEP19" s="757"/>
      <c r="FEQ19" s="757"/>
      <c r="FER19" s="757"/>
      <c r="FES19" s="757"/>
      <c r="FET19" s="757"/>
      <c r="FEU19" s="757"/>
      <c r="FEV19" s="757"/>
      <c r="FEW19" s="757"/>
      <c r="FEX19" s="757"/>
      <c r="FEY19" s="757"/>
      <c r="FEZ19" s="757"/>
      <c r="FFA19" s="757"/>
      <c r="FFB19" s="757"/>
      <c r="FFC19" s="757"/>
      <c r="FFD19" s="757"/>
      <c r="FFE19" s="757"/>
      <c r="FFF19" s="757"/>
      <c r="FFG19" s="757"/>
      <c r="FFH19" s="757"/>
      <c r="FFI19" s="757"/>
      <c r="FFJ19" s="757"/>
      <c r="FFK19" s="757"/>
      <c r="FFL19" s="757"/>
      <c r="FFM19" s="757"/>
      <c r="FFN19" s="757"/>
      <c r="FFO19" s="757"/>
      <c r="FFP19" s="757"/>
      <c r="FFQ19" s="757"/>
      <c r="FFR19" s="757"/>
      <c r="FFS19" s="757"/>
      <c r="FFT19" s="757"/>
      <c r="FFU19" s="757"/>
      <c r="FFV19" s="757"/>
      <c r="FFW19" s="757"/>
      <c r="FFX19" s="757"/>
      <c r="FFY19" s="757"/>
      <c r="FFZ19" s="757"/>
      <c r="FGA19" s="757"/>
      <c r="FGB19" s="757"/>
      <c r="FGC19" s="757"/>
      <c r="FGD19" s="757"/>
      <c r="FGE19" s="757"/>
      <c r="FGF19" s="757"/>
      <c r="FGG19" s="757"/>
      <c r="FGH19" s="757"/>
      <c r="FGI19" s="757"/>
      <c r="FGJ19" s="757"/>
      <c r="FGK19" s="757"/>
      <c r="FGL19" s="757"/>
      <c r="FGM19" s="757"/>
      <c r="FGN19" s="757"/>
      <c r="FGO19" s="757"/>
      <c r="FGP19" s="757"/>
      <c r="FGQ19" s="757"/>
      <c r="FGR19" s="757"/>
      <c r="FGS19" s="757"/>
      <c r="FGT19" s="757"/>
      <c r="FGU19" s="757"/>
      <c r="FGV19" s="757"/>
      <c r="FGW19" s="757"/>
      <c r="FGX19" s="757"/>
      <c r="FGY19" s="757"/>
      <c r="FGZ19" s="757"/>
      <c r="FHA19" s="757"/>
      <c r="FHB19" s="757"/>
      <c r="FHC19" s="757"/>
      <c r="FHD19" s="757"/>
      <c r="FHE19" s="757"/>
      <c r="FHF19" s="757"/>
      <c r="FHG19" s="757"/>
      <c r="FHH19" s="757"/>
      <c r="FHI19" s="757"/>
      <c r="FHJ19" s="757"/>
      <c r="FHK19" s="757"/>
      <c r="FHL19" s="757"/>
      <c r="FHM19" s="757"/>
      <c r="FHN19" s="757"/>
      <c r="FHO19" s="757"/>
      <c r="FHP19" s="757"/>
      <c r="FHQ19" s="757"/>
      <c r="FHR19" s="757"/>
      <c r="FHS19" s="757"/>
      <c r="FHT19" s="757"/>
      <c r="FHU19" s="757"/>
      <c r="FHV19" s="757"/>
      <c r="FHW19" s="757"/>
      <c r="FHX19" s="757"/>
      <c r="FHY19" s="757"/>
      <c r="FHZ19" s="757"/>
      <c r="FIA19" s="757"/>
      <c r="FIB19" s="757"/>
      <c r="FIC19" s="757"/>
      <c r="FID19" s="757"/>
      <c r="FIE19" s="757"/>
      <c r="FIF19" s="757"/>
      <c r="FIG19" s="757"/>
      <c r="FIH19" s="757"/>
      <c r="FII19" s="757"/>
      <c r="FIJ19" s="757"/>
      <c r="FIK19" s="757"/>
      <c r="FIL19" s="757"/>
      <c r="FIM19" s="757"/>
      <c r="FIN19" s="757"/>
      <c r="FIO19" s="757"/>
      <c r="FIP19" s="757"/>
      <c r="FIQ19" s="757"/>
      <c r="FIR19" s="757"/>
      <c r="FIS19" s="757"/>
      <c r="FIT19" s="757"/>
      <c r="FIU19" s="757"/>
      <c r="FIV19" s="757"/>
      <c r="FIW19" s="757"/>
      <c r="FIX19" s="757"/>
      <c r="FIY19" s="757"/>
      <c r="FIZ19" s="757"/>
      <c r="FJA19" s="757"/>
      <c r="FJB19" s="757"/>
      <c r="FJC19" s="757"/>
      <c r="FJD19" s="757"/>
      <c r="FJE19" s="757"/>
      <c r="FJF19" s="757"/>
      <c r="FJG19" s="757"/>
      <c r="FJH19" s="757"/>
      <c r="FJI19" s="757"/>
      <c r="FJJ19" s="757"/>
      <c r="FJK19" s="757"/>
      <c r="FJL19" s="757"/>
      <c r="FJM19" s="757"/>
      <c r="FJN19" s="757"/>
      <c r="FJO19" s="757"/>
      <c r="FJP19" s="757"/>
      <c r="FJQ19" s="757"/>
      <c r="FJR19" s="757"/>
      <c r="FJS19" s="757"/>
      <c r="FJT19" s="757"/>
      <c r="FJU19" s="757"/>
      <c r="FJV19" s="757"/>
      <c r="FJW19" s="757"/>
      <c r="FJX19" s="757"/>
      <c r="FJY19" s="757"/>
      <c r="FJZ19" s="757"/>
      <c r="FKA19" s="757"/>
      <c r="FKB19" s="757"/>
      <c r="FKC19" s="757"/>
      <c r="FKD19" s="757"/>
      <c r="FKE19" s="757"/>
      <c r="FKF19" s="757"/>
      <c r="FKG19" s="757"/>
      <c r="FKH19" s="757"/>
      <c r="FKI19" s="757"/>
      <c r="FKJ19" s="757"/>
      <c r="FKK19" s="757"/>
      <c r="FKL19" s="757"/>
      <c r="FKM19" s="757"/>
      <c r="FKN19" s="757"/>
      <c r="FKO19" s="757"/>
      <c r="FKP19" s="757"/>
      <c r="FKQ19" s="757"/>
      <c r="FKR19" s="757"/>
      <c r="FKS19" s="757"/>
      <c r="FKT19" s="757"/>
      <c r="FKU19" s="757"/>
      <c r="FKV19" s="757"/>
      <c r="FKW19" s="757"/>
      <c r="FKX19" s="757"/>
      <c r="FKY19" s="757"/>
      <c r="FKZ19" s="757"/>
      <c r="FLA19" s="757"/>
      <c r="FLB19" s="757"/>
      <c r="FLC19" s="757"/>
      <c r="FLD19" s="757"/>
      <c r="FLE19" s="757"/>
      <c r="FLF19" s="757"/>
      <c r="FLG19" s="757"/>
      <c r="FLH19" s="757"/>
      <c r="FLI19" s="757"/>
      <c r="FLJ19" s="757"/>
      <c r="FLK19" s="757"/>
      <c r="FLL19" s="757"/>
      <c r="FLM19" s="757"/>
      <c r="FLN19" s="757"/>
      <c r="FLO19" s="757"/>
      <c r="FLP19" s="757"/>
      <c r="FLQ19" s="757"/>
      <c r="FLR19" s="757"/>
      <c r="FLS19" s="757"/>
      <c r="FLT19" s="757"/>
      <c r="FLU19" s="757"/>
      <c r="FLV19" s="757"/>
      <c r="FLW19" s="757"/>
      <c r="FLX19" s="757"/>
      <c r="FLY19" s="757"/>
      <c r="FLZ19" s="757"/>
      <c r="FMA19" s="757"/>
      <c r="FMB19" s="757"/>
      <c r="FMC19" s="757"/>
      <c r="FMD19" s="757"/>
      <c r="FME19" s="757"/>
      <c r="FMF19" s="757"/>
      <c r="FMG19" s="757"/>
      <c r="FMH19" s="757"/>
      <c r="FMI19" s="757"/>
      <c r="FMJ19" s="757"/>
      <c r="FMK19" s="757"/>
      <c r="FML19" s="757"/>
      <c r="FMM19" s="757"/>
      <c r="FMN19" s="757"/>
      <c r="FMO19" s="757"/>
      <c r="FMP19" s="757"/>
      <c r="FMQ19" s="757"/>
      <c r="FMR19" s="757"/>
      <c r="FMS19" s="757"/>
      <c r="FMT19" s="757"/>
      <c r="FMU19" s="757"/>
      <c r="FMV19" s="757"/>
      <c r="FMW19" s="757"/>
      <c r="FMX19" s="757"/>
      <c r="FMY19" s="757"/>
      <c r="FMZ19" s="757"/>
      <c r="FNA19" s="757"/>
      <c r="FNB19" s="757"/>
      <c r="FNC19" s="757"/>
      <c r="FND19" s="757"/>
      <c r="FNE19" s="757"/>
      <c r="FNF19" s="757"/>
      <c r="FNG19" s="757"/>
      <c r="FNH19" s="757"/>
      <c r="FNI19" s="757"/>
      <c r="FNJ19" s="757"/>
      <c r="FNK19" s="757"/>
      <c r="FNL19" s="757"/>
      <c r="FNM19" s="757"/>
      <c r="FNN19" s="757"/>
      <c r="FNO19" s="757"/>
      <c r="FNP19" s="757"/>
      <c r="FNQ19" s="757"/>
      <c r="FNR19" s="757"/>
      <c r="FNS19" s="757"/>
      <c r="FNT19" s="757"/>
      <c r="FNU19" s="757"/>
      <c r="FNV19" s="757"/>
      <c r="FNW19" s="757"/>
      <c r="FNX19" s="757"/>
      <c r="FNY19" s="757"/>
      <c r="FNZ19" s="757"/>
      <c r="FOA19" s="757"/>
      <c r="FOB19" s="757"/>
      <c r="FOC19" s="757"/>
      <c r="FOD19" s="757"/>
      <c r="FOE19" s="757"/>
      <c r="FOF19" s="757"/>
      <c r="FOG19" s="757"/>
      <c r="FOH19" s="757"/>
      <c r="FOI19" s="757"/>
      <c r="FOJ19" s="757"/>
      <c r="FOK19" s="757"/>
      <c r="FOL19" s="757"/>
      <c r="FOM19" s="757"/>
      <c r="FON19" s="757"/>
      <c r="FOO19" s="757"/>
      <c r="FOP19" s="757"/>
      <c r="FOQ19" s="757"/>
      <c r="FOR19" s="757"/>
      <c r="FOS19" s="757"/>
      <c r="FOT19" s="757"/>
      <c r="FOU19" s="757"/>
      <c r="FOV19" s="757"/>
      <c r="FOW19" s="757"/>
      <c r="FOX19" s="757"/>
      <c r="FOY19" s="757"/>
      <c r="FOZ19" s="757"/>
      <c r="FPA19" s="757"/>
      <c r="FPB19" s="757"/>
      <c r="FPC19" s="757"/>
      <c r="FPD19" s="757"/>
      <c r="FPE19" s="757"/>
      <c r="FPF19" s="757"/>
      <c r="FPG19" s="757"/>
      <c r="FPH19" s="757"/>
      <c r="FPI19" s="757"/>
      <c r="FPJ19" s="757"/>
      <c r="FPK19" s="757"/>
      <c r="FPL19" s="757"/>
      <c r="FPM19" s="757"/>
      <c r="FPN19" s="757"/>
      <c r="FPO19" s="757"/>
      <c r="FPP19" s="757"/>
      <c r="FPQ19" s="757"/>
      <c r="FPR19" s="757"/>
      <c r="FPS19" s="757"/>
      <c r="FPT19" s="757"/>
      <c r="FPU19" s="757"/>
      <c r="FPV19" s="757"/>
      <c r="FPW19" s="757"/>
      <c r="FPX19" s="757"/>
      <c r="FPY19" s="757"/>
      <c r="FPZ19" s="757"/>
      <c r="FQA19" s="757"/>
      <c r="FQB19" s="757"/>
      <c r="FQC19" s="757"/>
      <c r="FQD19" s="757"/>
      <c r="FQE19" s="757"/>
      <c r="FQF19" s="757"/>
      <c r="FQG19" s="757"/>
      <c r="FQH19" s="757"/>
      <c r="FQI19" s="757"/>
      <c r="FQJ19" s="757"/>
      <c r="FQK19" s="757"/>
      <c r="FQL19" s="757"/>
      <c r="FQM19" s="757"/>
      <c r="FQN19" s="757"/>
      <c r="FQO19" s="757"/>
      <c r="FQP19" s="757"/>
      <c r="FQQ19" s="757"/>
      <c r="FQR19" s="757"/>
      <c r="FQS19" s="757"/>
      <c r="FQT19" s="757"/>
      <c r="FQU19" s="757"/>
      <c r="FQV19" s="757"/>
      <c r="FQW19" s="757"/>
      <c r="FQX19" s="757"/>
      <c r="FQY19" s="757"/>
      <c r="FQZ19" s="757"/>
      <c r="FRA19" s="757"/>
      <c r="FRB19" s="757"/>
      <c r="FRC19" s="757"/>
      <c r="FRD19" s="757"/>
      <c r="FRE19" s="757"/>
      <c r="FRF19" s="757"/>
      <c r="FRG19" s="757"/>
      <c r="FRH19" s="757"/>
      <c r="FRI19" s="757"/>
      <c r="FRJ19" s="757"/>
      <c r="FRK19" s="757"/>
      <c r="FRL19" s="757"/>
      <c r="FRM19" s="757"/>
      <c r="FRN19" s="757"/>
      <c r="FRO19" s="757"/>
      <c r="FRP19" s="757"/>
      <c r="FRQ19" s="757"/>
      <c r="FRR19" s="757"/>
      <c r="FRS19" s="757"/>
      <c r="FRT19" s="757"/>
      <c r="FRU19" s="757"/>
      <c r="FRV19" s="757"/>
      <c r="FRW19" s="757"/>
      <c r="FRX19" s="757"/>
      <c r="FRY19" s="757"/>
      <c r="FRZ19" s="757"/>
      <c r="FSA19" s="757"/>
      <c r="FSB19" s="757"/>
      <c r="FSC19" s="757"/>
      <c r="FSD19" s="757"/>
      <c r="FSE19" s="757"/>
      <c r="FSF19" s="757"/>
      <c r="FSG19" s="757"/>
      <c r="FSH19" s="757"/>
      <c r="FSI19" s="757"/>
      <c r="FSJ19" s="757"/>
      <c r="FSK19" s="757"/>
      <c r="FSL19" s="757"/>
      <c r="FSM19" s="757"/>
      <c r="FSN19" s="757"/>
      <c r="FSO19" s="757"/>
      <c r="FSP19" s="757"/>
      <c r="FSQ19" s="757"/>
      <c r="FSR19" s="757"/>
      <c r="FSS19" s="757"/>
      <c r="FST19" s="757"/>
      <c r="FSU19" s="757"/>
      <c r="FSV19" s="757"/>
      <c r="FSW19" s="757"/>
      <c r="FSX19" s="757"/>
      <c r="FSY19" s="757"/>
      <c r="FSZ19" s="757"/>
      <c r="FTA19" s="757"/>
      <c r="FTB19" s="757"/>
      <c r="FTC19" s="757"/>
      <c r="FTD19" s="757"/>
      <c r="FTE19" s="757"/>
      <c r="FTF19" s="757"/>
      <c r="FTG19" s="757"/>
      <c r="FTH19" s="757"/>
      <c r="FTI19" s="757"/>
      <c r="FTJ19" s="757"/>
      <c r="FTK19" s="757"/>
      <c r="FTL19" s="757"/>
      <c r="FTM19" s="757"/>
      <c r="FTN19" s="757"/>
      <c r="FTO19" s="757"/>
      <c r="FTP19" s="757"/>
      <c r="FTQ19" s="757"/>
      <c r="FTR19" s="757"/>
      <c r="FTS19" s="757"/>
      <c r="FTT19" s="757"/>
      <c r="FTU19" s="757"/>
      <c r="FTV19" s="757"/>
      <c r="FTW19" s="757"/>
      <c r="FTX19" s="757"/>
      <c r="FTY19" s="757"/>
      <c r="FTZ19" s="757"/>
      <c r="FUA19" s="757"/>
      <c r="FUB19" s="757"/>
      <c r="FUC19" s="757"/>
      <c r="FUD19" s="757"/>
      <c r="FUE19" s="757"/>
      <c r="FUF19" s="757"/>
      <c r="FUG19" s="757"/>
      <c r="FUH19" s="757"/>
      <c r="FUI19" s="757"/>
      <c r="FUJ19" s="757"/>
      <c r="FUK19" s="757"/>
      <c r="FUL19" s="757"/>
      <c r="FUM19" s="757"/>
      <c r="FUN19" s="757"/>
      <c r="FUO19" s="757"/>
      <c r="FUP19" s="757"/>
      <c r="FUQ19" s="757"/>
      <c r="FUR19" s="757"/>
      <c r="FUS19" s="757"/>
      <c r="FUT19" s="757"/>
      <c r="FUU19" s="757"/>
      <c r="FUV19" s="757"/>
      <c r="FUW19" s="757"/>
      <c r="FUX19" s="757"/>
      <c r="FUY19" s="757"/>
      <c r="FUZ19" s="757"/>
      <c r="FVA19" s="757"/>
      <c r="FVB19" s="757"/>
      <c r="FVC19" s="757"/>
      <c r="FVD19" s="757"/>
      <c r="FVE19" s="757"/>
      <c r="FVF19" s="757"/>
      <c r="FVG19" s="757"/>
      <c r="FVH19" s="757"/>
      <c r="FVI19" s="757"/>
      <c r="FVJ19" s="757"/>
      <c r="FVK19" s="757"/>
      <c r="FVL19" s="757"/>
      <c r="FVM19" s="757"/>
      <c r="FVN19" s="757"/>
      <c r="FVO19" s="757"/>
      <c r="FVP19" s="757"/>
      <c r="FVQ19" s="757"/>
      <c r="FVR19" s="757"/>
      <c r="FVS19" s="757"/>
      <c r="FVT19" s="757"/>
      <c r="FVU19" s="757"/>
      <c r="FVV19" s="757"/>
      <c r="FVW19" s="757"/>
      <c r="FVX19" s="757"/>
      <c r="FVY19" s="757"/>
      <c r="FVZ19" s="757"/>
      <c r="FWA19" s="757"/>
      <c r="FWB19" s="757"/>
      <c r="FWC19" s="757"/>
      <c r="FWD19" s="757"/>
      <c r="FWE19" s="757"/>
      <c r="FWF19" s="757"/>
      <c r="FWG19" s="757"/>
      <c r="FWH19" s="757"/>
      <c r="FWI19" s="757"/>
      <c r="FWJ19" s="757"/>
      <c r="FWK19" s="757"/>
      <c r="FWL19" s="757"/>
      <c r="FWM19" s="757"/>
      <c r="FWN19" s="757"/>
      <c r="FWO19" s="757"/>
      <c r="FWP19" s="757"/>
      <c r="FWQ19" s="757"/>
      <c r="FWR19" s="757"/>
      <c r="FWS19" s="757"/>
      <c r="FWT19" s="757"/>
      <c r="FWU19" s="757"/>
      <c r="FWV19" s="757"/>
      <c r="FWW19" s="757"/>
      <c r="FWX19" s="757"/>
      <c r="FWY19" s="757"/>
      <c r="FWZ19" s="757"/>
      <c r="FXA19" s="757"/>
      <c r="FXB19" s="757"/>
      <c r="FXC19" s="757"/>
      <c r="FXD19" s="757"/>
      <c r="FXE19" s="757"/>
      <c r="FXF19" s="757"/>
      <c r="FXG19" s="757"/>
      <c r="FXH19" s="757"/>
      <c r="FXI19" s="757"/>
      <c r="FXJ19" s="757"/>
      <c r="FXK19" s="757"/>
      <c r="FXL19" s="757"/>
      <c r="FXM19" s="757"/>
      <c r="FXN19" s="757"/>
      <c r="FXO19" s="757"/>
      <c r="FXP19" s="757"/>
      <c r="FXQ19" s="757"/>
      <c r="FXR19" s="757"/>
      <c r="FXS19" s="757"/>
      <c r="FXT19" s="757"/>
      <c r="FXU19" s="757"/>
      <c r="FXV19" s="757"/>
      <c r="FXW19" s="757"/>
      <c r="FXX19" s="757"/>
      <c r="FXY19" s="757"/>
      <c r="FXZ19" s="757"/>
      <c r="FYA19" s="757"/>
      <c r="FYB19" s="757"/>
      <c r="FYC19" s="757"/>
      <c r="FYD19" s="757"/>
      <c r="FYE19" s="757"/>
      <c r="FYF19" s="757"/>
      <c r="FYG19" s="757"/>
      <c r="FYH19" s="757"/>
      <c r="FYI19" s="757"/>
      <c r="FYJ19" s="757"/>
      <c r="FYK19" s="757"/>
      <c r="FYL19" s="757"/>
      <c r="FYM19" s="757"/>
      <c r="FYN19" s="757"/>
      <c r="FYO19" s="757"/>
      <c r="FYP19" s="757"/>
      <c r="FYQ19" s="757"/>
      <c r="FYR19" s="757"/>
      <c r="FYS19" s="757"/>
      <c r="FYT19" s="757"/>
      <c r="FYU19" s="757"/>
      <c r="FYV19" s="757"/>
      <c r="FYW19" s="757"/>
      <c r="FYX19" s="757"/>
      <c r="FYY19" s="757"/>
      <c r="FYZ19" s="757"/>
      <c r="FZA19" s="757"/>
      <c r="FZB19" s="757"/>
      <c r="FZC19" s="757"/>
      <c r="FZD19" s="757"/>
      <c r="FZE19" s="757"/>
      <c r="FZF19" s="757"/>
      <c r="FZG19" s="757"/>
      <c r="FZH19" s="757"/>
      <c r="FZI19" s="757"/>
      <c r="FZJ19" s="757"/>
      <c r="FZK19" s="757"/>
      <c r="FZL19" s="757"/>
      <c r="FZM19" s="757"/>
      <c r="FZN19" s="757"/>
      <c r="FZO19" s="757"/>
      <c r="FZP19" s="757"/>
      <c r="FZQ19" s="757"/>
      <c r="FZR19" s="757"/>
      <c r="FZS19" s="757"/>
      <c r="FZT19" s="757"/>
      <c r="FZU19" s="757"/>
      <c r="FZV19" s="757"/>
      <c r="FZW19" s="757"/>
      <c r="FZX19" s="757"/>
      <c r="FZY19" s="757"/>
      <c r="FZZ19" s="757"/>
      <c r="GAA19" s="757"/>
      <c r="GAB19" s="757"/>
      <c r="GAC19" s="757"/>
      <c r="GAD19" s="757"/>
      <c r="GAE19" s="757"/>
      <c r="GAF19" s="757"/>
      <c r="GAG19" s="757"/>
      <c r="GAH19" s="757"/>
      <c r="GAI19" s="757"/>
      <c r="GAJ19" s="757"/>
      <c r="GAK19" s="757"/>
      <c r="GAL19" s="757"/>
      <c r="GAM19" s="757"/>
      <c r="GAN19" s="757"/>
      <c r="GAO19" s="757"/>
      <c r="GAP19" s="757"/>
      <c r="GAQ19" s="757"/>
      <c r="GAR19" s="757"/>
      <c r="GAS19" s="757"/>
      <c r="GAT19" s="757"/>
      <c r="GAU19" s="757"/>
      <c r="GAV19" s="757"/>
      <c r="GAW19" s="757"/>
      <c r="GAX19" s="757"/>
      <c r="GAY19" s="757"/>
      <c r="GAZ19" s="757"/>
      <c r="GBA19" s="757"/>
      <c r="GBB19" s="757"/>
      <c r="GBC19" s="757"/>
      <c r="GBD19" s="757"/>
      <c r="GBE19" s="757"/>
      <c r="GBF19" s="757"/>
      <c r="GBG19" s="757"/>
      <c r="GBH19" s="757"/>
      <c r="GBI19" s="757"/>
      <c r="GBJ19" s="757"/>
      <c r="GBK19" s="757"/>
      <c r="GBL19" s="757"/>
      <c r="GBM19" s="757"/>
      <c r="GBN19" s="757"/>
      <c r="GBO19" s="757"/>
      <c r="GBP19" s="757"/>
      <c r="GBQ19" s="757"/>
      <c r="GBR19" s="757"/>
      <c r="GBS19" s="757"/>
      <c r="GBT19" s="757"/>
      <c r="GBU19" s="757"/>
      <c r="GBV19" s="757"/>
      <c r="GBW19" s="757"/>
      <c r="GBX19" s="757"/>
      <c r="GBY19" s="757"/>
      <c r="GBZ19" s="757"/>
      <c r="GCA19" s="757"/>
      <c r="GCB19" s="757"/>
      <c r="GCC19" s="757"/>
      <c r="GCD19" s="757"/>
      <c r="GCE19" s="757"/>
      <c r="GCF19" s="757"/>
      <c r="GCG19" s="757"/>
      <c r="GCH19" s="757"/>
      <c r="GCI19" s="757"/>
      <c r="GCJ19" s="757"/>
      <c r="GCK19" s="757"/>
      <c r="GCL19" s="757"/>
      <c r="GCM19" s="757"/>
      <c r="GCN19" s="757"/>
      <c r="GCO19" s="757"/>
      <c r="GCP19" s="757"/>
      <c r="GCQ19" s="757"/>
      <c r="GCR19" s="757"/>
      <c r="GCS19" s="757"/>
      <c r="GCT19" s="757"/>
      <c r="GCU19" s="757"/>
      <c r="GCV19" s="757"/>
      <c r="GCW19" s="757"/>
      <c r="GCX19" s="757"/>
      <c r="GCY19" s="757"/>
      <c r="GCZ19" s="757"/>
      <c r="GDA19" s="757"/>
      <c r="GDB19" s="757"/>
      <c r="GDC19" s="757"/>
      <c r="GDD19" s="757"/>
      <c r="GDE19" s="757"/>
      <c r="GDF19" s="757"/>
      <c r="GDG19" s="757"/>
      <c r="GDH19" s="757"/>
      <c r="GDI19" s="757"/>
      <c r="GDJ19" s="757"/>
      <c r="GDK19" s="757"/>
      <c r="GDL19" s="757"/>
      <c r="GDM19" s="757"/>
      <c r="GDN19" s="757"/>
      <c r="GDO19" s="757"/>
      <c r="GDP19" s="757"/>
      <c r="GDQ19" s="757"/>
      <c r="GDR19" s="757"/>
      <c r="GDS19" s="757"/>
      <c r="GDT19" s="757"/>
      <c r="GDU19" s="757"/>
      <c r="GDV19" s="757"/>
      <c r="GDW19" s="757"/>
      <c r="GDX19" s="757"/>
      <c r="GDY19" s="757"/>
      <c r="GDZ19" s="757"/>
      <c r="GEA19" s="757"/>
      <c r="GEB19" s="757"/>
      <c r="GEC19" s="757"/>
      <c r="GED19" s="757"/>
      <c r="GEE19" s="757"/>
      <c r="GEF19" s="757"/>
      <c r="GEG19" s="757"/>
      <c r="GEH19" s="757"/>
      <c r="GEI19" s="757"/>
      <c r="GEJ19" s="757"/>
      <c r="GEK19" s="757"/>
      <c r="GEL19" s="757"/>
      <c r="GEM19" s="757"/>
      <c r="GEN19" s="757"/>
      <c r="GEO19" s="757"/>
      <c r="GEP19" s="757"/>
      <c r="GEQ19" s="757"/>
      <c r="GER19" s="757"/>
      <c r="GES19" s="757"/>
      <c r="GET19" s="757"/>
      <c r="GEU19" s="757"/>
      <c r="GEV19" s="757"/>
      <c r="GEW19" s="757"/>
      <c r="GEX19" s="757"/>
      <c r="GEY19" s="757"/>
      <c r="GEZ19" s="757"/>
      <c r="GFA19" s="757"/>
      <c r="GFB19" s="757"/>
      <c r="GFC19" s="757"/>
      <c r="GFD19" s="757"/>
      <c r="GFE19" s="757"/>
      <c r="GFF19" s="757"/>
      <c r="GFG19" s="757"/>
      <c r="GFH19" s="757"/>
      <c r="GFI19" s="757"/>
      <c r="GFJ19" s="757"/>
      <c r="GFK19" s="757"/>
      <c r="GFL19" s="757"/>
      <c r="GFM19" s="757"/>
      <c r="GFN19" s="757"/>
      <c r="GFO19" s="757"/>
      <c r="GFP19" s="757"/>
      <c r="GFQ19" s="757"/>
      <c r="GFR19" s="757"/>
      <c r="GFS19" s="757"/>
      <c r="GFT19" s="757"/>
      <c r="GFU19" s="757"/>
      <c r="GFV19" s="757"/>
      <c r="GFW19" s="757"/>
      <c r="GFX19" s="757"/>
      <c r="GFY19" s="757"/>
      <c r="GFZ19" s="757"/>
      <c r="GGA19" s="757"/>
      <c r="GGB19" s="757"/>
      <c r="GGC19" s="757"/>
      <c r="GGD19" s="757"/>
      <c r="GGE19" s="757"/>
      <c r="GGF19" s="757"/>
      <c r="GGG19" s="757"/>
      <c r="GGH19" s="757"/>
      <c r="GGI19" s="757"/>
      <c r="GGJ19" s="757"/>
      <c r="GGK19" s="757"/>
      <c r="GGL19" s="757"/>
      <c r="GGM19" s="757"/>
      <c r="GGN19" s="757"/>
      <c r="GGO19" s="757"/>
      <c r="GGP19" s="757"/>
      <c r="GGQ19" s="757"/>
      <c r="GGR19" s="757"/>
      <c r="GGS19" s="757"/>
      <c r="GGT19" s="757"/>
      <c r="GGU19" s="757"/>
      <c r="GGV19" s="757"/>
      <c r="GGW19" s="757"/>
      <c r="GGX19" s="757"/>
      <c r="GGY19" s="757"/>
      <c r="GGZ19" s="757"/>
      <c r="GHA19" s="757"/>
      <c r="GHB19" s="757"/>
      <c r="GHC19" s="757"/>
      <c r="GHD19" s="757"/>
      <c r="GHE19" s="757"/>
      <c r="GHF19" s="757"/>
      <c r="GHG19" s="757"/>
      <c r="GHH19" s="757"/>
      <c r="GHI19" s="757"/>
      <c r="GHJ19" s="757"/>
      <c r="GHK19" s="757"/>
      <c r="GHL19" s="757"/>
      <c r="GHM19" s="757"/>
      <c r="GHN19" s="757"/>
      <c r="GHO19" s="757"/>
      <c r="GHP19" s="757"/>
      <c r="GHQ19" s="757"/>
      <c r="GHR19" s="757"/>
      <c r="GHS19" s="757"/>
      <c r="GHT19" s="757"/>
      <c r="GHU19" s="757"/>
      <c r="GHV19" s="757"/>
      <c r="GHW19" s="757"/>
      <c r="GHX19" s="757"/>
      <c r="GHY19" s="757"/>
      <c r="GHZ19" s="757"/>
      <c r="GIA19" s="757"/>
      <c r="GIB19" s="757"/>
      <c r="GIC19" s="757"/>
      <c r="GID19" s="757"/>
      <c r="GIE19" s="757"/>
      <c r="GIF19" s="757"/>
      <c r="GIG19" s="757"/>
      <c r="GIH19" s="757"/>
      <c r="GII19" s="757"/>
      <c r="GIJ19" s="757"/>
      <c r="GIK19" s="757"/>
      <c r="GIL19" s="757"/>
      <c r="GIM19" s="757"/>
      <c r="GIN19" s="757"/>
      <c r="GIO19" s="757"/>
      <c r="GIP19" s="757"/>
      <c r="GIQ19" s="757"/>
      <c r="GIR19" s="757"/>
      <c r="GIS19" s="757"/>
      <c r="GIT19" s="757"/>
      <c r="GIU19" s="757"/>
      <c r="GIV19" s="757"/>
      <c r="GIW19" s="757"/>
      <c r="GIX19" s="757"/>
      <c r="GIY19" s="757"/>
      <c r="GIZ19" s="757"/>
      <c r="GJA19" s="757"/>
      <c r="GJB19" s="757"/>
      <c r="GJC19" s="757"/>
      <c r="GJD19" s="757"/>
      <c r="GJE19" s="757"/>
      <c r="GJF19" s="757"/>
      <c r="GJG19" s="757"/>
      <c r="GJH19" s="757"/>
      <c r="GJI19" s="757"/>
      <c r="GJJ19" s="757"/>
      <c r="GJK19" s="757"/>
      <c r="GJL19" s="757"/>
      <c r="GJM19" s="757"/>
      <c r="GJN19" s="757"/>
      <c r="GJO19" s="757"/>
      <c r="GJP19" s="757"/>
      <c r="GJQ19" s="757"/>
      <c r="GJR19" s="757"/>
      <c r="GJS19" s="757"/>
      <c r="GJT19" s="757"/>
      <c r="GJU19" s="757"/>
      <c r="GJV19" s="757"/>
      <c r="GJW19" s="757"/>
      <c r="GJX19" s="757"/>
      <c r="GJY19" s="757"/>
      <c r="GJZ19" s="757"/>
      <c r="GKA19" s="757"/>
      <c r="GKB19" s="757"/>
      <c r="GKC19" s="757"/>
      <c r="GKD19" s="757"/>
      <c r="GKE19" s="757"/>
      <c r="GKF19" s="757"/>
      <c r="GKG19" s="757"/>
      <c r="GKH19" s="757"/>
      <c r="GKI19" s="757"/>
      <c r="GKJ19" s="757"/>
      <c r="GKK19" s="757"/>
      <c r="GKL19" s="757"/>
      <c r="GKM19" s="757"/>
      <c r="GKN19" s="757"/>
      <c r="GKO19" s="757"/>
      <c r="GKP19" s="757"/>
      <c r="GKQ19" s="757"/>
      <c r="GKR19" s="757"/>
      <c r="GKS19" s="757"/>
      <c r="GKT19" s="757"/>
      <c r="GKU19" s="757"/>
      <c r="GKV19" s="757"/>
      <c r="GKW19" s="757"/>
      <c r="GKX19" s="757"/>
      <c r="GKY19" s="757"/>
      <c r="GKZ19" s="757"/>
      <c r="GLA19" s="757"/>
      <c r="GLB19" s="757"/>
      <c r="GLC19" s="757"/>
      <c r="GLD19" s="757"/>
      <c r="GLE19" s="757"/>
      <c r="GLF19" s="757"/>
      <c r="GLG19" s="757"/>
      <c r="GLH19" s="757"/>
      <c r="GLI19" s="757"/>
      <c r="GLJ19" s="757"/>
      <c r="GLK19" s="757"/>
      <c r="GLL19" s="757"/>
      <c r="GLM19" s="757"/>
      <c r="GLN19" s="757"/>
      <c r="GLO19" s="757"/>
      <c r="GLP19" s="757"/>
      <c r="GLQ19" s="757"/>
      <c r="GLR19" s="757"/>
      <c r="GLS19" s="757"/>
      <c r="GLT19" s="757"/>
      <c r="GLU19" s="757"/>
      <c r="GLV19" s="757"/>
      <c r="GLW19" s="757"/>
      <c r="GLX19" s="757"/>
      <c r="GLY19" s="757"/>
      <c r="GLZ19" s="757"/>
      <c r="GMA19" s="757"/>
      <c r="GMB19" s="757"/>
      <c r="GMC19" s="757"/>
      <c r="GMD19" s="757"/>
      <c r="GME19" s="757"/>
      <c r="GMF19" s="757"/>
      <c r="GMG19" s="757"/>
      <c r="GMH19" s="757"/>
      <c r="GMI19" s="757"/>
      <c r="GMJ19" s="757"/>
      <c r="GMK19" s="757"/>
      <c r="GML19" s="757"/>
      <c r="GMM19" s="757"/>
      <c r="GMN19" s="757"/>
      <c r="GMO19" s="757"/>
      <c r="GMP19" s="757"/>
      <c r="GMQ19" s="757"/>
      <c r="GMR19" s="757"/>
      <c r="GMS19" s="757"/>
      <c r="GMT19" s="757"/>
      <c r="GMU19" s="757"/>
      <c r="GMV19" s="757"/>
      <c r="GMW19" s="757"/>
      <c r="GMX19" s="757"/>
      <c r="GMY19" s="757"/>
      <c r="GMZ19" s="757"/>
      <c r="GNA19" s="757"/>
      <c r="GNB19" s="757"/>
      <c r="GNC19" s="757"/>
      <c r="GND19" s="757"/>
      <c r="GNE19" s="757"/>
      <c r="GNF19" s="757"/>
      <c r="GNG19" s="757"/>
      <c r="GNH19" s="757"/>
      <c r="GNI19" s="757"/>
      <c r="GNJ19" s="757"/>
      <c r="GNK19" s="757"/>
      <c r="GNL19" s="757"/>
      <c r="GNM19" s="757"/>
      <c r="GNN19" s="757"/>
      <c r="GNO19" s="757"/>
      <c r="GNP19" s="757"/>
      <c r="GNQ19" s="757"/>
      <c r="GNR19" s="757"/>
      <c r="GNS19" s="757"/>
      <c r="GNT19" s="757"/>
      <c r="GNU19" s="757"/>
      <c r="GNV19" s="757"/>
      <c r="GNW19" s="757"/>
      <c r="GNX19" s="757"/>
      <c r="GNY19" s="757"/>
      <c r="GNZ19" s="757"/>
      <c r="GOA19" s="757"/>
      <c r="GOB19" s="757"/>
      <c r="GOC19" s="757"/>
      <c r="GOD19" s="757"/>
      <c r="GOE19" s="757"/>
      <c r="GOF19" s="757"/>
      <c r="GOG19" s="757"/>
      <c r="GOH19" s="757"/>
      <c r="GOI19" s="757"/>
      <c r="GOJ19" s="757"/>
      <c r="GOK19" s="757"/>
      <c r="GOL19" s="757"/>
      <c r="GOM19" s="757"/>
      <c r="GON19" s="757"/>
      <c r="GOO19" s="757"/>
      <c r="GOP19" s="757"/>
      <c r="GOQ19" s="757"/>
      <c r="GOR19" s="757"/>
      <c r="GOS19" s="757"/>
      <c r="GOT19" s="757"/>
      <c r="GOU19" s="757"/>
      <c r="GOV19" s="757"/>
      <c r="GOW19" s="757"/>
      <c r="GOX19" s="757"/>
      <c r="GOY19" s="757"/>
      <c r="GOZ19" s="757"/>
      <c r="GPA19" s="757"/>
      <c r="GPB19" s="757"/>
      <c r="GPC19" s="757"/>
      <c r="GPD19" s="757"/>
      <c r="GPE19" s="757"/>
      <c r="GPF19" s="757"/>
      <c r="GPG19" s="757"/>
      <c r="GPH19" s="757"/>
      <c r="GPI19" s="757"/>
      <c r="GPJ19" s="757"/>
      <c r="GPK19" s="757"/>
      <c r="GPL19" s="757"/>
      <c r="GPM19" s="757"/>
      <c r="GPN19" s="757"/>
      <c r="GPO19" s="757"/>
      <c r="GPP19" s="757"/>
      <c r="GPQ19" s="757"/>
      <c r="GPR19" s="757"/>
      <c r="GPS19" s="757"/>
      <c r="GPT19" s="757"/>
      <c r="GPU19" s="757"/>
      <c r="GPV19" s="757"/>
      <c r="GPW19" s="757"/>
      <c r="GPX19" s="757"/>
      <c r="GPY19" s="757"/>
      <c r="GPZ19" s="757"/>
      <c r="GQA19" s="757"/>
      <c r="GQB19" s="757"/>
      <c r="GQC19" s="757"/>
      <c r="GQD19" s="757"/>
      <c r="GQE19" s="757"/>
      <c r="GQF19" s="757"/>
      <c r="GQG19" s="757"/>
      <c r="GQH19" s="757"/>
      <c r="GQI19" s="757"/>
      <c r="GQJ19" s="757"/>
      <c r="GQK19" s="757"/>
      <c r="GQL19" s="757"/>
      <c r="GQM19" s="757"/>
      <c r="GQN19" s="757"/>
      <c r="GQO19" s="757"/>
      <c r="GQP19" s="757"/>
      <c r="GQQ19" s="757"/>
      <c r="GQR19" s="757"/>
      <c r="GQS19" s="757"/>
      <c r="GQT19" s="757"/>
      <c r="GQU19" s="757"/>
      <c r="GQV19" s="757"/>
      <c r="GQW19" s="757"/>
      <c r="GQX19" s="757"/>
      <c r="GQY19" s="757"/>
      <c r="GQZ19" s="757"/>
      <c r="GRA19" s="757"/>
      <c r="GRB19" s="757"/>
      <c r="GRC19" s="757"/>
      <c r="GRD19" s="757"/>
      <c r="GRE19" s="757"/>
      <c r="GRF19" s="757"/>
      <c r="GRG19" s="757"/>
      <c r="GRH19" s="757"/>
      <c r="GRI19" s="757"/>
      <c r="GRJ19" s="757"/>
      <c r="GRK19" s="757"/>
      <c r="GRL19" s="757"/>
      <c r="GRM19" s="757"/>
      <c r="GRN19" s="757"/>
      <c r="GRO19" s="757"/>
      <c r="GRP19" s="757"/>
      <c r="GRQ19" s="757"/>
      <c r="GRR19" s="757"/>
      <c r="GRS19" s="757"/>
      <c r="GRT19" s="757"/>
      <c r="GRU19" s="757"/>
      <c r="GRV19" s="757"/>
      <c r="GRW19" s="757"/>
      <c r="GRX19" s="757"/>
      <c r="GRY19" s="757"/>
      <c r="GRZ19" s="757"/>
      <c r="GSA19" s="757"/>
      <c r="GSB19" s="757"/>
      <c r="GSC19" s="757"/>
      <c r="GSD19" s="757"/>
      <c r="GSE19" s="757"/>
      <c r="GSF19" s="757"/>
      <c r="GSG19" s="757"/>
      <c r="GSH19" s="757"/>
      <c r="GSI19" s="757"/>
      <c r="GSJ19" s="757"/>
      <c r="GSK19" s="757"/>
      <c r="GSL19" s="757"/>
      <c r="GSM19" s="757"/>
      <c r="GSN19" s="757"/>
      <c r="GSO19" s="757"/>
      <c r="GSP19" s="757"/>
      <c r="GSQ19" s="757"/>
      <c r="GSR19" s="757"/>
      <c r="GSS19" s="757"/>
      <c r="GST19" s="757"/>
      <c r="GSU19" s="757"/>
      <c r="GSV19" s="757"/>
      <c r="GSW19" s="757"/>
      <c r="GSX19" s="757"/>
      <c r="GSY19" s="757"/>
      <c r="GSZ19" s="757"/>
      <c r="GTA19" s="757"/>
      <c r="GTB19" s="757"/>
      <c r="GTC19" s="757"/>
      <c r="GTD19" s="757"/>
      <c r="GTE19" s="757"/>
      <c r="GTF19" s="757"/>
      <c r="GTG19" s="757"/>
      <c r="GTH19" s="757"/>
      <c r="GTI19" s="757"/>
      <c r="GTJ19" s="757"/>
      <c r="GTK19" s="757"/>
      <c r="GTL19" s="757"/>
      <c r="GTM19" s="757"/>
      <c r="GTN19" s="757"/>
      <c r="GTO19" s="757"/>
      <c r="GTP19" s="757"/>
      <c r="GTQ19" s="757"/>
      <c r="GTR19" s="757"/>
      <c r="GTS19" s="757"/>
      <c r="GTT19" s="757"/>
      <c r="GTU19" s="757"/>
      <c r="GTV19" s="757"/>
      <c r="GTW19" s="757"/>
      <c r="GTX19" s="757"/>
      <c r="GTY19" s="757"/>
      <c r="GTZ19" s="757"/>
      <c r="GUA19" s="757"/>
      <c r="GUB19" s="757"/>
      <c r="GUC19" s="757"/>
      <c r="GUD19" s="757"/>
      <c r="GUE19" s="757"/>
      <c r="GUF19" s="757"/>
      <c r="GUG19" s="757"/>
      <c r="GUH19" s="757"/>
      <c r="GUI19" s="757"/>
      <c r="GUJ19" s="757"/>
      <c r="GUK19" s="757"/>
      <c r="GUL19" s="757"/>
      <c r="GUM19" s="757"/>
      <c r="GUN19" s="757"/>
      <c r="GUO19" s="757"/>
      <c r="GUP19" s="757"/>
      <c r="GUQ19" s="757"/>
      <c r="GUR19" s="757"/>
      <c r="GUS19" s="757"/>
      <c r="GUT19" s="757"/>
      <c r="GUU19" s="757"/>
      <c r="GUV19" s="757"/>
      <c r="GUW19" s="757"/>
      <c r="GUX19" s="757"/>
      <c r="GUY19" s="757"/>
      <c r="GUZ19" s="757"/>
      <c r="GVA19" s="757"/>
      <c r="GVB19" s="757"/>
      <c r="GVC19" s="757"/>
      <c r="GVD19" s="757"/>
      <c r="GVE19" s="757"/>
      <c r="GVF19" s="757"/>
      <c r="GVG19" s="757"/>
      <c r="GVH19" s="757"/>
      <c r="GVI19" s="757"/>
      <c r="GVJ19" s="757"/>
      <c r="GVK19" s="757"/>
      <c r="GVL19" s="757"/>
      <c r="GVM19" s="757"/>
      <c r="GVN19" s="757"/>
      <c r="GVO19" s="757"/>
      <c r="GVP19" s="757"/>
      <c r="GVQ19" s="757"/>
      <c r="GVR19" s="757"/>
      <c r="GVS19" s="757"/>
      <c r="GVT19" s="757"/>
      <c r="GVU19" s="757"/>
      <c r="GVV19" s="757"/>
      <c r="GVW19" s="757"/>
      <c r="GVX19" s="757"/>
      <c r="GVY19" s="757"/>
      <c r="GVZ19" s="757"/>
      <c r="GWA19" s="757"/>
      <c r="GWB19" s="757"/>
      <c r="GWC19" s="757"/>
      <c r="GWD19" s="757"/>
      <c r="GWE19" s="757"/>
      <c r="GWF19" s="757"/>
      <c r="GWG19" s="757"/>
      <c r="GWH19" s="757"/>
      <c r="GWI19" s="757"/>
      <c r="GWJ19" s="757"/>
      <c r="GWK19" s="757"/>
      <c r="GWL19" s="757"/>
      <c r="GWM19" s="757"/>
      <c r="GWN19" s="757"/>
      <c r="GWO19" s="757"/>
      <c r="GWP19" s="757"/>
      <c r="GWQ19" s="757"/>
      <c r="GWR19" s="757"/>
      <c r="GWS19" s="757"/>
      <c r="GWT19" s="757"/>
      <c r="GWU19" s="757"/>
      <c r="GWV19" s="757"/>
      <c r="GWW19" s="757"/>
      <c r="GWX19" s="757"/>
      <c r="GWY19" s="757"/>
      <c r="GWZ19" s="757"/>
      <c r="GXA19" s="757"/>
      <c r="GXB19" s="757"/>
      <c r="GXC19" s="757"/>
      <c r="GXD19" s="757"/>
      <c r="GXE19" s="757"/>
      <c r="GXF19" s="757"/>
      <c r="GXG19" s="757"/>
      <c r="GXH19" s="757"/>
      <c r="GXI19" s="757"/>
      <c r="GXJ19" s="757"/>
      <c r="GXK19" s="757"/>
      <c r="GXL19" s="757"/>
      <c r="GXM19" s="757"/>
      <c r="GXN19" s="757"/>
      <c r="GXO19" s="757"/>
      <c r="GXP19" s="757"/>
      <c r="GXQ19" s="757"/>
      <c r="GXR19" s="757"/>
      <c r="GXS19" s="757"/>
      <c r="GXT19" s="757"/>
      <c r="GXU19" s="757"/>
      <c r="GXV19" s="757"/>
      <c r="GXW19" s="757"/>
      <c r="GXX19" s="757"/>
      <c r="GXY19" s="757"/>
      <c r="GXZ19" s="757"/>
      <c r="GYA19" s="757"/>
      <c r="GYB19" s="757"/>
      <c r="GYC19" s="757"/>
      <c r="GYD19" s="757"/>
      <c r="GYE19" s="757"/>
      <c r="GYF19" s="757"/>
      <c r="GYG19" s="757"/>
      <c r="GYH19" s="757"/>
      <c r="GYI19" s="757"/>
      <c r="GYJ19" s="757"/>
      <c r="GYK19" s="757"/>
      <c r="GYL19" s="757"/>
      <c r="GYM19" s="757"/>
      <c r="GYN19" s="757"/>
      <c r="GYO19" s="757"/>
      <c r="GYP19" s="757"/>
      <c r="GYQ19" s="757"/>
      <c r="GYR19" s="757"/>
      <c r="GYS19" s="757"/>
      <c r="GYT19" s="757"/>
      <c r="GYU19" s="757"/>
      <c r="GYV19" s="757"/>
      <c r="GYW19" s="757"/>
      <c r="GYX19" s="757"/>
      <c r="GYY19" s="757"/>
      <c r="GYZ19" s="757"/>
      <c r="GZA19" s="757"/>
      <c r="GZB19" s="757"/>
      <c r="GZC19" s="757"/>
      <c r="GZD19" s="757"/>
      <c r="GZE19" s="757"/>
      <c r="GZF19" s="757"/>
      <c r="GZG19" s="757"/>
      <c r="GZH19" s="757"/>
      <c r="GZI19" s="757"/>
      <c r="GZJ19" s="757"/>
      <c r="GZK19" s="757"/>
      <c r="GZL19" s="757"/>
      <c r="GZM19" s="757"/>
      <c r="GZN19" s="757"/>
      <c r="GZO19" s="757"/>
      <c r="GZP19" s="757"/>
      <c r="GZQ19" s="757"/>
      <c r="GZR19" s="757"/>
      <c r="GZS19" s="757"/>
      <c r="GZT19" s="757"/>
      <c r="GZU19" s="757"/>
      <c r="GZV19" s="757"/>
      <c r="GZW19" s="757"/>
      <c r="GZX19" s="757"/>
      <c r="GZY19" s="757"/>
      <c r="GZZ19" s="757"/>
      <c r="HAA19" s="757"/>
      <c r="HAB19" s="757"/>
      <c r="HAC19" s="757"/>
      <c r="HAD19" s="757"/>
      <c r="HAE19" s="757"/>
      <c r="HAF19" s="757"/>
      <c r="HAG19" s="757"/>
      <c r="HAH19" s="757"/>
      <c r="HAI19" s="757"/>
      <c r="HAJ19" s="757"/>
      <c r="HAK19" s="757"/>
      <c r="HAL19" s="757"/>
      <c r="HAM19" s="757"/>
      <c r="HAN19" s="757"/>
      <c r="HAO19" s="757"/>
      <c r="HAP19" s="757"/>
      <c r="HAQ19" s="757"/>
      <c r="HAR19" s="757"/>
      <c r="HAS19" s="757"/>
      <c r="HAT19" s="757"/>
      <c r="HAU19" s="757"/>
      <c r="HAV19" s="757"/>
      <c r="HAW19" s="757"/>
      <c r="HAX19" s="757"/>
      <c r="HAY19" s="757"/>
      <c r="HAZ19" s="757"/>
      <c r="HBA19" s="757"/>
      <c r="HBB19" s="757"/>
      <c r="HBC19" s="757"/>
      <c r="HBD19" s="757"/>
      <c r="HBE19" s="757"/>
      <c r="HBF19" s="757"/>
      <c r="HBG19" s="757"/>
      <c r="HBH19" s="757"/>
      <c r="HBI19" s="757"/>
      <c r="HBJ19" s="757"/>
      <c r="HBK19" s="757"/>
      <c r="HBL19" s="757"/>
      <c r="HBM19" s="757"/>
      <c r="HBN19" s="757"/>
      <c r="HBO19" s="757"/>
      <c r="HBP19" s="757"/>
      <c r="HBQ19" s="757"/>
      <c r="HBR19" s="757"/>
      <c r="HBS19" s="757"/>
      <c r="HBT19" s="757"/>
      <c r="HBU19" s="757"/>
      <c r="HBV19" s="757"/>
      <c r="HBW19" s="757"/>
      <c r="HBX19" s="757"/>
      <c r="HBY19" s="757"/>
      <c r="HBZ19" s="757"/>
      <c r="HCA19" s="757"/>
      <c r="HCB19" s="757"/>
      <c r="HCC19" s="757"/>
      <c r="HCD19" s="757"/>
      <c r="HCE19" s="757"/>
      <c r="HCF19" s="757"/>
      <c r="HCG19" s="757"/>
      <c r="HCH19" s="757"/>
      <c r="HCI19" s="757"/>
      <c r="HCJ19" s="757"/>
      <c r="HCK19" s="757"/>
      <c r="HCL19" s="757"/>
      <c r="HCM19" s="757"/>
      <c r="HCN19" s="757"/>
      <c r="HCO19" s="757"/>
      <c r="HCP19" s="757"/>
      <c r="HCQ19" s="757"/>
      <c r="HCR19" s="757"/>
      <c r="HCS19" s="757"/>
      <c r="HCT19" s="757"/>
      <c r="HCU19" s="757"/>
      <c r="HCV19" s="757"/>
      <c r="HCW19" s="757"/>
      <c r="HCX19" s="757"/>
      <c r="HCY19" s="757"/>
      <c r="HCZ19" s="757"/>
      <c r="HDA19" s="757"/>
      <c r="HDB19" s="757"/>
      <c r="HDC19" s="757"/>
      <c r="HDD19" s="757"/>
      <c r="HDE19" s="757"/>
      <c r="HDF19" s="757"/>
      <c r="HDG19" s="757"/>
      <c r="HDH19" s="757"/>
      <c r="HDI19" s="757"/>
      <c r="HDJ19" s="757"/>
      <c r="HDK19" s="757"/>
      <c r="HDL19" s="757"/>
      <c r="HDM19" s="757"/>
      <c r="HDN19" s="757"/>
      <c r="HDO19" s="757"/>
      <c r="HDP19" s="757"/>
      <c r="HDQ19" s="757"/>
      <c r="HDR19" s="757"/>
      <c r="HDS19" s="757"/>
      <c r="HDT19" s="757"/>
      <c r="HDU19" s="757"/>
      <c r="HDV19" s="757"/>
      <c r="HDW19" s="757"/>
      <c r="HDX19" s="757"/>
      <c r="HDY19" s="757"/>
      <c r="HDZ19" s="757"/>
      <c r="HEA19" s="757"/>
      <c r="HEB19" s="757"/>
      <c r="HEC19" s="757"/>
      <c r="HED19" s="757"/>
      <c r="HEE19" s="757"/>
      <c r="HEF19" s="757"/>
      <c r="HEG19" s="757"/>
      <c r="HEH19" s="757"/>
      <c r="HEI19" s="757"/>
      <c r="HEJ19" s="757"/>
      <c r="HEK19" s="757"/>
      <c r="HEL19" s="757"/>
      <c r="HEM19" s="757"/>
      <c r="HEN19" s="757"/>
      <c r="HEO19" s="757"/>
      <c r="HEP19" s="757"/>
      <c r="HEQ19" s="757"/>
      <c r="HER19" s="757"/>
      <c r="HES19" s="757"/>
      <c r="HET19" s="757"/>
      <c r="HEU19" s="757"/>
      <c r="HEV19" s="757"/>
      <c r="HEW19" s="757"/>
      <c r="HEX19" s="757"/>
      <c r="HEY19" s="757"/>
      <c r="HEZ19" s="757"/>
      <c r="HFA19" s="757"/>
      <c r="HFB19" s="757"/>
      <c r="HFC19" s="757"/>
      <c r="HFD19" s="757"/>
      <c r="HFE19" s="757"/>
      <c r="HFF19" s="757"/>
      <c r="HFG19" s="757"/>
      <c r="HFH19" s="757"/>
      <c r="HFI19" s="757"/>
      <c r="HFJ19" s="757"/>
      <c r="HFK19" s="757"/>
      <c r="HFL19" s="757"/>
      <c r="HFM19" s="757"/>
      <c r="HFN19" s="757"/>
      <c r="HFO19" s="757"/>
      <c r="HFP19" s="757"/>
      <c r="HFQ19" s="757"/>
      <c r="HFR19" s="757"/>
      <c r="HFS19" s="757"/>
      <c r="HFT19" s="757"/>
      <c r="HFU19" s="757"/>
      <c r="HFV19" s="757"/>
      <c r="HFW19" s="757"/>
      <c r="HFX19" s="757"/>
      <c r="HFY19" s="757"/>
      <c r="HFZ19" s="757"/>
      <c r="HGA19" s="757"/>
      <c r="HGB19" s="757"/>
      <c r="HGC19" s="757"/>
      <c r="HGD19" s="757"/>
      <c r="HGE19" s="757"/>
      <c r="HGF19" s="757"/>
      <c r="HGG19" s="757"/>
      <c r="HGH19" s="757"/>
      <c r="HGI19" s="757"/>
      <c r="HGJ19" s="757"/>
      <c r="HGK19" s="757"/>
      <c r="HGL19" s="757"/>
      <c r="HGM19" s="757"/>
      <c r="HGN19" s="757"/>
      <c r="HGO19" s="757"/>
      <c r="HGP19" s="757"/>
      <c r="HGQ19" s="757"/>
      <c r="HGR19" s="757"/>
      <c r="HGS19" s="757"/>
      <c r="HGT19" s="757"/>
      <c r="HGU19" s="757"/>
      <c r="HGV19" s="757"/>
      <c r="HGW19" s="757"/>
      <c r="HGX19" s="757"/>
      <c r="HGY19" s="757"/>
      <c r="HGZ19" s="757"/>
      <c r="HHA19" s="757"/>
      <c r="HHB19" s="757"/>
      <c r="HHC19" s="757"/>
      <c r="HHD19" s="757"/>
      <c r="HHE19" s="757"/>
      <c r="HHF19" s="757"/>
      <c r="HHG19" s="757"/>
      <c r="HHH19" s="757"/>
      <c r="HHI19" s="757"/>
      <c r="HHJ19" s="757"/>
      <c r="HHK19" s="757"/>
      <c r="HHL19" s="757"/>
      <c r="HHM19" s="757"/>
      <c r="HHN19" s="757"/>
      <c r="HHO19" s="757"/>
      <c r="HHP19" s="757"/>
      <c r="HHQ19" s="757"/>
      <c r="HHR19" s="757"/>
      <c r="HHS19" s="757"/>
      <c r="HHT19" s="757"/>
      <c r="HHU19" s="757"/>
      <c r="HHV19" s="757"/>
      <c r="HHW19" s="757"/>
      <c r="HHX19" s="757"/>
      <c r="HHY19" s="757"/>
      <c r="HHZ19" s="757"/>
      <c r="HIA19" s="757"/>
      <c r="HIB19" s="757"/>
      <c r="HIC19" s="757"/>
      <c r="HID19" s="757"/>
      <c r="HIE19" s="757"/>
      <c r="HIF19" s="757"/>
      <c r="HIG19" s="757"/>
      <c r="HIH19" s="757"/>
      <c r="HII19" s="757"/>
      <c r="HIJ19" s="757"/>
      <c r="HIK19" s="757"/>
      <c r="HIL19" s="757"/>
      <c r="HIM19" s="757"/>
      <c r="HIN19" s="757"/>
      <c r="HIO19" s="757"/>
      <c r="HIP19" s="757"/>
      <c r="HIQ19" s="757"/>
      <c r="HIR19" s="757"/>
      <c r="HIS19" s="757"/>
      <c r="HIT19" s="757"/>
      <c r="HIU19" s="757"/>
      <c r="HIV19" s="757"/>
      <c r="HIW19" s="757"/>
      <c r="HIX19" s="757"/>
      <c r="HIY19" s="757"/>
      <c r="HIZ19" s="757"/>
      <c r="HJA19" s="757"/>
      <c r="HJB19" s="757"/>
      <c r="HJC19" s="757"/>
      <c r="HJD19" s="757"/>
      <c r="HJE19" s="757"/>
      <c r="HJF19" s="757"/>
      <c r="HJG19" s="757"/>
      <c r="HJH19" s="757"/>
      <c r="HJI19" s="757"/>
      <c r="HJJ19" s="757"/>
      <c r="HJK19" s="757"/>
      <c r="HJL19" s="757"/>
      <c r="HJM19" s="757"/>
      <c r="HJN19" s="757"/>
      <c r="HJO19" s="757"/>
      <c r="HJP19" s="757"/>
      <c r="HJQ19" s="757"/>
      <c r="HJR19" s="757"/>
      <c r="HJS19" s="757"/>
      <c r="HJT19" s="757"/>
      <c r="HJU19" s="757"/>
      <c r="HJV19" s="757"/>
      <c r="HJW19" s="757"/>
      <c r="HJX19" s="757"/>
      <c r="HJY19" s="757"/>
      <c r="HJZ19" s="757"/>
      <c r="HKA19" s="757"/>
      <c r="HKB19" s="757"/>
      <c r="HKC19" s="757"/>
      <c r="HKD19" s="757"/>
      <c r="HKE19" s="757"/>
      <c r="HKF19" s="757"/>
      <c r="HKG19" s="757"/>
      <c r="HKH19" s="757"/>
      <c r="HKI19" s="757"/>
      <c r="HKJ19" s="757"/>
      <c r="HKK19" s="757"/>
      <c r="HKL19" s="757"/>
      <c r="HKM19" s="757"/>
      <c r="HKN19" s="757"/>
      <c r="HKO19" s="757"/>
      <c r="HKP19" s="757"/>
      <c r="HKQ19" s="757"/>
      <c r="HKR19" s="757"/>
      <c r="HKS19" s="757"/>
      <c r="HKT19" s="757"/>
      <c r="HKU19" s="757"/>
      <c r="HKV19" s="757"/>
      <c r="HKW19" s="757"/>
      <c r="HKX19" s="757"/>
      <c r="HKY19" s="757"/>
      <c r="HKZ19" s="757"/>
      <c r="HLA19" s="757"/>
      <c r="HLB19" s="757"/>
      <c r="HLC19" s="757"/>
      <c r="HLD19" s="757"/>
      <c r="HLE19" s="757"/>
      <c r="HLF19" s="757"/>
      <c r="HLG19" s="757"/>
      <c r="HLH19" s="757"/>
      <c r="HLI19" s="757"/>
      <c r="HLJ19" s="757"/>
      <c r="HLK19" s="757"/>
      <c r="HLL19" s="757"/>
      <c r="HLM19" s="757"/>
      <c r="HLN19" s="757"/>
      <c r="HLO19" s="757"/>
      <c r="HLP19" s="757"/>
      <c r="HLQ19" s="757"/>
      <c r="HLR19" s="757"/>
      <c r="HLS19" s="757"/>
      <c r="HLT19" s="757"/>
      <c r="HLU19" s="757"/>
      <c r="HLV19" s="757"/>
      <c r="HLW19" s="757"/>
      <c r="HLX19" s="757"/>
      <c r="HLY19" s="757"/>
      <c r="HLZ19" s="757"/>
      <c r="HMA19" s="757"/>
      <c r="HMB19" s="757"/>
      <c r="HMC19" s="757"/>
      <c r="HMD19" s="757"/>
      <c r="HME19" s="757"/>
      <c r="HMF19" s="757"/>
      <c r="HMG19" s="757"/>
      <c r="HMH19" s="757"/>
      <c r="HMI19" s="757"/>
      <c r="HMJ19" s="757"/>
      <c r="HMK19" s="757"/>
      <c r="HML19" s="757"/>
      <c r="HMM19" s="757"/>
      <c r="HMN19" s="757"/>
      <c r="HMO19" s="757"/>
      <c r="HMP19" s="757"/>
      <c r="HMQ19" s="757"/>
      <c r="HMR19" s="757"/>
      <c r="HMS19" s="757"/>
      <c r="HMT19" s="757"/>
      <c r="HMU19" s="757"/>
      <c r="HMV19" s="757"/>
      <c r="HMW19" s="757"/>
      <c r="HMX19" s="757"/>
      <c r="HMY19" s="757"/>
      <c r="HMZ19" s="757"/>
      <c r="HNA19" s="757"/>
      <c r="HNB19" s="757"/>
      <c r="HNC19" s="757"/>
      <c r="HND19" s="757"/>
      <c r="HNE19" s="757"/>
      <c r="HNF19" s="757"/>
      <c r="HNG19" s="757"/>
      <c r="HNH19" s="757"/>
      <c r="HNI19" s="757"/>
      <c r="HNJ19" s="757"/>
      <c r="HNK19" s="757"/>
      <c r="HNL19" s="757"/>
      <c r="HNM19" s="757"/>
      <c r="HNN19" s="757"/>
      <c r="HNO19" s="757"/>
      <c r="HNP19" s="757"/>
      <c r="HNQ19" s="757"/>
      <c r="HNR19" s="757"/>
      <c r="HNS19" s="757"/>
      <c r="HNT19" s="757"/>
      <c r="HNU19" s="757"/>
      <c r="HNV19" s="757"/>
      <c r="HNW19" s="757"/>
      <c r="HNX19" s="757"/>
      <c r="HNY19" s="757"/>
      <c r="HNZ19" s="757"/>
      <c r="HOA19" s="757"/>
      <c r="HOB19" s="757"/>
      <c r="HOC19" s="757"/>
      <c r="HOD19" s="757"/>
      <c r="HOE19" s="757"/>
      <c r="HOF19" s="757"/>
      <c r="HOG19" s="757"/>
      <c r="HOH19" s="757"/>
      <c r="HOI19" s="757"/>
      <c r="HOJ19" s="757"/>
      <c r="HOK19" s="757"/>
      <c r="HOL19" s="757"/>
      <c r="HOM19" s="757"/>
      <c r="HON19" s="757"/>
      <c r="HOO19" s="757"/>
      <c r="HOP19" s="757"/>
      <c r="HOQ19" s="757"/>
      <c r="HOR19" s="757"/>
      <c r="HOS19" s="757"/>
      <c r="HOT19" s="757"/>
      <c r="HOU19" s="757"/>
      <c r="HOV19" s="757"/>
      <c r="HOW19" s="757"/>
      <c r="HOX19" s="757"/>
      <c r="HOY19" s="757"/>
      <c r="HOZ19" s="757"/>
      <c r="HPA19" s="757"/>
      <c r="HPB19" s="757"/>
      <c r="HPC19" s="757"/>
      <c r="HPD19" s="757"/>
      <c r="HPE19" s="757"/>
      <c r="HPF19" s="757"/>
      <c r="HPG19" s="757"/>
      <c r="HPH19" s="757"/>
      <c r="HPI19" s="757"/>
      <c r="HPJ19" s="757"/>
      <c r="HPK19" s="757"/>
      <c r="HPL19" s="757"/>
      <c r="HPM19" s="757"/>
      <c r="HPN19" s="757"/>
      <c r="HPO19" s="757"/>
      <c r="HPP19" s="757"/>
      <c r="HPQ19" s="757"/>
      <c r="HPR19" s="757"/>
      <c r="HPS19" s="757"/>
      <c r="HPT19" s="757"/>
      <c r="HPU19" s="757"/>
      <c r="HPV19" s="757"/>
      <c r="HPW19" s="757"/>
      <c r="HPX19" s="757"/>
      <c r="HPY19" s="757"/>
      <c r="HPZ19" s="757"/>
      <c r="HQA19" s="757"/>
      <c r="HQB19" s="757"/>
      <c r="HQC19" s="757"/>
      <c r="HQD19" s="757"/>
      <c r="HQE19" s="757"/>
      <c r="HQF19" s="757"/>
      <c r="HQG19" s="757"/>
      <c r="HQH19" s="757"/>
      <c r="HQI19" s="757"/>
      <c r="HQJ19" s="757"/>
      <c r="HQK19" s="757"/>
      <c r="HQL19" s="757"/>
      <c r="HQM19" s="757"/>
      <c r="HQN19" s="757"/>
      <c r="HQO19" s="757"/>
      <c r="HQP19" s="757"/>
      <c r="HQQ19" s="757"/>
      <c r="HQR19" s="757"/>
      <c r="HQS19" s="757"/>
      <c r="HQT19" s="757"/>
      <c r="HQU19" s="757"/>
      <c r="HQV19" s="757"/>
      <c r="HQW19" s="757"/>
      <c r="HQX19" s="757"/>
      <c r="HQY19" s="757"/>
      <c r="HQZ19" s="757"/>
      <c r="HRA19" s="757"/>
      <c r="HRB19" s="757"/>
      <c r="HRC19" s="757"/>
      <c r="HRD19" s="757"/>
      <c r="HRE19" s="757"/>
      <c r="HRF19" s="757"/>
      <c r="HRG19" s="757"/>
      <c r="HRH19" s="757"/>
      <c r="HRI19" s="757"/>
      <c r="HRJ19" s="757"/>
      <c r="HRK19" s="757"/>
      <c r="HRL19" s="757"/>
      <c r="HRM19" s="757"/>
      <c r="HRN19" s="757"/>
      <c r="HRO19" s="757"/>
      <c r="HRP19" s="757"/>
      <c r="HRQ19" s="757"/>
      <c r="HRR19" s="757"/>
      <c r="HRS19" s="757"/>
      <c r="HRT19" s="757"/>
      <c r="HRU19" s="757"/>
      <c r="HRV19" s="757"/>
      <c r="HRW19" s="757"/>
      <c r="HRX19" s="757"/>
      <c r="HRY19" s="757"/>
      <c r="HRZ19" s="757"/>
      <c r="HSA19" s="757"/>
      <c r="HSB19" s="757"/>
      <c r="HSC19" s="757"/>
      <c r="HSD19" s="757"/>
      <c r="HSE19" s="757"/>
      <c r="HSF19" s="757"/>
      <c r="HSG19" s="757"/>
      <c r="HSH19" s="757"/>
      <c r="HSI19" s="757"/>
      <c r="HSJ19" s="757"/>
      <c r="HSK19" s="757"/>
      <c r="HSL19" s="757"/>
      <c r="HSM19" s="757"/>
      <c r="HSN19" s="757"/>
      <c r="HSO19" s="757"/>
      <c r="HSP19" s="757"/>
      <c r="HSQ19" s="757"/>
      <c r="HSR19" s="757"/>
      <c r="HSS19" s="757"/>
      <c r="HST19" s="757"/>
      <c r="HSU19" s="757"/>
      <c r="HSV19" s="757"/>
      <c r="HSW19" s="757"/>
      <c r="HSX19" s="757"/>
      <c r="HSY19" s="757"/>
      <c r="HSZ19" s="757"/>
      <c r="HTA19" s="757"/>
      <c r="HTB19" s="757"/>
      <c r="HTC19" s="757"/>
      <c r="HTD19" s="757"/>
      <c r="HTE19" s="757"/>
      <c r="HTF19" s="757"/>
      <c r="HTG19" s="757"/>
      <c r="HTH19" s="757"/>
      <c r="HTI19" s="757"/>
      <c r="HTJ19" s="757"/>
      <c r="HTK19" s="757"/>
      <c r="HTL19" s="757"/>
      <c r="HTM19" s="757"/>
      <c r="HTN19" s="757"/>
      <c r="HTO19" s="757"/>
      <c r="HTP19" s="757"/>
      <c r="HTQ19" s="757"/>
      <c r="HTR19" s="757"/>
      <c r="HTS19" s="757"/>
      <c r="HTT19" s="757"/>
      <c r="HTU19" s="757"/>
      <c r="HTV19" s="757"/>
      <c r="HTW19" s="757"/>
      <c r="HTX19" s="757"/>
      <c r="HTY19" s="757"/>
      <c r="HTZ19" s="757"/>
      <c r="HUA19" s="757"/>
      <c r="HUB19" s="757"/>
      <c r="HUC19" s="757"/>
      <c r="HUD19" s="757"/>
      <c r="HUE19" s="757"/>
      <c r="HUF19" s="757"/>
      <c r="HUG19" s="757"/>
      <c r="HUH19" s="757"/>
      <c r="HUI19" s="757"/>
      <c r="HUJ19" s="757"/>
      <c r="HUK19" s="757"/>
      <c r="HUL19" s="757"/>
      <c r="HUM19" s="757"/>
      <c r="HUN19" s="757"/>
      <c r="HUO19" s="757"/>
      <c r="HUP19" s="757"/>
      <c r="HUQ19" s="757"/>
      <c r="HUR19" s="757"/>
      <c r="HUS19" s="757"/>
      <c r="HUT19" s="757"/>
      <c r="HUU19" s="757"/>
      <c r="HUV19" s="757"/>
      <c r="HUW19" s="757"/>
      <c r="HUX19" s="757"/>
      <c r="HUY19" s="757"/>
      <c r="HUZ19" s="757"/>
      <c r="HVA19" s="757"/>
      <c r="HVB19" s="757"/>
      <c r="HVC19" s="757"/>
      <c r="HVD19" s="757"/>
      <c r="HVE19" s="757"/>
      <c r="HVF19" s="757"/>
      <c r="HVG19" s="757"/>
      <c r="HVH19" s="757"/>
      <c r="HVI19" s="757"/>
      <c r="HVJ19" s="757"/>
      <c r="HVK19" s="757"/>
      <c r="HVL19" s="757"/>
      <c r="HVM19" s="757"/>
      <c r="HVN19" s="757"/>
      <c r="HVO19" s="757"/>
      <c r="HVP19" s="757"/>
      <c r="HVQ19" s="757"/>
      <c r="HVR19" s="757"/>
      <c r="HVS19" s="757"/>
      <c r="HVT19" s="757"/>
      <c r="HVU19" s="757"/>
      <c r="HVV19" s="757"/>
      <c r="HVW19" s="757"/>
      <c r="HVX19" s="757"/>
      <c r="HVY19" s="757"/>
      <c r="HVZ19" s="757"/>
      <c r="HWA19" s="757"/>
      <c r="HWB19" s="757"/>
      <c r="HWC19" s="757"/>
      <c r="HWD19" s="757"/>
      <c r="HWE19" s="757"/>
      <c r="HWF19" s="757"/>
      <c r="HWG19" s="757"/>
      <c r="HWH19" s="757"/>
      <c r="HWI19" s="757"/>
      <c r="HWJ19" s="757"/>
      <c r="HWK19" s="757"/>
      <c r="HWL19" s="757"/>
      <c r="HWM19" s="757"/>
      <c r="HWN19" s="757"/>
      <c r="HWO19" s="757"/>
      <c r="HWP19" s="757"/>
      <c r="HWQ19" s="757"/>
      <c r="HWR19" s="757"/>
      <c r="HWS19" s="757"/>
      <c r="HWT19" s="757"/>
      <c r="HWU19" s="757"/>
      <c r="HWV19" s="757"/>
      <c r="HWW19" s="757"/>
      <c r="HWX19" s="757"/>
      <c r="HWY19" s="757"/>
      <c r="HWZ19" s="757"/>
      <c r="HXA19" s="757"/>
      <c r="HXB19" s="757"/>
      <c r="HXC19" s="757"/>
      <c r="HXD19" s="757"/>
      <c r="HXE19" s="757"/>
      <c r="HXF19" s="757"/>
      <c r="HXG19" s="757"/>
      <c r="HXH19" s="757"/>
      <c r="HXI19" s="757"/>
      <c r="HXJ19" s="757"/>
      <c r="HXK19" s="757"/>
      <c r="HXL19" s="757"/>
      <c r="HXM19" s="757"/>
      <c r="HXN19" s="757"/>
      <c r="HXO19" s="757"/>
      <c r="HXP19" s="757"/>
      <c r="HXQ19" s="757"/>
      <c r="HXR19" s="757"/>
      <c r="HXS19" s="757"/>
      <c r="HXT19" s="757"/>
      <c r="HXU19" s="757"/>
      <c r="HXV19" s="757"/>
      <c r="HXW19" s="757"/>
      <c r="HXX19" s="757"/>
      <c r="HXY19" s="757"/>
      <c r="HXZ19" s="757"/>
      <c r="HYA19" s="757"/>
      <c r="HYB19" s="757"/>
      <c r="HYC19" s="757"/>
      <c r="HYD19" s="757"/>
      <c r="HYE19" s="757"/>
      <c r="HYF19" s="757"/>
      <c r="HYG19" s="757"/>
      <c r="HYH19" s="757"/>
      <c r="HYI19" s="757"/>
      <c r="HYJ19" s="757"/>
      <c r="HYK19" s="757"/>
      <c r="HYL19" s="757"/>
      <c r="HYM19" s="757"/>
      <c r="HYN19" s="757"/>
      <c r="HYO19" s="757"/>
      <c r="HYP19" s="757"/>
      <c r="HYQ19" s="757"/>
      <c r="HYR19" s="757"/>
      <c r="HYS19" s="757"/>
      <c r="HYT19" s="757"/>
      <c r="HYU19" s="757"/>
      <c r="HYV19" s="757"/>
      <c r="HYW19" s="757"/>
      <c r="HYX19" s="757"/>
      <c r="HYY19" s="757"/>
      <c r="HYZ19" s="757"/>
      <c r="HZA19" s="757"/>
      <c r="HZB19" s="757"/>
      <c r="HZC19" s="757"/>
      <c r="HZD19" s="757"/>
      <c r="HZE19" s="757"/>
      <c r="HZF19" s="757"/>
      <c r="HZG19" s="757"/>
      <c r="HZH19" s="757"/>
      <c r="HZI19" s="757"/>
      <c r="HZJ19" s="757"/>
      <c r="HZK19" s="757"/>
      <c r="HZL19" s="757"/>
      <c r="HZM19" s="757"/>
      <c r="HZN19" s="757"/>
      <c r="HZO19" s="757"/>
      <c r="HZP19" s="757"/>
      <c r="HZQ19" s="757"/>
      <c r="HZR19" s="757"/>
      <c r="HZS19" s="757"/>
      <c r="HZT19" s="757"/>
      <c r="HZU19" s="757"/>
      <c r="HZV19" s="757"/>
      <c r="HZW19" s="757"/>
      <c r="HZX19" s="757"/>
      <c r="HZY19" s="757"/>
      <c r="HZZ19" s="757"/>
      <c r="IAA19" s="757"/>
      <c r="IAB19" s="757"/>
      <c r="IAC19" s="757"/>
      <c r="IAD19" s="757"/>
      <c r="IAE19" s="757"/>
      <c r="IAF19" s="757"/>
      <c r="IAG19" s="757"/>
      <c r="IAH19" s="757"/>
      <c r="IAI19" s="757"/>
      <c r="IAJ19" s="757"/>
      <c r="IAK19" s="757"/>
      <c r="IAL19" s="757"/>
      <c r="IAM19" s="757"/>
      <c r="IAN19" s="757"/>
      <c r="IAO19" s="757"/>
      <c r="IAP19" s="757"/>
      <c r="IAQ19" s="757"/>
      <c r="IAR19" s="757"/>
      <c r="IAS19" s="757"/>
      <c r="IAT19" s="757"/>
      <c r="IAU19" s="757"/>
      <c r="IAV19" s="757"/>
      <c r="IAW19" s="757"/>
      <c r="IAX19" s="757"/>
      <c r="IAY19" s="757"/>
      <c r="IAZ19" s="757"/>
      <c r="IBA19" s="757"/>
      <c r="IBB19" s="757"/>
      <c r="IBC19" s="757"/>
      <c r="IBD19" s="757"/>
      <c r="IBE19" s="757"/>
      <c r="IBF19" s="757"/>
      <c r="IBG19" s="757"/>
      <c r="IBH19" s="757"/>
      <c r="IBI19" s="757"/>
      <c r="IBJ19" s="757"/>
      <c r="IBK19" s="757"/>
      <c r="IBL19" s="757"/>
      <c r="IBM19" s="757"/>
      <c r="IBN19" s="757"/>
      <c r="IBO19" s="757"/>
      <c r="IBP19" s="757"/>
      <c r="IBQ19" s="757"/>
      <c r="IBR19" s="757"/>
      <c r="IBS19" s="757"/>
      <c r="IBT19" s="757"/>
      <c r="IBU19" s="757"/>
      <c r="IBV19" s="757"/>
      <c r="IBW19" s="757"/>
      <c r="IBX19" s="757"/>
      <c r="IBY19" s="757"/>
      <c r="IBZ19" s="757"/>
      <c r="ICA19" s="757"/>
      <c r="ICB19" s="757"/>
      <c r="ICC19" s="757"/>
      <c r="ICD19" s="757"/>
      <c r="ICE19" s="757"/>
      <c r="ICF19" s="757"/>
      <c r="ICG19" s="757"/>
      <c r="ICH19" s="757"/>
      <c r="ICI19" s="757"/>
      <c r="ICJ19" s="757"/>
      <c r="ICK19" s="757"/>
      <c r="ICL19" s="757"/>
      <c r="ICM19" s="757"/>
      <c r="ICN19" s="757"/>
      <c r="ICO19" s="757"/>
      <c r="ICP19" s="757"/>
      <c r="ICQ19" s="757"/>
      <c r="ICR19" s="757"/>
      <c r="ICS19" s="757"/>
      <c r="ICT19" s="757"/>
      <c r="ICU19" s="757"/>
      <c r="ICV19" s="757"/>
      <c r="ICW19" s="757"/>
      <c r="ICX19" s="757"/>
      <c r="ICY19" s="757"/>
      <c r="ICZ19" s="757"/>
      <c r="IDA19" s="757"/>
      <c r="IDB19" s="757"/>
      <c r="IDC19" s="757"/>
      <c r="IDD19" s="757"/>
      <c r="IDE19" s="757"/>
      <c r="IDF19" s="757"/>
      <c r="IDG19" s="757"/>
      <c r="IDH19" s="757"/>
      <c r="IDI19" s="757"/>
      <c r="IDJ19" s="757"/>
      <c r="IDK19" s="757"/>
      <c r="IDL19" s="757"/>
      <c r="IDM19" s="757"/>
      <c r="IDN19" s="757"/>
      <c r="IDO19" s="757"/>
      <c r="IDP19" s="757"/>
      <c r="IDQ19" s="757"/>
      <c r="IDR19" s="757"/>
      <c r="IDS19" s="757"/>
      <c r="IDT19" s="757"/>
      <c r="IDU19" s="757"/>
      <c r="IDV19" s="757"/>
      <c r="IDW19" s="757"/>
      <c r="IDX19" s="757"/>
      <c r="IDY19" s="757"/>
      <c r="IDZ19" s="757"/>
      <c r="IEA19" s="757"/>
      <c r="IEB19" s="757"/>
      <c r="IEC19" s="757"/>
      <c r="IED19" s="757"/>
      <c r="IEE19" s="757"/>
      <c r="IEF19" s="757"/>
      <c r="IEG19" s="757"/>
      <c r="IEH19" s="757"/>
      <c r="IEI19" s="757"/>
      <c r="IEJ19" s="757"/>
      <c r="IEK19" s="757"/>
      <c r="IEL19" s="757"/>
      <c r="IEM19" s="757"/>
      <c r="IEN19" s="757"/>
      <c r="IEO19" s="757"/>
      <c r="IEP19" s="757"/>
      <c r="IEQ19" s="757"/>
      <c r="IER19" s="757"/>
      <c r="IES19" s="757"/>
      <c r="IET19" s="757"/>
      <c r="IEU19" s="757"/>
      <c r="IEV19" s="757"/>
      <c r="IEW19" s="757"/>
      <c r="IEX19" s="757"/>
      <c r="IEY19" s="757"/>
      <c r="IEZ19" s="757"/>
      <c r="IFA19" s="757"/>
      <c r="IFB19" s="757"/>
      <c r="IFC19" s="757"/>
      <c r="IFD19" s="757"/>
      <c r="IFE19" s="757"/>
      <c r="IFF19" s="757"/>
      <c r="IFG19" s="757"/>
      <c r="IFH19" s="757"/>
      <c r="IFI19" s="757"/>
      <c r="IFJ19" s="757"/>
      <c r="IFK19" s="757"/>
      <c r="IFL19" s="757"/>
      <c r="IFM19" s="757"/>
      <c r="IFN19" s="757"/>
      <c r="IFO19" s="757"/>
      <c r="IFP19" s="757"/>
      <c r="IFQ19" s="757"/>
      <c r="IFR19" s="757"/>
      <c r="IFS19" s="757"/>
      <c r="IFT19" s="757"/>
      <c r="IFU19" s="757"/>
      <c r="IFV19" s="757"/>
      <c r="IFW19" s="757"/>
      <c r="IFX19" s="757"/>
      <c r="IFY19" s="757"/>
      <c r="IFZ19" s="757"/>
      <c r="IGA19" s="757"/>
      <c r="IGB19" s="757"/>
      <c r="IGC19" s="757"/>
      <c r="IGD19" s="757"/>
      <c r="IGE19" s="757"/>
      <c r="IGF19" s="757"/>
      <c r="IGG19" s="757"/>
      <c r="IGH19" s="757"/>
      <c r="IGI19" s="757"/>
      <c r="IGJ19" s="757"/>
      <c r="IGK19" s="757"/>
      <c r="IGL19" s="757"/>
      <c r="IGM19" s="757"/>
      <c r="IGN19" s="757"/>
      <c r="IGO19" s="757"/>
      <c r="IGP19" s="757"/>
      <c r="IGQ19" s="757"/>
      <c r="IGR19" s="757"/>
      <c r="IGS19" s="757"/>
      <c r="IGT19" s="757"/>
      <c r="IGU19" s="757"/>
      <c r="IGV19" s="757"/>
      <c r="IGW19" s="757"/>
      <c r="IGX19" s="757"/>
      <c r="IGY19" s="757"/>
      <c r="IGZ19" s="757"/>
      <c r="IHA19" s="757"/>
      <c r="IHB19" s="757"/>
      <c r="IHC19" s="757"/>
      <c r="IHD19" s="757"/>
      <c r="IHE19" s="757"/>
      <c r="IHF19" s="757"/>
      <c r="IHG19" s="757"/>
      <c r="IHH19" s="757"/>
      <c r="IHI19" s="757"/>
      <c r="IHJ19" s="757"/>
      <c r="IHK19" s="757"/>
      <c r="IHL19" s="757"/>
      <c r="IHM19" s="757"/>
      <c r="IHN19" s="757"/>
      <c r="IHO19" s="757"/>
      <c r="IHP19" s="757"/>
      <c r="IHQ19" s="757"/>
      <c r="IHR19" s="757"/>
      <c r="IHS19" s="757"/>
      <c r="IHT19" s="757"/>
      <c r="IHU19" s="757"/>
      <c r="IHV19" s="757"/>
      <c r="IHW19" s="757"/>
      <c r="IHX19" s="757"/>
      <c r="IHY19" s="757"/>
      <c r="IHZ19" s="757"/>
      <c r="IIA19" s="757"/>
      <c r="IIB19" s="757"/>
      <c r="IIC19" s="757"/>
      <c r="IID19" s="757"/>
      <c r="IIE19" s="757"/>
      <c r="IIF19" s="757"/>
      <c r="IIG19" s="757"/>
      <c r="IIH19" s="757"/>
      <c r="III19" s="757"/>
      <c r="IIJ19" s="757"/>
      <c r="IIK19" s="757"/>
      <c r="IIL19" s="757"/>
      <c r="IIM19" s="757"/>
      <c r="IIN19" s="757"/>
      <c r="IIO19" s="757"/>
      <c r="IIP19" s="757"/>
      <c r="IIQ19" s="757"/>
      <c r="IIR19" s="757"/>
      <c r="IIS19" s="757"/>
      <c r="IIT19" s="757"/>
      <c r="IIU19" s="757"/>
      <c r="IIV19" s="757"/>
      <c r="IIW19" s="757"/>
      <c r="IIX19" s="757"/>
      <c r="IIY19" s="757"/>
      <c r="IIZ19" s="757"/>
      <c r="IJA19" s="757"/>
      <c r="IJB19" s="757"/>
      <c r="IJC19" s="757"/>
      <c r="IJD19" s="757"/>
      <c r="IJE19" s="757"/>
      <c r="IJF19" s="757"/>
      <c r="IJG19" s="757"/>
      <c r="IJH19" s="757"/>
      <c r="IJI19" s="757"/>
      <c r="IJJ19" s="757"/>
      <c r="IJK19" s="757"/>
      <c r="IJL19" s="757"/>
      <c r="IJM19" s="757"/>
      <c r="IJN19" s="757"/>
      <c r="IJO19" s="757"/>
      <c r="IJP19" s="757"/>
      <c r="IJQ19" s="757"/>
      <c r="IJR19" s="757"/>
      <c r="IJS19" s="757"/>
      <c r="IJT19" s="757"/>
      <c r="IJU19" s="757"/>
      <c r="IJV19" s="757"/>
      <c r="IJW19" s="757"/>
      <c r="IJX19" s="757"/>
      <c r="IJY19" s="757"/>
      <c r="IJZ19" s="757"/>
      <c r="IKA19" s="757"/>
      <c r="IKB19" s="757"/>
      <c r="IKC19" s="757"/>
      <c r="IKD19" s="757"/>
      <c r="IKE19" s="757"/>
      <c r="IKF19" s="757"/>
      <c r="IKG19" s="757"/>
      <c r="IKH19" s="757"/>
      <c r="IKI19" s="757"/>
      <c r="IKJ19" s="757"/>
      <c r="IKK19" s="757"/>
      <c r="IKL19" s="757"/>
      <c r="IKM19" s="757"/>
      <c r="IKN19" s="757"/>
      <c r="IKO19" s="757"/>
      <c r="IKP19" s="757"/>
      <c r="IKQ19" s="757"/>
      <c r="IKR19" s="757"/>
      <c r="IKS19" s="757"/>
      <c r="IKT19" s="757"/>
      <c r="IKU19" s="757"/>
      <c r="IKV19" s="757"/>
      <c r="IKW19" s="757"/>
      <c r="IKX19" s="757"/>
      <c r="IKY19" s="757"/>
      <c r="IKZ19" s="757"/>
      <c r="ILA19" s="757"/>
      <c r="ILB19" s="757"/>
      <c r="ILC19" s="757"/>
      <c r="ILD19" s="757"/>
      <c r="ILE19" s="757"/>
      <c r="ILF19" s="757"/>
      <c r="ILG19" s="757"/>
      <c r="ILH19" s="757"/>
      <c r="ILI19" s="757"/>
      <c r="ILJ19" s="757"/>
      <c r="ILK19" s="757"/>
      <c r="ILL19" s="757"/>
      <c r="ILM19" s="757"/>
      <c r="ILN19" s="757"/>
      <c r="ILO19" s="757"/>
      <c r="ILP19" s="757"/>
      <c r="ILQ19" s="757"/>
      <c r="ILR19" s="757"/>
      <c r="ILS19" s="757"/>
      <c r="ILT19" s="757"/>
      <c r="ILU19" s="757"/>
      <c r="ILV19" s="757"/>
      <c r="ILW19" s="757"/>
      <c r="ILX19" s="757"/>
      <c r="ILY19" s="757"/>
      <c r="ILZ19" s="757"/>
      <c r="IMA19" s="757"/>
      <c r="IMB19" s="757"/>
      <c r="IMC19" s="757"/>
      <c r="IMD19" s="757"/>
      <c r="IME19" s="757"/>
      <c r="IMF19" s="757"/>
      <c r="IMG19" s="757"/>
      <c r="IMH19" s="757"/>
      <c r="IMI19" s="757"/>
      <c r="IMJ19" s="757"/>
      <c r="IMK19" s="757"/>
      <c r="IML19" s="757"/>
      <c r="IMM19" s="757"/>
      <c r="IMN19" s="757"/>
      <c r="IMO19" s="757"/>
      <c r="IMP19" s="757"/>
      <c r="IMQ19" s="757"/>
      <c r="IMR19" s="757"/>
      <c r="IMS19" s="757"/>
      <c r="IMT19" s="757"/>
      <c r="IMU19" s="757"/>
      <c r="IMV19" s="757"/>
      <c r="IMW19" s="757"/>
      <c r="IMX19" s="757"/>
      <c r="IMY19" s="757"/>
      <c r="IMZ19" s="757"/>
      <c r="INA19" s="757"/>
      <c r="INB19" s="757"/>
      <c r="INC19" s="757"/>
      <c r="IND19" s="757"/>
      <c r="INE19" s="757"/>
      <c r="INF19" s="757"/>
      <c r="ING19" s="757"/>
      <c r="INH19" s="757"/>
      <c r="INI19" s="757"/>
      <c r="INJ19" s="757"/>
      <c r="INK19" s="757"/>
      <c r="INL19" s="757"/>
      <c r="INM19" s="757"/>
      <c r="INN19" s="757"/>
      <c r="INO19" s="757"/>
      <c r="INP19" s="757"/>
      <c r="INQ19" s="757"/>
      <c r="INR19" s="757"/>
      <c r="INS19" s="757"/>
      <c r="INT19" s="757"/>
      <c r="INU19" s="757"/>
      <c r="INV19" s="757"/>
      <c r="INW19" s="757"/>
      <c r="INX19" s="757"/>
      <c r="INY19" s="757"/>
      <c r="INZ19" s="757"/>
      <c r="IOA19" s="757"/>
      <c r="IOB19" s="757"/>
      <c r="IOC19" s="757"/>
      <c r="IOD19" s="757"/>
      <c r="IOE19" s="757"/>
      <c r="IOF19" s="757"/>
      <c r="IOG19" s="757"/>
      <c r="IOH19" s="757"/>
      <c r="IOI19" s="757"/>
      <c r="IOJ19" s="757"/>
      <c r="IOK19" s="757"/>
      <c r="IOL19" s="757"/>
      <c r="IOM19" s="757"/>
      <c r="ION19" s="757"/>
      <c r="IOO19" s="757"/>
      <c r="IOP19" s="757"/>
      <c r="IOQ19" s="757"/>
      <c r="IOR19" s="757"/>
      <c r="IOS19" s="757"/>
      <c r="IOT19" s="757"/>
      <c r="IOU19" s="757"/>
      <c r="IOV19" s="757"/>
      <c r="IOW19" s="757"/>
      <c r="IOX19" s="757"/>
      <c r="IOY19" s="757"/>
      <c r="IOZ19" s="757"/>
      <c r="IPA19" s="757"/>
      <c r="IPB19" s="757"/>
      <c r="IPC19" s="757"/>
      <c r="IPD19" s="757"/>
      <c r="IPE19" s="757"/>
      <c r="IPF19" s="757"/>
      <c r="IPG19" s="757"/>
      <c r="IPH19" s="757"/>
      <c r="IPI19" s="757"/>
      <c r="IPJ19" s="757"/>
      <c r="IPK19" s="757"/>
      <c r="IPL19" s="757"/>
      <c r="IPM19" s="757"/>
      <c r="IPN19" s="757"/>
      <c r="IPO19" s="757"/>
      <c r="IPP19" s="757"/>
      <c r="IPQ19" s="757"/>
      <c r="IPR19" s="757"/>
      <c r="IPS19" s="757"/>
      <c r="IPT19" s="757"/>
      <c r="IPU19" s="757"/>
      <c r="IPV19" s="757"/>
      <c r="IPW19" s="757"/>
      <c r="IPX19" s="757"/>
      <c r="IPY19" s="757"/>
      <c r="IPZ19" s="757"/>
      <c r="IQA19" s="757"/>
      <c r="IQB19" s="757"/>
      <c r="IQC19" s="757"/>
      <c r="IQD19" s="757"/>
      <c r="IQE19" s="757"/>
      <c r="IQF19" s="757"/>
      <c r="IQG19" s="757"/>
      <c r="IQH19" s="757"/>
      <c r="IQI19" s="757"/>
      <c r="IQJ19" s="757"/>
      <c r="IQK19" s="757"/>
      <c r="IQL19" s="757"/>
      <c r="IQM19" s="757"/>
      <c r="IQN19" s="757"/>
      <c r="IQO19" s="757"/>
      <c r="IQP19" s="757"/>
      <c r="IQQ19" s="757"/>
      <c r="IQR19" s="757"/>
      <c r="IQS19" s="757"/>
      <c r="IQT19" s="757"/>
      <c r="IQU19" s="757"/>
      <c r="IQV19" s="757"/>
      <c r="IQW19" s="757"/>
      <c r="IQX19" s="757"/>
      <c r="IQY19" s="757"/>
      <c r="IQZ19" s="757"/>
      <c r="IRA19" s="757"/>
      <c r="IRB19" s="757"/>
      <c r="IRC19" s="757"/>
      <c r="IRD19" s="757"/>
      <c r="IRE19" s="757"/>
      <c r="IRF19" s="757"/>
      <c r="IRG19" s="757"/>
      <c r="IRH19" s="757"/>
      <c r="IRI19" s="757"/>
      <c r="IRJ19" s="757"/>
      <c r="IRK19" s="757"/>
      <c r="IRL19" s="757"/>
      <c r="IRM19" s="757"/>
      <c r="IRN19" s="757"/>
      <c r="IRO19" s="757"/>
      <c r="IRP19" s="757"/>
      <c r="IRQ19" s="757"/>
      <c r="IRR19" s="757"/>
      <c r="IRS19" s="757"/>
      <c r="IRT19" s="757"/>
      <c r="IRU19" s="757"/>
      <c r="IRV19" s="757"/>
      <c r="IRW19" s="757"/>
      <c r="IRX19" s="757"/>
      <c r="IRY19" s="757"/>
      <c r="IRZ19" s="757"/>
      <c r="ISA19" s="757"/>
      <c r="ISB19" s="757"/>
      <c r="ISC19" s="757"/>
      <c r="ISD19" s="757"/>
      <c r="ISE19" s="757"/>
      <c r="ISF19" s="757"/>
      <c r="ISG19" s="757"/>
      <c r="ISH19" s="757"/>
      <c r="ISI19" s="757"/>
      <c r="ISJ19" s="757"/>
      <c r="ISK19" s="757"/>
      <c r="ISL19" s="757"/>
      <c r="ISM19" s="757"/>
      <c r="ISN19" s="757"/>
      <c r="ISO19" s="757"/>
      <c r="ISP19" s="757"/>
      <c r="ISQ19" s="757"/>
      <c r="ISR19" s="757"/>
      <c r="ISS19" s="757"/>
      <c r="IST19" s="757"/>
      <c r="ISU19" s="757"/>
      <c r="ISV19" s="757"/>
      <c r="ISW19" s="757"/>
      <c r="ISX19" s="757"/>
      <c r="ISY19" s="757"/>
      <c r="ISZ19" s="757"/>
      <c r="ITA19" s="757"/>
      <c r="ITB19" s="757"/>
      <c r="ITC19" s="757"/>
      <c r="ITD19" s="757"/>
      <c r="ITE19" s="757"/>
      <c r="ITF19" s="757"/>
      <c r="ITG19" s="757"/>
      <c r="ITH19" s="757"/>
      <c r="ITI19" s="757"/>
      <c r="ITJ19" s="757"/>
      <c r="ITK19" s="757"/>
      <c r="ITL19" s="757"/>
      <c r="ITM19" s="757"/>
      <c r="ITN19" s="757"/>
      <c r="ITO19" s="757"/>
      <c r="ITP19" s="757"/>
      <c r="ITQ19" s="757"/>
      <c r="ITR19" s="757"/>
      <c r="ITS19" s="757"/>
      <c r="ITT19" s="757"/>
      <c r="ITU19" s="757"/>
      <c r="ITV19" s="757"/>
      <c r="ITW19" s="757"/>
      <c r="ITX19" s="757"/>
      <c r="ITY19" s="757"/>
      <c r="ITZ19" s="757"/>
      <c r="IUA19" s="757"/>
      <c r="IUB19" s="757"/>
      <c r="IUC19" s="757"/>
      <c r="IUD19" s="757"/>
      <c r="IUE19" s="757"/>
      <c r="IUF19" s="757"/>
      <c r="IUG19" s="757"/>
      <c r="IUH19" s="757"/>
      <c r="IUI19" s="757"/>
      <c r="IUJ19" s="757"/>
      <c r="IUK19" s="757"/>
      <c r="IUL19" s="757"/>
      <c r="IUM19" s="757"/>
      <c r="IUN19" s="757"/>
      <c r="IUO19" s="757"/>
      <c r="IUP19" s="757"/>
      <c r="IUQ19" s="757"/>
      <c r="IUR19" s="757"/>
      <c r="IUS19" s="757"/>
      <c r="IUT19" s="757"/>
      <c r="IUU19" s="757"/>
      <c r="IUV19" s="757"/>
      <c r="IUW19" s="757"/>
      <c r="IUX19" s="757"/>
      <c r="IUY19" s="757"/>
      <c r="IUZ19" s="757"/>
      <c r="IVA19" s="757"/>
      <c r="IVB19" s="757"/>
      <c r="IVC19" s="757"/>
      <c r="IVD19" s="757"/>
      <c r="IVE19" s="757"/>
      <c r="IVF19" s="757"/>
      <c r="IVG19" s="757"/>
      <c r="IVH19" s="757"/>
      <c r="IVI19" s="757"/>
      <c r="IVJ19" s="757"/>
      <c r="IVK19" s="757"/>
      <c r="IVL19" s="757"/>
      <c r="IVM19" s="757"/>
      <c r="IVN19" s="757"/>
      <c r="IVO19" s="757"/>
      <c r="IVP19" s="757"/>
      <c r="IVQ19" s="757"/>
      <c r="IVR19" s="757"/>
      <c r="IVS19" s="757"/>
      <c r="IVT19" s="757"/>
      <c r="IVU19" s="757"/>
      <c r="IVV19" s="757"/>
      <c r="IVW19" s="757"/>
      <c r="IVX19" s="757"/>
      <c r="IVY19" s="757"/>
      <c r="IVZ19" s="757"/>
      <c r="IWA19" s="757"/>
      <c r="IWB19" s="757"/>
      <c r="IWC19" s="757"/>
      <c r="IWD19" s="757"/>
      <c r="IWE19" s="757"/>
      <c r="IWF19" s="757"/>
      <c r="IWG19" s="757"/>
      <c r="IWH19" s="757"/>
      <c r="IWI19" s="757"/>
      <c r="IWJ19" s="757"/>
      <c r="IWK19" s="757"/>
      <c r="IWL19" s="757"/>
      <c r="IWM19" s="757"/>
      <c r="IWN19" s="757"/>
      <c r="IWO19" s="757"/>
      <c r="IWP19" s="757"/>
      <c r="IWQ19" s="757"/>
      <c r="IWR19" s="757"/>
      <c r="IWS19" s="757"/>
      <c r="IWT19" s="757"/>
      <c r="IWU19" s="757"/>
      <c r="IWV19" s="757"/>
      <c r="IWW19" s="757"/>
      <c r="IWX19" s="757"/>
      <c r="IWY19" s="757"/>
      <c r="IWZ19" s="757"/>
      <c r="IXA19" s="757"/>
      <c r="IXB19" s="757"/>
      <c r="IXC19" s="757"/>
      <c r="IXD19" s="757"/>
      <c r="IXE19" s="757"/>
      <c r="IXF19" s="757"/>
      <c r="IXG19" s="757"/>
      <c r="IXH19" s="757"/>
      <c r="IXI19" s="757"/>
      <c r="IXJ19" s="757"/>
      <c r="IXK19" s="757"/>
      <c r="IXL19" s="757"/>
      <c r="IXM19" s="757"/>
      <c r="IXN19" s="757"/>
      <c r="IXO19" s="757"/>
      <c r="IXP19" s="757"/>
      <c r="IXQ19" s="757"/>
      <c r="IXR19" s="757"/>
      <c r="IXS19" s="757"/>
      <c r="IXT19" s="757"/>
      <c r="IXU19" s="757"/>
      <c r="IXV19" s="757"/>
      <c r="IXW19" s="757"/>
      <c r="IXX19" s="757"/>
      <c r="IXY19" s="757"/>
      <c r="IXZ19" s="757"/>
      <c r="IYA19" s="757"/>
      <c r="IYB19" s="757"/>
      <c r="IYC19" s="757"/>
      <c r="IYD19" s="757"/>
      <c r="IYE19" s="757"/>
      <c r="IYF19" s="757"/>
      <c r="IYG19" s="757"/>
      <c r="IYH19" s="757"/>
      <c r="IYI19" s="757"/>
      <c r="IYJ19" s="757"/>
      <c r="IYK19" s="757"/>
      <c r="IYL19" s="757"/>
      <c r="IYM19" s="757"/>
      <c r="IYN19" s="757"/>
      <c r="IYO19" s="757"/>
      <c r="IYP19" s="757"/>
      <c r="IYQ19" s="757"/>
      <c r="IYR19" s="757"/>
      <c r="IYS19" s="757"/>
      <c r="IYT19" s="757"/>
      <c r="IYU19" s="757"/>
      <c r="IYV19" s="757"/>
      <c r="IYW19" s="757"/>
      <c r="IYX19" s="757"/>
      <c r="IYY19" s="757"/>
      <c r="IYZ19" s="757"/>
      <c r="IZA19" s="757"/>
      <c r="IZB19" s="757"/>
      <c r="IZC19" s="757"/>
      <c r="IZD19" s="757"/>
      <c r="IZE19" s="757"/>
      <c r="IZF19" s="757"/>
      <c r="IZG19" s="757"/>
      <c r="IZH19" s="757"/>
      <c r="IZI19" s="757"/>
      <c r="IZJ19" s="757"/>
      <c r="IZK19" s="757"/>
      <c r="IZL19" s="757"/>
      <c r="IZM19" s="757"/>
      <c r="IZN19" s="757"/>
      <c r="IZO19" s="757"/>
      <c r="IZP19" s="757"/>
      <c r="IZQ19" s="757"/>
      <c r="IZR19" s="757"/>
      <c r="IZS19" s="757"/>
      <c r="IZT19" s="757"/>
      <c r="IZU19" s="757"/>
      <c r="IZV19" s="757"/>
      <c r="IZW19" s="757"/>
      <c r="IZX19" s="757"/>
      <c r="IZY19" s="757"/>
      <c r="IZZ19" s="757"/>
      <c r="JAA19" s="757"/>
      <c r="JAB19" s="757"/>
      <c r="JAC19" s="757"/>
      <c r="JAD19" s="757"/>
      <c r="JAE19" s="757"/>
      <c r="JAF19" s="757"/>
      <c r="JAG19" s="757"/>
      <c r="JAH19" s="757"/>
      <c r="JAI19" s="757"/>
      <c r="JAJ19" s="757"/>
      <c r="JAK19" s="757"/>
      <c r="JAL19" s="757"/>
      <c r="JAM19" s="757"/>
      <c r="JAN19" s="757"/>
      <c r="JAO19" s="757"/>
      <c r="JAP19" s="757"/>
      <c r="JAQ19" s="757"/>
      <c r="JAR19" s="757"/>
      <c r="JAS19" s="757"/>
      <c r="JAT19" s="757"/>
      <c r="JAU19" s="757"/>
      <c r="JAV19" s="757"/>
      <c r="JAW19" s="757"/>
      <c r="JAX19" s="757"/>
      <c r="JAY19" s="757"/>
      <c r="JAZ19" s="757"/>
      <c r="JBA19" s="757"/>
      <c r="JBB19" s="757"/>
      <c r="JBC19" s="757"/>
      <c r="JBD19" s="757"/>
      <c r="JBE19" s="757"/>
      <c r="JBF19" s="757"/>
      <c r="JBG19" s="757"/>
      <c r="JBH19" s="757"/>
      <c r="JBI19" s="757"/>
      <c r="JBJ19" s="757"/>
      <c r="JBK19" s="757"/>
      <c r="JBL19" s="757"/>
      <c r="JBM19" s="757"/>
      <c r="JBN19" s="757"/>
      <c r="JBO19" s="757"/>
      <c r="JBP19" s="757"/>
      <c r="JBQ19" s="757"/>
      <c r="JBR19" s="757"/>
      <c r="JBS19" s="757"/>
      <c r="JBT19" s="757"/>
      <c r="JBU19" s="757"/>
      <c r="JBV19" s="757"/>
      <c r="JBW19" s="757"/>
      <c r="JBX19" s="757"/>
      <c r="JBY19" s="757"/>
      <c r="JBZ19" s="757"/>
      <c r="JCA19" s="757"/>
      <c r="JCB19" s="757"/>
      <c r="JCC19" s="757"/>
      <c r="JCD19" s="757"/>
      <c r="JCE19" s="757"/>
      <c r="JCF19" s="757"/>
      <c r="JCG19" s="757"/>
      <c r="JCH19" s="757"/>
      <c r="JCI19" s="757"/>
      <c r="JCJ19" s="757"/>
      <c r="JCK19" s="757"/>
      <c r="JCL19" s="757"/>
      <c r="JCM19" s="757"/>
      <c r="JCN19" s="757"/>
      <c r="JCO19" s="757"/>
      <c r="JCP19" s="757"/>
      <c r="JCQ19" s="757"/>
      <c r="JCR19" s="757"/>
      <c r="JCS19" s="757"/>
      <c r="JCT19" s="757"/>
      <c r="JCU19" s="757"/>
      <c r="JCV19" s="757"/>
      <c r="JCW19" s="757"/>
      <c r="JCX19" s="757"/>
      <c r="JCY19" s="757"/>
      <c r="JCZ19" s="757"/>
      <c r="JDA19" s="757"/>
      <c r="JDB19" s="757"/>
      <c r="JDC19" s="757"/>
      <c r="JDD19" s="757"/>
      <c r="JDE19" s="757"/>
      <c r="JDF19" s="757"/>
      <c r="JDG19" s="757"/>
      <c r="JDH19" s="757"/>
      <c r="JDI19" s="757"/>
      <c r="JDJ19" s="757"/>
      <c r="JDK19" s="757"/>
      <c r="JDL19" s="757"/>
      <c r="JDM19" s="757"/>
      <c r="JDN19" s="757"/>
      <c r="JDO19" s="757"/>
      <c r="JDP19" s="757"/>
      <c r="JDQ19" s="757"/>
      <c r="JDR19" s="757"/>
      <c r="JDS19" s="757"/>
      <c r="JDT19" s="757"/>
      <c r="JDU19" s="757"/>
      <c r="JDV19" s="757"/>
      <c r="JDW19" s="757"/>
      <c r="JDX19" s="757"/>
      <c r="JDY19" s="757"/>
      <c r="JDZ19" s="757"/>
      <c r="JEA19" s="757"/>
      <c r="JEB19" s="757"/>
      <c r="JEC19" s="757"/>
      <c r="JED19" s="757"/>
      <c r="JEE19" s="757"/>
      <c r="JEF19" s="757"/>
      <c r="JEG19" s="757"/>
      <c r="JEH19" s="757"/>
      <c r="JEI19" s="757"/>
      <c r="JEJ19" s="757"/>
      <c r="JEK19" s="757"/>
      <c r="JEL19" s="757"/>
      <c r="JEM19" s="757"/>
      <c r="JEN19" s="757"/>
      <c r="JEO19" s="757"/>
      <c r="JEP19" s="757"/>
      <c r="JEQ19" s="757"/>
      <c r="JER19" s="757"/>
      <c r="JES19" s="757"/>
      <c r="JET19" s="757"/>
      <c r="JEU19" s="757"/>
      <c r="JEV19" s="757"/>
      <c r="JEW19" s="757"/>
      <c r="JEX19" s="757"/>
      <c r="JEY19" s="757"/>
      <c r="JEZ19" s="757"/>
      <c r="JFA19" s="757"/>
      <c r="JFB19" s="757"/>
      <c r="JFC19" s="757"/>
      <c r="JFD19" s="757"/>
      <c r="JFE19" s="757"/>
      <c r="JFF19" s="757"/>
      <c r="JFG19" s="757"/>
      <c r="JFH19" s="757"/>
      <c r="JFI19" s="757"/>
      <c r="JFJ19" s="757"/>
      <c r="JFK19" s="757"/>
      <c r="JFL19" s="757"/>
      <c r="JFM19" s="757"/>
      <c r="JFN19" s="757"/>
      <c r="JFO19" s="757"/>
      <c r="JFP19" s="757"/>
      <c r="JFQ19" s="757"/>
      <c r="JFR19" s="757"/>
      <c r="JFS19" s="757"/>
      <c r="JFT19" s="757"/>
      <c r="JFU19" s="757"/>
      <c r="JFV19" s="757"/>
      <c r="JFW19" s="757"/>
      <c r="JFX19" s="757"/>
      <c r="JFY19" s="757"/>
      <c r="JFZ19" s="757"/>
      <c r="JGA19" s="757"/>
      <c r="JGB19" s="757"/>
      <c r="JGC19" s="757"/>
      <c r="JGD19" s="757"/>
      <c r="JGE19" s="757"/>
      <c r="JGF19" s="757"/>
      <c r="JGG19" s="757"/>
      <c r="JGH19" s="757"/>
      <c r="JGI19" s="757"/>
      <c r="JGJ19" s="757"/>
      <c r="JGK19" s="757"/>
      <c r="JGL19" s="757"/>
      <c r="JGM19" s="757"/>
      <c r="JGN19" s="757"/>
      <c r="JGO19" s="757"/>
      <c r="JGP19" s="757"/>
      <c r="JGQ19" s="757"/>
      <c r="JGR19" s="757"/>
      <c r="JGS19" s="757"/>
      <c r="JGT19" s="757"/>
      <c r="JGU19" s="757"/>
      <c r="JGV19" s="757"/>
      <c r="JGW19" s="757"/>
      <c r="JGX19" s="757"/>
      <c r="JGY19" s="757"/>
      <c r="JGZ19" s="757"/>
      <c r="JHA19" s="757"/>
      <c r="JHB19" s="757"/>
      <c r="JHC19" s="757"/>
      <c r="JHD19" s="757"/>
      <c r="JHE19" s="757"/>
      <c r="JHF19" s="757"/>
      <c r="JHG19" s="757"/>
      <c r="JHH19" s="757"/>
      <c r="JHI19" s="757"/>
      <c r="JHJ19" s="757"/>
      <c r="JHK19" s="757"/>
      <c r="JHL19" s="757"/>
      <c r="JHM19" s="757"/>
      <c r="JHN19" s="757"/>
      <c r="JHO19" s="757"/>
      <c r="JHP19" s="757"/>
      <c r="JHQ19" s="757"/>
      <c r="JHR19" s="757"/>
      <c r="JHS19" s="757"/>
      <c r="JHT19" s="757"/>
      <c r="JHU19" s="757"/>
      <c r="JHV19" s="757"/>
      <c r="JHW19" s="757"/>
      <c r="JHX19" s="757"/>
      <c r="JHY19" s="757"/>
      <c r="JHZ19" s="757"/>
      <c r="JIA19" s="757"/>
      <c r="JIB19" s="757"/>
      <c r="JIC19" s="757"/>
      <c r="JID19" s="757"/>
      <c r="JIE19" s="757"/>
      <c r="JIF19" s="757"/>
      <c r="JIG19" s="757"/>
      <c r="JIH19" s="757"/>
      <c r="JII19" s="757"/>
      <c r="JIJ19" s="757"/>
      <c r="JIK19" s="757"/>
      <c r="JIL19" s="757"/>
      <c r="JIM19" s="757"/>
      <c r="JIN19" s="757"/>
      <c r="JIO19" s="757"/>
      <c r="JIP19" s="757"/>
      <c r="JIQ19" s="757"/>
      <c r="JIR19" s="757"/>
      <c r="JIS19" s="757"/>
      <c r="JIT19" s="757"/>
      <c r="JIU19" s="757"/>
      <c r="JIV19" s="757"/>
      <c r="JIW19" s="757"/>
      <c r="JIX19" s="757"/>
      <c r="JIY19" s="757"/>
      <c r="JIZ19" s="757"/>
      <c r="JJA19" s="757"/>
      <c r="JJB19" s="757"/>
      <c r="JJC19" s="757"/>
      <c r="JJD19" s="757"/>
      <c r="JJE19" s="757"/>
      <c r="JJF19" s="757"/>
      <c r="JJG19" s="757"/>
      <c r="JJH19" s="757"/>
      <c r="JJI19" s="757"/>
      <c r="JJJ19" s="757"/>
      <c r="JJK19" s="757"/>
      <c r="JJL19" s="757"/>
      <c r="JJM19" s="757"/>
      <c r="JJN19" s="757"/>
      <c r="JJO19" s="757"/>
      <c r="JJP19" s="757"/>
      <c r="JJQ19" s="757"/>
      <c r="JJR19" s="757"/>
      <c r="JJS19" s="757"/>
      <c r="JJT19" s="757"/>
      <c r="JJU19" s="757"/>
      <c r="JJV19" s="757"/>
      <c r="JJW19" s="757"/>
      <c r="JJX19" s="757"/>
      <c r="JJY19" s="757"/>
      <c r="JJZ19" s="757"/>
      <c r="JKA19" s="757"/>
      <c r="JKB19" s="757"/>
      <c r="JKC19" s="757"/>
      <c r="JKD19" s="757"/>
      <c r="JKE19" s="757"/>
      <c r="JKF19" s="757"/>
      <c r="JKG19" s="757"/>
      <c r="JKH19" s="757"/>
      <c r="JKI19" s="757"/>
      <c r="JKJ19" s="757"/>
      <c r="JKK19" s="757"/>
      <c r="JKL19" s="757"/>
      <c r="JKM19" s="757"/>
      <c r="JKN19" s="757"/>
      <c r="JKO19" s="757"/>
      <c r="JKP19" s="757"/>
      <c r="JKQ19" s="757"/>
      <c r="JKR19" s="757"/>
      <c r="JKS19" s="757"/>
      <c r="JKT19" s="757"/>
      <c r="JKU19" s="757"/>
      <c r="JKV19" s="757"/>
      <c r="JKW19" s="757"/>
      <c r="JKX19" s="757"/>
      <c r="JKY19" s="757"/>
      <c r="JKZ19" s="757"/>
      <c r="JLA19" s="757"/>
      <c r="JLB19" s="757"/>
      <c r="JLC19" s="757"/>
      <c r="JLD19" s="757"/>
      <c r="JLE19" s="757"/>
      <c r="JLF19" s="757"/>
      <c r="JLG19" s="757"/>
      <c r="JLH19" s="757"/>
      <c r="JLI19" s="757"/>
      <c r="JLJ19" s="757"/>
      <c r="JLK19" s="757"/>
      <c r="JLL19" s="757"/>
      <c r="JLM19" s="757"/>
      <c r="JLN19" s="757"/>
      <c r="JLO19" s="757"/>
      <c r="JLP19" s="757"/>
      <c r="JLQ19" s="757"/>
      <c r="JLR19" s="757"/>
      <c r="JLS19" s="757"/>
      <c r="JLT19" s="757"/>
      <c r="JLU19" s="757"/>
      <c r="JLV19" s="757"/>
      <c r="JLW19" s="757"/>
      <c r="JLX19" s="757"/>
      <c r="JLY19" s="757"/>
      <c r="JLZ19" s="757"/>
      <c r="JMA19" s="757"/>
      <c r="JMB19" s="757"/>
      <c r="JMC19" s="757"/>
      <c r="JMD19" s="757"/>
      <c r="JME19" s="757"/>
      <c r="JMF19" s="757"/>
      <c r="JMG19" s="757"/>
      <c r="JMH19" s="757"/>
      <c r="JMI19" s="757"/>
      <c r="JMJ19" s="757"/>
      <c r="JMK19" s="757"/>
      <c r="JML19" s="757"/>
      <c r="JMM19" s="757"/>
      <c r="JMN19" s="757"/>
      <c r="JMO19" s="757"/>
      <c r="JMP19" s="757"/>
      <c r="JMQ19" s="757"/>
      <c r="JMR19" s="757"/>
      <c r="JMS19" s="757"/>
      <c r="JMT19" s="757"/>
      <c r="JMU19" s="757"/>
      <c r="JMV19" s="757"/>
      <c r="JMW19" s="757"/>
      <c r="JMX19" s="757"/>
      <c r="JMY19" s="757"/>
      <c r="JMZ19" s="757"/>
      <c r="JNA19" s="757"/>
      <c r="JNB19" s="757"/>
      <c r="JNC19" s="757"/>
      <c r="JND19" s="757"/>
      <c r="JNE19" s="757"/>
      <c r="JNF19" s="757"/>
      <c r="JNG19" s="757"/>
      <c r="JNH19" s="757"/>
      <c r="JNI19" s="757"/>
      <c r="JNJ19" s="757"/>
      <c r="JNK19" s="757"/>
      <c r="JNL19" s="757"/>
      <c r="JNM19" s="757"/>
      <c r="JNN19" s="757"/>
      <c r="JNO19" s="757"/>
      <c r="JNP19" s="757"/>
      <c r="JNQ19" s="757"/>
      <c r="JNR19" s="757"/>
      <c r="JNS19" s="757"/>
      <c r="JNT19" s="757"/>
      <c r="JNU19" s="757"/>
      <c r="JNV19" s="757"/>
      <c r="JNW19" s="757"/>
      <c r="JNX19" s="757"/>
      <c r="JNY19" s="757"/>
      <c r="JNZ19" s="757"/>
      <c r="JOA19" s="757"/>
      <c r="JOB19" s="757"/>
      <c r="JOC19" s="757"/>
      <c r="JOD19" s="757"/>
      <c r="JOE19" s="757"/>
      <c r="JOF19" s="757"/>
      <c r="JOG19" s="757"/>
      <c r="JOH19" s="757"/>
      <c r="JOI19" s="757"/>
      <c r="JOJ19" s="757"/>
      <c r="JOK19" s="757"/>
      <c r="JOL19" s="757"/>
      <c r="JOM19" s="757"/>
      <c r="JON19" s="757"/>
      <c r="JOO19" s="757"/>
      <c r="JOP19" s="757"/>
      <c r="JOQ19" s="757"/>
      <c r="JOR19" s="757"/>
      <c r="JOS19" s="757"/>
      <c r="JOT19" s="757"/>
      <c r="JOU19" s="757"/>
      <c r="JOV19" s="757"/>
      <c r="JOW19" s="757"/>
      <c r="JOX19" s="757"/>
      <c r="JOY19" s="757"/>
      <c r="JOZ19" s="757"/>
      <c r="JPA19" s="757"/>
      <c r="JPB19" s="757"/>
      <c r="JPC19" s="757"/>
      <c r="JPD19" s="757"/>
      <c r="JPE19" s="757"/>
      <c r="JPF19" s="757"/>
      <c r="JPG19" s="757"/>
      <c r="JPH19" s="757"/>
      <c r="JPI19" s="757"/>
      <c r="JPJ19" s="757"/>
      <c r="JPK19" s="757"/>
      <c r="JPL19" s="757"/>
      <c r="JPM19" s="757"/>
      <c r="JPN19" s="757"/>
      <c r="JPO19" s="757"/>
      <c r="JPP19" s="757"/>
      <c r="JPQ19" s="757"/>
      <c r="JPR19" s="757"/>
      <c r="JPS19" s="757"/>
      <c r="JPT19" s="757"/>
      <c r="JPU19" s="757"/>
      <c r="JPV19" s="757"/>
      <c r="JPW19" s="757"/>
      <c r="JPX19" s="757"/>
      <c r="JPY19" s="757"/>
      <c r="JPZ19" s="757"/>
      <c r="JQA19" s="757"/>
      <c r="JQB19" s="757"/>
      <c r="JQC19" s="757"/>
      <c r="JQD19" s="757"/>
      <c r="JQE19" s="757"/>
      <c r="JQF19" s="757"/>
      <c r="JQG19" s="757"/>
      <c r="JQH19" s="757"/>
      <c r="JQI19" s="757"/>
      <c r="JQJ19" s="757"/>
      <c r="JQK19" s="757"/>
      <c r="JQL19" s="757"/>
      <c r="JQM19" s="757"/>
      <c r="JQN19" s="757"/>
      <c r="JQO19" s="757"/>
      <c r="JQP19" s="757"/>
      <c r="JQQ19" s="757"/>
      <c r="JQR19" s="757"/>
      <c r="JQS19" s="757"/>
      <c r="JQT19" s="757"/>
      <c r="JQU19" s="757"/>
      <c r="JQV19" s="757"/>
      <c r="JQW19" s="757"/>
      <c r="JQX19" s="757"/>
      <c r="JQY19" s="757"/>
      <c r="JQZ19" s="757"/>
      <c r="JRA19" s="757"/>
      <c r="JRB19" s="757"/>
      <c r="JRC19" s="757"/>
      <c r="JRD19" s="757"/>
      <c r="JRE19" s="757"/>
      <c r="JRF19" s="757"/>
      <c r="JRG19" s="757"/>
      <c r="JRH19" s="757"/>
      <c r="JRI19" s="757"/>
      <c r="JRJ19" s="757"/>
      <c r="JRK19" s="757"/>
      <c r="JRL19" s="757"/>
      <c r="JRM19" s="757"/>
      <c r="JRN19" s="757"/>
      <c r="JRO19" s="757"/>
      <c r="JRP19" s="757"/>
      <c r="JRQ19" s="757"/>
      <c r="JRR19" s="757"/>
      <c r="JRS19" s="757"/>
      <c r="JRT19" s="757"/>
      <c r="JRU19" s="757"/>
      <c r="JRV19" s="757"/>
      <c r="JRW19" s="757"/>
      <c r="JRX19" s="757"/>
      <c r="JRY19" s="757"/>
      <c r="JRZ19" s="757"/>
      <c r="JSA19" s="757"/>
      <c r="JSB19" s="757"/>
      <c r="JSC19" s="757"/>
      <c r="JSD19" s="757"/>
      <c r="JSE19" s="757"/>
      <c r="JSF19" s="757"/>
      <c r="JSG19" s="757"/>
      <c r="JSH19" s="757"/>
      <c r="JSI19" s="757"/>
      <c r="JSJ19" s="757"/>
      <c r="JSK19" s="757"/>
      <c r="JSL19" s="757"/>
      <c r="JSM19" s="757"/>
      <c r="JSN19" s="757"/>
      <c r="JSO19" s="757"/>
      <c r="JSP19" s="757"/>
      <c r="JSQ19" s="757"/>
      <c r="JSR19" s="757"/>
      <c r="JSS19" s="757"/>
      <c r="JST19" s="757"/>
      <c r="JSU19" s="757"/>
      <c r="JSV19" s="757"/>
      <c r="JSW19" s="757"/>
      <c r="JSX19" s="757"/>
      <c r="JSY19" s="757"/>
      <c r="JSZ19" s="757"/>
      <c r="JTA19" s="757"/>
      <c r="JTB19" s="757"/>
      <c r="JTC19" s="757"/>
      <c r="JTD19" s="757"/>
      <c r="JTE19" s="757"/>
      <c r="JTF19" s="757"/>
      <c r="JTG19" s="757"/>
      <c r="JTH19" s="757"/>
      <c r="JTI19" s="757"/>
      <c r="JTJ19" s="757"/>
      <c r="JTK19" s="757"/>
      <c r="JTL19" s="757"/>
      <c r="JTM19" s="757"/>
      <c r="JTN19" s="757"/>
      <c r="JTO19" s="757"/>
      <c r="JTP19" s="757"/>
      <c r="JTQ19" s="757"/>
      <c r="JTR19" s="757"/>
      <c r="JTS19" s="757"/>
      <c r="JTT19" s="757"/>
      <c r="JTU19" s="757"/>
      <c r="JTV19" s="757"/>
      <c r="JTW19" s="757"/>
      <c r="JTX19" s="757"/>
      <c r="JTY19" s="757"/>
      <c r="JTZ19" s="757"/>
      <c r="JUA19" s="757"/>
      <c r="JUB19" s="757"/>
      <c r="JUC19" s="757"/>
      <c r="JUD19" s="757"/>
      <c r="JUE19" s="757"/>
      <c r="JUF19" s="757"/>
      <c r="JUG19" s="757"/>
      <c r="JUH19" s="757"/>
      <c r="JUI19" s="757"/>
      <c r="JUJ19" s="757"/>
      <c r="JUK19" s="757"/>
      <c r="JUL19" s="757"/>
      <c r="JUM19" s="757"/>
      <c r="JUN19" s="757"/>
      <c r="JUO19" s="757"/>
      <c r="JUP19" s="757"/>
      <c r="JUQ19" s="757"/>
      <c r="JUR19" s="757"/>
      <c r="JUS19" s="757"/>
      <c r="JUT19" s="757"/>
      <c r="JUU19" s="757"/>
      <c r="JUV19" s="757"/>
      <c r="JUW19" s="757"/>
      <c r="JUX19" s="757"/>
      <c r="JUY19" s="757"/>
      <c r="JUZ19" s="757"/>
      <c r="JVA19" s="757"/>
      <c r="JVB19" s="757"/>
      <c r="JVC19" s="757"/>
      <c r="JVD19" s="757"/>
      <c r="JVE19" s="757"/>
      <c r="JVF19" s="757"/>
      <c r="JVG19" s="757"/>
      <c r="JVH19" s="757"/>
      <c r="JVI19" s="757"/>
      <c r="JVJ19" s="757"/>
      <c r="JVK19" s="757"/>
      <c r="JVL19" s="757"/>
      <c r="JVM19" s="757"/>
      <c r="JVN19" s="757"/>
      <c r="JVO19" s="757"/>
      <c r="JVP19" s="757"/>
      <c r="JVQ19" s="757"/>
      <c r="JVR19" s="757"/>
      <c r="JVS19" s="757"/>
      <c r="JVT19" s="757"/>
      <c r="JVU19" s="757"/>
      <c r="JVV19" s="757"/>
      <c r="JVW19" s="757"/>
      <c r="JVX19" s="757"/>
      <c r="JVY19" s="757"/>
      <c r="JVZ19" s="757"/>
      <c r="JWA19" s="757"/>
      <c r="JWB19" s="757"/>
      <c r="JWC19" s="757"/>
      <c r="JWD19" s="757"/>
      <c r="JWE19" s="757"/>
      <c r="JWF19" s="757"/>
      <c r="JWG19" s="757"/>
      <c r="JWH19" s="757"/>
      <c r="JWI19" s="757"/>
      <c r="JWJ19" s="757"/>
      <c r="JWK19" s="757"/>
      <c r="JWL19" s="757"/>
      <c r="JWM19" s="757"/>
      <c r="JWN19" s="757"/>
      <c r="JWO19" s="757"/>
      <c r="JWP19" s="757"/>
      <c r="JWQ19" s="757"/>
      <c r="JWR19" s="757"/>
      <c r="JWS19" s="757"/>
      <c r="JWT19" s="757"/>
      <c r="JWU19" s="757"/>
      <c r="JWV19" s="757"/>
      <c r="JWW19" s="757"/>
      <c r="JWX19" s="757"/>
      <c r="JWY19" s="757"/>
      <c r="JWZ19" s="757"/>
      <c r="JXA19" s="757"/>
      <c r="JXB19" s="757"/>
      <c r="JXC19" s="757"/>
      <c r="JXD19" s="757"/>
      <c r="JXE19" s="757"/>
      <c r="JXF19" s="757"/>
      <c r="JXG19" s="757"/>
      <c r="JXH19" s="757"/>
      <c r="JXI19" s="757"/>
      <c r="JXJ19" s="757"/>
      <c r="JXK19" s="757"/>
      <c r="JXL19" s="757"/>
      <c r="JXM19" s="757"/>
      <c r="JXN19" s="757"/>
      <c r="JXO19" s="757"/>
      <c r="JXP19" s="757"/>
      <c r="JXQ19" s="757"/>
      <c r="JXR19" s="757"/>
      <c r="JXS19" s="757"/>
      <c r="JXT19" s="757"/>
      <c r="JXU19" s="757"/>
      <c r="JXV19" s="757"/>
      <c r="JXW19" s="757"/>
      <c r="JXX19" s="757"/>
      <c r="JXY19" s="757"/>
      <c r="JXZ19" s="757"/>
      <c r="JYA19" s="757"/>
      <c r="JYB19" s="757"/>
      <c r="JYC19" s="757"/>
      <c r="JYD19" s="757"/>
      <c r="JYE19" s="757"/>
      <c r="JYF19" s="757"/>
      <c r="JYG19" s="757"/>
      <c r="JYH19" s="757"/>
      <c r="JYI19" s="757"/>
      <c r="JYJ19" s="757"/>
      <c r="JYK19" s="757"/>
      <c r="JYL19" s="757"/>
      <c r="JYM19" s="757"/>
      <c r="JYN19" s="757"/>
      <c r="JYO19" s="757"/>
      <c r="JYP19" s="757"/>
      <c r="JYQ19" s="757"/>
      <c r="JYR19" s="757"/>
      <c r="JYS19" s="757"/>
      <c r="JYT19" s="757"/>
      <c r="JYU19" s="757"/>
      <c r="JYV19" s="757"/>
      <c r="JYW19" s="757"/>
      <c r="JYX19" s="757"/>
      <c r="JYY19" s="757"/>
      <c r="JYZ19" s="757"/>
      <c r="JZA19" s="757"/>
      <c r="JZB19" s="757"/>
      <c r="JZC19" s="757"/>
      <c r="JZD19" s="757"/>
      <c r="JZE19" s="757"/>
      <c r="JZF19" s="757"/>
      <c r="JZG19" s="757"/>
      <c r="JZH19" s="757"/>
      <c r="JZI19" s="757"/>
      <c r="JZJ19" s="757"/>
      <c r="JZK19" s="757"/>
      <c r="JZL19" s="757"/>
      <c r="JZM19" s="757"/>
      <c r="JZN19" s="757"/>
      <c r="JZO19" s="757"/>
      <c r="JZP19" s="757"/>
      <c r="JZQ19" s="757"/>
      <c r="JZR19" s="757"/>
      <c r="JZS19" s="757"/>
      <c r="JZT19" s="757"/>
      <c r="JZU19" s="757"/>
      <c r="JZV19" s="757"/>
      <c r="JZW19" s="757"/>
      <c r="JZX19" s="757"/>
      <c r="JZY19" s="757"/>
      <c r="JZZ19" s="757"/>
      <c r="KAA19" s="757"/>
      <c r="KAB19" s="757"/>
      <c r="KAC19" s="757"/>
      <c r="KAD19" s="757"/>
      <c r="KAE19" s="757"/>
      <c r="KAF19" s="757"/>
      <c r="KAG19" s="757"/>
      <c r="KAH19" s="757"/>
      <c r="KAI19" s="757"/>
      <c r="KAJ19" s="757"/>
      <c r="KAK19" s="757"/>
      <c r="KAL19" s="757"/>
      <c r="KAM19" s="757"/>
      <c r="KAN19" s="757"/>
      <c r="KAO19" s="757"/>
      <c r="KAP19" s="757"/>
      <c r="KAQ19" s="757"/>
      <c r="KAR19" s="757"/>
      <c r="KAS19" s="757"/>
      <c r="KAT19" s="757"/>
      <c r="KAU19" s="757"/>
      <c r="KAV19" s="757"/>
      <c r="KAW19" s="757"/>
      <c r="KAX19" s="757"/>
      <c r="KAY19" s="757"/>
      <c r="KAZ19" s="757"/>
      <c r="KBA19" s="757"/>
      <c r="KBB19" s="757"/>
      <c r="KBC19" s="757"/>
      <c r="KBD19" s="757"/>
      <c r="KBE19" s="757"/>
      <c r="KBF19" s="757"/>
      <c r="KBG19" s="757"/>
      <c r="KBH19" s="757"/>
      <c r="KBI19" s="757"/>
      <c r="KBJ19" s="757"/>
      <c r="KBK19" s="757"/>
      <c r="KBL19" s="757"/>
      <c r="KBM19" s="757"/>
      <c r="KBN19" s="757"/>
      <c r="KBO19" s="757"/>
      <c r="KBP19" s="757"/>
      <c r="KBQ19" s="757"/>
      <c r="KBR19" s="757"/>
      <c r="KBS19" s="757"/>
      <c r="KBT19" s="757"/>
      <c r="KBU19" s="757"/>
      <c r="KBV19" s="757"/>
      <c r="KBW19" s="757"/>
      <c r="KBX19" s="757"/>
      <c r="KBY19" s="757"/>
      <c r="KBZ19" s="757"/>
      <c r="KCA19" s="757"/>
      <c r="KCB19" s="757"/>
      <c r="KCC19" s="757"/>
      <c r="KCD19" s="757"/>
      <c r="KCE19" s="757"/>
      <c r="KCF19" s="757"/>
      <c r="KCG19" s="757"/>
      <c r="KCH19" s="757"/>
      <c r="KCI19" s="757"/>
      <c r="KCJ19" s="757"/>
      <c r="KCK19" s="757"/>
      <c r="KCL19" s="757"/>
      <c r="KCM19" s="757"/>
      <c r="KCN19" s="757"/>
      <c r="KCO19" s="757"/>
      <c r="KCP19" s="757"/>
      <c r="KCQ19" s="757"/>
      <c r="KCR19" s="757"/>
      <c r="KCS19" s="757"/>
      <c r="KCT19" s="757"/>
      <c r="KCU19" s="757"/>
      <c r="KCV19" s="757"/>
      <c r="KCW19" s="757"/>
      <c r="KCX19" s="757"/>
      <c r="KCY19" s="757"/>
      <c r="KCZ19" s="757"/>
      <c r="KDA19" s="757"/>
      <c r="KDB19" s="757"/>
      <c r="KDC19" s="757"/>
      <c r="KDD19" s="757"/>
      <c r="KDE19" s="757"/>
      <c r="KDF19" s="757"/>
      <c r="KDG19" s="757"/>
      <c r="KDH19" s="757"/>
      <c r="KDI19" s="757"/>
      <c r="KDJ19" s="757"/>
      <c r="KDK19" s="757"/>
      <c r="KDL19" s="757"/>
      <c r="KDM19" s="757"/>
      <c r="KDN19" s="757"/>
      <c r="KDO19" s="757"/>
      <c r="KDP19" s="757"/>
      <c r="KDQ19" s="757"/>
      <c r="KDR19" s="757"/>
      <c r="KDS19" s="757"/>
      <c r="KDT19" s="757"/>
      <c r="KDU19" s="757"/>
      <c r="KDV19" s="757"/>
      <c r="KDW19" s="757"/>
      <c r="KDX19" s="757"/>
      <c r="KDY19" s="757"/>
      <c r="KDZ19" s="757"/>
      <c r="KEA19" s="757"/>
      <c r="KEB19" s="757"/>
      <c r="KEC19" s="757"/>
      <c r="KED19" s="757"/>
      <c r="KEE19" s="757"/>
      <c r="KEF19" s="757"/>
      <c r="KEG19" s="757"/>
      <c r="KEH19" s="757"/>
      <c r="KEI19" s="757"/>
      <c r="KEJ19" s="757"/>
      <c r="KEK19" s="757"/>
      <c r="KEL19" s="757"/>
      <c r="KEM19" s="757"/>
      <c r="KEN19" s="757"/>
      <c r="KEO19" s="757"/>
      <c r="KEP19" s="757"/>
      <c r="KEQ19" s="757"/>
      <c r="KER19" s="757"/>
      <c r="KES19" s="757"/>
      <c r="KET19" s="757"/>
      <c r="KEU19" s="757"/>
      <c r="KEV19" s="757"/>
      <c r="KEW19" s="757"/>
      <c r="KEX19" s="757"/>
      <c r="KEY19" s="757"/>
      <c r="KEZ19" s="757"/>
      <c r="KFA19" s="757"/>
      <c r="KFB19" s="757"/>
      <c r="KFC19" s="757"/>
      <c r="KFD19" s="757"/>
      <c r="KFE19" s="757"/>
      <c r="KFF19" s="757"/>
      <c r="KFG19" s="757"/>
      <c r="KFH19" s="757"/>
      <c r="KFI19" s="757"/>
      <c r="KFJ19" s="757"/>
      <c r="KFK19" s="757"/>
      <c r="KFL19" s="757"/>
      <c r="KFM19" s="757"/>
      <c r="KFN19" s="757"/>
      <c r="KFO19" s="757"/>
      <c r="KFP19" s="757"/>
      <c r="KFQ19" s="757"/>
      <c r="KFR19" s="757"/>
      <c r="KFS19" s="757"/>
      <c r="KFT19" s="757"/>
      <c r="KFU19" s="757"/>
      <c r="KFV19" s="757"/>
      <c r="KFW19" s="757"/>
      <c r="KFX19" s="757"/>
      <c r="KFY19" s="757"/>
      <c r="KFZ19" s="757"/>
      <c r="KGA19" s="757"/>
      <c r="KGB19" s="757"/>
      <c r="KGC19" s="757"/>
      <c r="KGD19" s="757"/>
      <c r="KGE19" s="757"/>
      <c r="KGF19" s="757"/>
      <c r="KGG19" s="757"/>
      <c r="KGH19" s="757"/>
      <c r="KGI19" s="757"/>
      <c r="KGJ19" s="757"/>
      <c r="KGK19" s="757"/>
      <c r="KGL19" s="757"/>
      <c r="KGM19" s="757"/>
      <c r="KGN19" s="757"/>
      <c r="KGO19" s="757"/>
      <c r="KGP19" s="757"/>
      <c r="KGQ19" s="757"/>
      <c r="KGR19" s="757"/>
      <c r="KGS19" s="757"/>
      <c r="KGT19" s="757"/>
      <c r="KGU19" s="757"/>
      <c r="KGV19" s="757"/>
      <c r="KGW19" s="757"/>
      <c r="KGX19" s="757"/>
      <c r="KGY19" s="757"/>
      <c r="KGZ19" s="757"/>
      <c r="KHA19" s="757"/>
      <c r="KHB19" s="757"/>
      <c r="KHC19" s="757"/>
      <c r="KHD19" s="757"/>
      <c r="KHE19" s="757"/>
      <c r="KHF19" s="757"/>
      <c r="KHG19" s="757"/>
      <c r="KHH19" s="757"/>
      <c r="KHI19" s="757"/>
      <c r="KHJ19" s="757"/>
      <c r="KHK19" s="757"/>
      <c r="KHL19" s="757"/>
      <c r="KHM19" s="757"/>
      <c r="KHN19" s="757"/>
      <c r="KHO19" s="757"/>
      <c r="KHP19" s="757"/>
      <c r="KHQ19" s="757"/>
      <c r="KHR19" s="757"/>
      <c r="KHS19" s="757"/>
      <c r="KHT19" s="757"/>
      <c r="KHU19" s="757"/>
      <c r="KHV19" s="757"/>
      <c r="KHW19" s="757"/>
      <c r="KHX19" s="757"/>
      <c r="KHY19" s="757"/>
      <c r="KHZ19" s="757"/>
      <c r="KIA19" s="757"/>
      <c r="KIB19" s="757"/>
      <c r="KIC19" s="757"/>
      <c r="KID19" s="757"/>
      <c r="KIE19" s="757"/>
      <c r="KIF19" s="757"/>
      <c r="KIG19" s="757"/>
      <c r="KIH19" s="757"/>
      <c r="KII19" s="757"/>
      <c r="KIJ19" s="757"/>
      <c r="KIK19" s="757"/>
      <c r="KIL19" s="757"/>
      <c r="KIM19" s="757"/>
      <c r="KIN19" s="757"/>
      <c r="KIO19" s="757"/>
      <c r="KIP19" s="757"/>
      <c r="KIQ19" s="757"/>
      <c r="KIR19" s="757"/>
      <c r="KIS19" s="757"/>
      <c r="KIT19" s="757"/>
      <c r="KIU19" s="757"/>
      <c r="KIV19" s="757"/>
      <c r="KIW19" s="757"/>
      <c r="KIX19" s="757"/>
      <c r="KIY19" s="757"/>
      <c r="KIZ19" s="757"/>
      <c r="KJA19" s="757"/>
      <c r="KJB19" s="757"/>
      <c r="KJC19" s="757"/>
      <c r="KJD19" s="757"/>
      <c r="KJE19" s="757"/>
      <c r="KJF19" s="757"/>
      <c r="KJG19" s="757"/>
      <c r="KJH19" s="757"/>
      <c r="KJI19" s="757"/>
      <c r="KJJ19" s="757"/>
      <c r="KJK19" s="757"/>
      <c r="KJL19" s="757"/>
      <c r="KJM19" s="757"/>
      <c r="KJN19" s="757"/>
      <c r="KJO19" s="757"/>
      <c r="KJP19" s="757"/>
      <c r="KJQ19" s="757"/>
      <c r="KJR19" s="757"/>
      <c r="KJS19" s="757"/>
      <c r="KJT19" s="757"/>
      <c r="KJU19" s="757"/>
      <c r="KJV19" s="757"/>
      <c r="KJW19" s="757"/>
      <c r="KJX19" s="757"/>
      <c r="KJY19" s="757"/>
      <c r="KJZ19" s="757"/>
      <c r="KKA19" s="757"/>
      <c r="KKB19" s="757"/>
      <c r="KKC19" s="757"/>
      <c r="KKD19" s="757"/>
      <c r="KKE19" s="757"/>
      <c r="KKF19" s="757"/>
      <c r="KKG19" s="757"/>
      <c r="KKH19" s="757"/>
      <c r="KKI19" s="757"/>
      <c r="KKJ19" s="757"/>
      <c r="KKK19" s="757"/>
      <c r="KKL19" s="757"/>
      <c r="KKM19" s="757"/>
      <c r="KKN19" s="757"/>
      <c r="KKO19" s="757"/>
      <c r="KKP19" s="757"/>
      <c r="KKQ19" s="757"/>
      <c r="KKR19" s="757"/>
      <c r="KKS19" s="757"/>
      <c r="KKT19" s="757"/>
      <c r="KKU19" s="757"/>
      <c r="KKV19" s="757"/>
      <c r="KKW19" s="757"/>
      <c r="KKX19" s="757"/>
      <c r="KKY19" s="757"/>
      <c r="KKZ19" s="757"/>
      <c r="KLA19" s="757"/>
      <c r="KLB19" s="757"/>
      <c r="KLC19" s="757"/>
      <c r="KLD19" s="757"/>
      <c r="KLE19" s="757"/>
      <c r="KLF19" s="757"/>
      <c r="KLG19" s="757"/>
      <c r="KLH19" s="757"/>
      <c r="KLI19" s="757"/>
      <c r="KLJ19" s="757"/>
      <c r="KLK19" s="757"/>
      <c r="KLL19" s="757"/>
      <c r="KLM19" s="757"/>
      <c r="KLN19" s="757"/>
      <c r="KLO19" s="757"/>
      <c r="KLP19" s="757"/>
      <c r="KLQ19" s="757"/>
      <c r="KLR19" s="757"/>
      <c r="KLS19" s="757"/>
      <c r="KLT19" s="757"/>
      <c r="KLU19" s="757"/>
      <c r="KLV19" s="757"/>
      <c r="KLW19" s="757"/>
      <c r="KLX19" s="757"/>
      <c r="KLY19" s="757"/>
      <c r="KLZ19" s="757"/>
      <c r="KMA19" s="757"/>
      <c r="KMB19" s="757"/>
      <c r="KMC19" s="757"/>
      <c r="KMD19" s="757"/>
      <c r="KME19" s="757"/>
      <c r="KMF19" s="757"/>
      <c r="KMG19" s="757"/>
      <c r="KMH19" s="757"/>
      <c r="KMI19" s="757"/>
      <c r="KMJ19" s="757"/>
      <c r="KMK19" s="757"/>
      <c r="KML19" s="757"/>
      <c r="KMM19" s="757"/>
      <c r="KMN19" s="757"/>
      <c r="KMO19" s="757"/>
      <c r="KMP19" s="757"/>
      <c r="KMQ19" s="757"/>
      <c r="KMR19" s="757"/>
      <c r="KMS19" s="757"/>
      <c r="KMT19" s="757"/>
      <c r="KMU19" s="757"/>
      <c r="KMV19" s="757"/>
      <c r="KMW19" s="757"/>
      <c r="KMX19" s="757"/>
      <c r="KMY19" s="757"/>
      <c r="KMZ19" s="757"/>
      <c r="KNA19" s="757"/>
      <c r="KNB19" s="757"/>
      <c r="KNC19" s="757"/>
      <c r="KND19" s="757"/>
      <c r="KNE19" s="757"/>
      <c r="KNF19" s="757"/>
      <c r="KNG19" s="757"/>
      <c r="KNH19" s="757"/>
      <c r="KNI19" s="757"/>
      <c r="KNJ19" s="757"/>
      <c r="KNK19" s="757"/>
      <c r="KNL19" s="757"/>
      <c r="KNM19" s="757"/>
      <c r="KNN19" s="757"/>
      <c r="KNO19" s="757"/>
      <c r="KNP19" s="757"/>
      <c r="KNQ19" s="757"/>
      <c r="KNR19" s="757"/>
      <c r="KNS19" s="757"/>
      <c r="KNT19" s="757"/>
      <c r="KNU19" s="757"/>
      <c r="KNV19" s="757"/>
      <c r="KNW19" s="757"/>
      <c r="KNX19" s="757"/>
      <c r="KNY19" s="757"/>
      <c r="KNZ19" s="757"/>
      <c r="KOA19" s="757"/>
      <c r="KOB19" s="757"/>
      <c r="KOC19" s="757"/>
      <c r="KOD19" s="757"/>
      <c r="KOE19" s="757"/>
      <c r="KOF19" s="757"/>
      <c r="KOG19" s="757"/>
      <c r="KOH19" s="757"/>
      <c r="KOI19" s="757"/>
      <c r="KOJ19" s="757"/>
      <c r="KOK19" s="757"/>
      <c r="KOL19" s="757"/>
      <c r="KOM19" s="757"/>
      <c r="KON19" s="757"/>
      <c r="KOO19" s="757"/>
      <c r="KOP19" s="757"/>
      <c r="KOQ19" s="757"/>
      <c r="KOR19" s="757"/>
      <c r="KOS19" s="757"/>
      <c r="KOT19" s="757"/>
      <c r="KOU19" s="757"/>
      <c r="KOV19" s="757"/>
      <c r="KOW19" s="757"/>
      <c r="KOX19" s="757"/>
      <c r="KOY19" s="757"/>
      <c r="KOZ19" s="757"/>
      <c r="KPA19" s="757"/>
      <c r="KPB19" s="757"/>
      <c r="KPC19" s="757"/>
      <c r="KPD19" s="757"/>
      <c r="KPE19" s="757"/>
      <c r="KPF19" s="757"/>
      <c r="KPG19" s="757"/>
      <c r="KPH19" s="757"/>
      <c r="KPI19" s="757"/>
      <c r="KPJ19" s="757"/>
      <c r="KPK19" s="757"/>
      <c r="KPL19" s="757"/>
      <c r="KPM19" s="757"/>
      <c r="KPN19" s="757"/>
      <c r="KPO19" s="757"/>
      <c r="KPP19" s="757"/>
      <c r="KPQ19" s="757"/>
      <c r="KPR19" s="757"/>
      <c r="KPS19" s="757"/>
      <c r="KPT19" s="757"/>
      <c r="KPU19" s="757"/>
      <c r="KPV19" s="757"/>
      <c r="KPW19" s="757"/>
      <c r="KPX19" s="757"/>
      <c r="KPY19" s="757"/>
      <c r="KPZ19" s="757"/>
      <c r="KQA19" s="757"/>
      <c r="KQB19" s="757"/>
      <c r="KQC19" s="757"/>
      <c r="KQD19" s="757"/>
      <c r="KQE19" s="757"/>
      <c r="KQF19" s="757"/>
      <c r="KQG19" s="757"/>
      <c r="KQH19" s="757"/>
      <c r="KQI19" s="757"/>
      <c r="KQJ19" s="757"/>
      <c r="KQK19" s="757"/>
      <c r="KQL19" s="757"/>
      <c r="KQM19" s="757"/>
      <c r="KQN19" s="757"/>
      <c r="KQO19" s="757"/>
      <c r="KQP19" s="757"/>
      <c r="KQQ19" s="757"/>
      <c r="KQR19" s="757"/>
      <c r="KQS19" s="757"/>
      <c r="KQT19" s="757"/>
      <c r="KQU19" s="757"/>
      <c r="KQV19" s="757"/>
      <c r="KQW19" s="757"/>
      <c r="KQX19" s="757"/>
      <c r="KQY19" s="757"/>
      <c r="KQZ19" s="757"/>
      <c r="KRA19" s="757"/>
      <c r="KRB19" s="757"/>
      <c r="KRC19" s="757"/>
      <c r="KRD19" s="757"/>
      <c r="KRE19" s="757"/>
      <c r="KRF19" s="757"/>
      <c r="KRG19" s="757"/>
      <c r="KRH19" s="757"/>
      <c r="KRI19" s="757"/>
      <c r="KRJ19" s="757"/>
      <c r="KRK19" s="757"/>
      <c r="KRL19" s="757"/>
      <c r="KRM19" s="757"/>
      <c r="KRN19" s="757"/>
      <c r="KRO19" s="757"/>
      <c r="KRP19" s="757"/>
      <c r="KRQ19" s="757"/>
      <c r="KRR19" s="757"/>
      <c r="KRS19" s="757"/>
      <c r="KRT19" s="757"/>
      <c r="KRU19" s="757"/>
      <c r="KRV19" s="757"/>
      <c r="KRW19" s="757"/>
      <c r="KRX19" s="757"/>
      <c r="KRY19" s="757"/>
      <c r="KRZ19" s="757"/>
      <c r="KSA19" s="757"/>
      <c r="KSB19" s="757"/>
      <c r="KSC19" s="757"/>
      <c r="KSD19" s="757"/>
      <c r="KSE19" s="757"/>
      <c r="KSF19" s="757"/>
      <c r="KSG19" s="757"/>
      <c r="KSH19" s="757"/>
      <c r="KSI19" s="757"/>
      <c r="KSJ19" s="757"/>
      <c r="KSK19" s="757"/>
      <c r="KSL19" s="757"/>
      <c r="KSM19" s="757"/>
      <c r="KSN19" s="757"/>
      <c r="KSO19" s="757"/>
      <c r="KSP19" s="757"/>
      <c r="KSQ19" s="757"/>
      <c r="KSR19" s="757"/>
      <c r="KSS19" s="757"/>
      <c r="KST19" s="757"/>
      <c r="KSU19" s="757"/>
      <c r="KSV19" s="757"/>
      <c r="KSW19" s="757"/>
      <c r="KSX19" s="757"/>
      <c r="KSY19" s="757"/>
      <c r="KSZ19" s="757"/>
      <c r="KTA19" s="757"/>
      <c r="KTB19" s="757"/>
      <c r="KTC19" s="757"/>
      <c r="KTD19" s="757"/>
      <c r="KTE19" s="757"/>
      <c r="KTF19" s="757"/>
      <c r="KTG19" s="757"/>
      <c r="KTH19" s="757"/>
      <c r="KTI19" s="757"/>
      <c r="KTJ19" s="757"/>
      <c r="KTK19" s="757"/>
      <c r="KTL19" s="757"/>
      <c r="KTM19" s="757"/>
      <c r="KTN19" s="757"/>
      <c r="KTO19" s="757"/>
      <c r="KTP19" s="757"/>
      <c r="KTQ19" s="757"/>
      <c r="KTR19" s="757"/>
      <c r="KTS19" s="757"/>
      <c r="KTT19" s="757"/>
      <c r="KTU19" s="757"/>
      <c r="KTV19" s="757"/>
      <c r="KTW19" s="757"/>
      <c r="KTX19" s="757"/>
      <c r="KTY19" s="757"/>
      <c r="KTZ19" s="757"/>
      <c r="KUA19" s="757"/>
      <c r="KUB19" s="757"/>
      <c r="KUC19" s="757"/>
      <c r="KUD19" s="757"/>
      <c r="KUE19" s="757"/>
      <c r="KUF19" s="757"/>
      <c r="KUG19" s="757"/>
      <c r="KUH19" s="757"/>
      <c r="KUI19" s="757"/>
      <c r="KUJ19" s="757"/>
      <c r="KUK19" s="757"/>
      <c r="KUL19" s="757"/>
      <c r="KUM19" s="757"/>
      <c r="KUN19" s="757"/>
      <c r="KUO19" s="757"/>
      <c r="KUP19" s="757"/>
      <c r="KUQ19" s="757"/>
      <c r="KUR19" s="757"/>
      <c r="KUS19" s="757"/>
      <c r="KUT19" s="757"/>
      <c r="KUU19" s="757"/>
      <c r="KUV19" s="757"/>
      <c r="KUW19" s="757"/>
      <c r="KUX19" s="757"/>
      <c r="KUY19" s="757"/>
      <c r="KUZ19" s="757"/>
      <c r="KVA19" s="757"/>
      <c r="KVB19" s="757"/>
      <c r="KVC19" s="757"/>
      <c r="KVD19" s="757"/>
      <c r="KVE19" s="757"/>
      <c r="KVF19" s="757"/>
      <c r="KVG19" s="757"/>
      <c r="KVH19" s="757"/>
      <c r="KVI19" s="757"/>
      <c r="KVJ19" s="757"/>
      <c r="KVK19" s="757"/>
      <c r="KVL19" s="757"/>
      <c r="KVM19" s="757"/>
      <c r="KVN19" s="757"/>
      <c r="KVO19" s="757"/>
      <c r="KVP19" s="757"/>
      <c r="KVQ19" s="757"/>
      <c r="KVR19" s="757"/>
      <c r="KVS19" s="757"/>
      <c r="KVT19" s="757"/>
      <c r="KVU19" s="757"/>
      <c r="KVV19" s="757"/>
      <c r="KVW19" s="757"/>
      <c r="KVX19" s="757"/>
      <c r="KVY19" s="757"/>
      <c r="KVZ19" s="757"/>
      <c r="KWA19" s="757"/>
      <c r="KWB19" s="757"/>
      <c r="KWC19" s="757"/>
      <c r="KWD19" s="757"/>
      <c r="KWE19" s="757"/>
      <c r="KWF19" s="757"/>
      <c r="KWG19" s="757"/>
      <c r="KWH19" s="757"/>
      <c r="KWI19" s="757"/>
      <c r="KWJ19" s="757"/>
      <c r="KWK19" s="757"/>
      <c r="KWL19" s="757"/>
      <c r="KWM19" s="757"/>
      <c r="KWN19" s="757"/>
      <c r="KWO19" s="757"/>
      <c r="KWP19" s="757"/>
      <c r="KWQ19" s="757"/>
      <c r="KWR19" s="757"/>
      <c r="KWS19" s="757"/>
      <c r="KWT19" s="757"/>
      <c r="KWU19" s="757"/>
      <c r="KWV19" s="757"/>
      <c r="KWW19" s="757"/>
      <c r="KWX19" s="757"/>
      <c r="KWY19" s="757"/>
      <c r="KWZ19" s="757"/>
      <c r="KXA19" s="757"/>
      <c r="KXB19" s="757"/>
      <c r="KXC19" s="757"/>
      <c r="KXD19" s="757"/>
      <c r="KXE19" s="757"/>
      <c r="KXF19" s="757"/>
      <c r="KXG19" s="757"/>
      <c r="KXH19" s="757"/>
      <c r="KXI19" s="757"/>
      <c r="KXJ19" s="757"/>
      <c r="KXK19" s="757"/>
      <c r="KXL19" s="757"/>
      <c r="KXM19" s="757"/>
      <c r="KXN19" s="757"/>
      <c r="KXO19" s="757"/>
      <c r="KXP19" s="757"/>
      <c r="KXQ19" s="757"/>
      <c r="KXR19" s="757"/>
      <c r="KXS19" s="757"/>
      <c r="KXT19" s="757"/>
      <c r="KXU19" s="757"/>
      <c r="KXV19" s="757"/>
      <c r="KXW19" s="757"/>
      <c r="KXX19" s="757"/>
      <c r="KXY19" s="757"/>
      <c r="KXZ19" s="757"/>
      <c r="KYA19" s="757"/>
      <c r="KYB19" s="757"/>
      <c r="KYC19" s="757"/>
      <c r="KYD19" s="757"/>
      <c r="KYE19" s="757"/>
      <c r="KYF19" s="757"/>
      <c r="KYG19" s="757"/>
      <c r="KYH19" s="757"/>
      <c r="KYI19" s="757"/>
      <c r="KYJ19" s="757"/>
      <c r="KYK19" s="757"/>
      <c r="KYL19" s="757"/>
      <c r="KYM19" s="757"/>
      <c r="KYN19" s="757"/>
      <c r="KYO19" s="757"/>
      <c r="KYP19" s="757"/>
      <c r="KYQ19" s="757"/>
      <c r="KYR19" s="757"/>
      <c r="KYS19" s="757"/>
      <c r="KYT19" s="757"/>
      <c r="KYU19" s="757"/>
      <c r="KYV19" s="757"/>
      <c r="KYW19" s="757"/>
      <c r="KYX19" s="757"/>
      <c r="KYY19" s="757"/>
      <c r="KYZ19" s="757"/>
      <c r="KZA19" s="757"/>
      <c r="KZB19" s="757"/>
      <c r="KZC19" s="757"/>
      <c r="KZD19" s="757"/>
      <c r="KZE19" s="757"/>
      <c r="KZF19" s="757"/>
      <c r="KZG19" s="757"/>
      <c r="KZH19" s="757"/>
      <c r="KZI19" s="757"/>
      <c r="KZJ19" s="757"/>
      <c r="KZK19" s="757"/>
      <c r="KZL19" s="757"/>
      <c r="KZM19" s="757"/>
      <c r="KZN19" s="757"/>
      <c r="KZO19" s="757"/>
      <c r="KZP19" s="757"/>
      <c r="KZQ19" s="757"/>
      <c r="KZR19" s="757"/>
      <c r="KZS19" s="757"/>
      <c r="KZT19" s="757"/>
      <c r="KZU19" s="757"/>
      <c r="KZV19" s="757"/>
      <c r="KZW19" s="757"/>
      <c r="KZX19" s="757"/>
      <c r="KZY19" s="757"/>
      <c r="KZZ19" s="757"/>
      <c r="LAA19" s="757"/>
      <c r="LAB19" s="757"/>
      <c r="LAC19" s="757"/>
      <c r="LAD19" s="757"/>
      <c r="LAE19" s="757"/>
      <c r="LAF19" s="757"/>
      <c r="LAG19" s="757"/>
      <c r="LAH19" s="757"/>
      <c r="LAI19" s="757"/>
      <c r="LAJ19" s="757"/>
      <c r="LAK19" s="757"/>
      <c r="LAL19" s="757"/>
      <c r="LAM19" s="757"/>
      <c r="LAN19" s="757"/>
      <c r="LAO19" s="757"/>
      <c r="LAP19" s="757"/>
      <c r="LAQ19" s="757"/>
      <c r="LAR19" s="757"/>
      <c r="LAS19" s="757"/>
      <c r="LAT19" s="757"/>
      <c r="LAU19" s="757"/>
      <c r="LAV19" s="757"/>
      <c r="LAW19" s="757"/>
      <c r="LAX19" s="757"/>
      <c r="LAY19" s="757"/>
      <c r="LAZ19" s="757"/>
      <c r="LBA19" s="757"/>
      <c r="LBB19" s="757"/>
      <c r="LBC19" s="757"/>
      <c r="LBD19" s="757"/>
      <c r="LBE19" s="757"/>
      <c r="LBF19" s="757"/>
      <c r="LBG19" s="757"/>
      <c r="LBH19" s="757"/>
      <c r="LBI19" s="757"/>
      <c r="LBJ19" s="757"/>
      <c r="LBK19" s="757"/>
      <c r="LBL19" s="757"/>
      <c r="LBM19" s="757"/>
      <c r="LBN19" s="757"/>
      <c r="LBO19" s="757"/>
      <c r="LBP19" s="757"/>
      <c r="LBQ19" s="757"/>
      <c r="LBR19" s="757"/>
      <c r="LBS19" s="757"/>
      <c r="LBT19" s="757"/>
      <c r="LBU19" s="757"/>
      <c r="LBV19" s="757"/>
      <c r="LBW19" s="757"/>
      <c r="LBX19" s="757"/>
      <c r="LBY19" s="757"/>
      <c r="LBZ19" s="757"/>
      <c r="LCA19" s="757"/>
      <c r="LCB19" s="757"/>
      <c r="LCC19" s="757"/>
      <c r="LCD19" s="757"/>
      <c r="LCE19" s="757"/>
      <c r="LCF19" s="757"/>
      <c r="LCG19" s="757"/>
      <c r="LCH19" s="757"/>
      <c r="LCI19" s="757"/>
      <c r="LCJ19" s="757"/>
      <c r="LCK19" s="757"/>
      <c r="LCL19" s="757"/>
      <c r="LCM19" s="757"/>
      <c r="LCN19" s="757"/>
      <c r="LCO19" s="757"/>
      <c r="LCP19" s="757"/>
      <c r="LCQ19" s="757"/>
      <c r="LCR19" s="757"/>
      <c r="LCS19" s="757"/>
      <c r="LCT19" s="757"/>
      <c r="LCU19" s="757"/>
      <c r="LCV19" s="757"/>
      <c r="LCW19" s="757"/>
      <c r="LCX19" s="757"/>
      <c r="LCY19" s="757"/>
      <c r="LCZ19" s="757"/>
      <c r="LDA19" s="757"/>
      <c r="LDB19" s="757"/>
      <c r="LDC19" s="757"/>
      <c r="LDD19" s="757"/>
      <c r="LDE19" s="757"/>
      <c r="LDF19" s="757"/>
      <c r="LDG19" s="757"/>
      <c r="LDH19" s="757"/>
      <c r="LDI19" s="757"/>
      <c r="LDJ19" s="757"/>
      <c r="LDK19" s="757"/>
      <c r="LDL19" s="757"/>
      <c r="LDM19" s="757"/>
      <c r="LDN19" s="757"/>
      <c r="LDO19" s="757"/>
      <c r="LDP19" s="757"/>
      <c r="LDQ19" s="757"/>
      <c r="LDR19" s="757"/>
      <c r="LDS19" s="757"/>
      <c r="LDT19" s="757"/>
      <c r="LDU19" s="757"/>
      <c r="LDV19" s="757"/>
      <c r="LDW19" s="757"/>
      <c r="LDX19" s="757"/>
      <c r="LDY19" s="757"/>
      <c r="LDZ19" s="757"/>
      <c r="LEA19" s="757"/>
      <c r="LEB19" s="757"/>
      <c r="LEC19" s="757"/>
      <c r="LED19" s="757"/>
      <c r="LEE19" s="757"/>
      <c r="LEF19" s="757"/>
      <c r="LEG19" s="757"/>
      <c r="LEH19" s="757"/>
      <c r="LEI19" s="757"/>
      <c r="LEJ19" s="757"/>
      <c r="LEK19" s="757"/>
      <c r="LEL19" s="757"/>
      <c r="LEM19" s="757"/>
      <c r="LEN19" s="757"/>
      <c r="LEO19" s="757"/>
      <c r="LEP19" s="757"/>
      <c r="LEQ19" s="757"/>
      <c r="LER19" s="757"/>
      <c r="LES19" s="757"/>
      <c r="LET19" s="757"/>
      <c r="LEU19" s="757"/>
      <c r="LEV19" s="757"/>
      <c r="LEW19" s="757"/>
      <c r="LEX19" s="757"/>
      <c r="LEY19" s="757"/>
      <c r="LEZ19" s="757"/>
      <c r="LFA19" s="757"/>
      <c r="LFB19" s="757"/>
      <c r="LFC19" s="757"/>
      <c r="LFD19" s="757"/>
      <c r="LFE19" s="757"/>
      <c r="LFF19" s="757"/>
      <c r="LFG19" s="757"/>
      <c r="LFH19" s="757"/>
      <c r="LFI19" s="757"/>
      <c r="LFJ19" s="757"/>
      <c r="LFK19" s="757"/>
      <c r="LFL19" s="757"/>
      <c r="LFM19" s="757"/>
      <c r="LFN19" s="757"/>
      <c r="LFO19" s="757"/>
      <c r="LFP19" s="757"/>
      <c r="LFQ19" s="757"/>
      <c r="LFR19" s="757"/>
      <c r="LFS19" s="757"/>
      <c r="LFT19" s="757"/>
      <c r="LFU19" s="757"/>
      <c r="LFV19" s="757"/>
      <c r="LFW19" s="757"/>
      <c r="LFX19" s="757"/>
      <c r="LFY19" s="757"/>
      <c r="LFZ19" s="757"/>
      <c r="LGA19" s="757"/>
      <c r="LGB19" s="757"/>
      <c r="LGC19" s="757"/>
      <c r="LGD19" s="757"/>
      <c r="LGE19" s="757"/>
      <c r="LGF19" s="757"/>
      <c r="LGG19" s="757"/>
      <c r="LGH19" s="757"/>
      <c r="LGI19" s="757"/>
      <c r="LGJ19" s="757"/>
      <c r="LGK19" s="757"/>
      <c r="LGL19" s="757"/>
      <c r="LGM19" s="757"/>
      <c r="LGN19" s="757"/>
      <c r="LGO19" s="757"/>
      <c r="LGP19" s="757"/>
      <c r="LGQ19" s="757"/>
      <c r="LGR19" s="757"/>
      <c r="LGS19" s="757"/>
      <c r="LGT19" s="757"/>
      <c r="LGU19" s="757"/>
      <c r="LGV19" s="757"/>
      <c r="LGW19" s="757"/>
      <c r="LGX19" s="757"/>
      <c r="LGY19" s="757"/>
      <c r="LGZ19" s="757"/>
      <c r="LHA19" s="757"/>
      <c r="LHB19" s="757"/>
      <c r="LHC19" s="757"/>
      <c r="LHD19" s="757"/>
      <c r="LHE19" s="757"/>
      <c r="LHF19" s="757"/>
      <c r="LHG19" s="757"/>
      <c r="LHH19" s="757"/>
      <c r="LHI19" s="757"/>
      <c r="LHJ19" s="757"/>
      <c r="LHK19" s="757"/>
      <c r="LHL19" s="757"/>
      <c r="LHM19" s="757"/>
      <c r="LHN19" s="757"/>
      <c r="LHO19" s="757"/>
      <c r="LHP19" s="757"/>
      <c r="LHQ19" s="757"/>
      <c r="LHR19" s="757"/>
      <c r="LHS19" s="757"/>
      <c r="LHT19" s="757"/>
      <c r="LHU19" s="757"/>
      <c r="LHV19" s="757"/>
      <c r="LHW19" s="757"/>
      <c r="LHX19" s="757"/>
      <c r="LHY19" s="757"/>
      <c r="LHZ19" s="757"/>
      <c r="LIA19" s="757"/>
      <c r="LIB19" s="757"/>
      <c r="LIC19" s="757"/>
      <c r="LID19" s="757"/>
      <c r="LIE19" s="757"/>
      <c r="LIF19" s="757"/>
      <c r="LIG19" s="757"/>
      <c r="LIH19" s="757"/>
      <c r="LII19" s="757"/>
      <c r="LIJ19" s="757"/>
      <c r="LIK19" s="757"/>
      <c r="LIL19" s="757"/>
      <c r="LIM19" s="757"/>
      <c r="LIN19" s="757"/>
      <c r="LIO19" s="757"/>
      <c r="LIP19" s="757"/>
      <c r="LIQ19" s="757"/>
      <c r="LIR19" s="757"/>
      <c r="LIS19" s="757"/>
      <c r="LIT19" s="757"/>
      <c r="LIU19" s="757"/>
      <c r="LIV19" s="757"/>
      <c r="LIW19" s="757"/>
      <c r="LIX19" s="757"/>
      <c r="LIY19" s="757"/>
      <c r="LIZ19" s="757"/>
      <c r="LJA19" s="757"/>
      <c r="LJB19" s="757"/>
      <c r="LJC19" s="757"/>
      <c r="LJD19" s="757"/>
      <c r="LJE19" s="757"/>
      <c r="LJF19" s="757"/>
      <c r="LJG19" s="757"/>
      <c r="LJH19" s="757"/>
      <c r="LJI19" s="757"/>
      <c r="LJJ19" s="757"/>
      <c r="LJK19" s="757"/>
      <c r="LJL19" s="757"/>
      <c r="LJM19" s="757"/>
      <c r="LJN19" s="757"/>
      <c r="LJO19" s="757"/>
      <c r="LJP19" s="757"/>
      <c r="LJQ19" s="757"/>
      <c r="LJR19" s="757"/>
      <c r="LJS19" s="757"/>
      <c r="LJT19" s="757"/>
      <c r="LJU19" s="757"/>
      <c r="LJV19" s="757"/>
      <c r="LJW19" s="757"/>
      <c r="LJX19" s="757"/>
      <c r="LJY19" s="757"/>
      <c r="LJZ19" s="757"/>
      <c r="LKA19" s="757"/>
      <c r="LKB19" s="757"/>
      <c r="LKC19" s="757"/>
      <c r="LKD19" s="757"/>
      <c r="LKE19" s="757"/>
      <c r="LKF19" s="757"/>
      <c r="LKG19" s="757"/>
      <c r="LKH19" s="757"/>
      <c r="LKI19" s="757"/>
      <c r="LKJ19" s="757"/>
      <c r="LKK19" s="757"/>
      <c r="LKL19" s="757"/>
      <c r="LKM19" s="757"/>
      <c r="LKN19" s="757"/>
      <c r="LKO19" s="757"/>
      <c r="LKP19" s="757"/>
      <c r="LKQ19" s="757"/>
      <c r="LKR19" s="757"/>
      <c r="LKS19" s="757"/>
      <c r="LKT19" s="757"/>
      <c r="LKU19" s="757"/>
      <c r="LKV19" s="757"/>
      <c r="LKW19" s="757"/>
      <c r="LKX19" s="757"/>
      <c r="LKY19" s="757"/>
      <c r="LKZ19" s="757"/>
      <c r="LLA19" s="757"/>
      <c r="LLB19" s="757"/>
      <c r="LLC19" s="757"/>
      <c r="LLD19" s="757"/>
      <c r="LLE19" s="757"/>
      <c r="LLF19" s="757"/>
      <c r="LLG19" s="757"/>
      <c r="LLH19" s="757"/>
      <c r="LLI19" s="757"/>
      <c r="LLJ19" s="757"/>
      <c r="LLK19" s="757"/>
      <c r="LLL19" s="757"/>
      <c r="LLM19" s="757"/>
      <c r="LLN19" s="757"/>
      <c r="LLO19" s="757"/>
      <c r="LLP19" s="757"/>
      <c r="LLQ19" s="757"/>
      <c r="LLR19" s="757"/>
      <c r="LLS19" s="757"/>
      <c r="LLT19" s="757"/>
      <c r="LLU19" s="757"/>
      <c r="LLV19" s="757"/>
      <c r="LLW19" s="757"/>
      <c r="LLX19" s="757"/>
      <c r="LLY19" s="757"/>
      <c r="LLZ19" s="757"/>
      <c r="LMA19" s="757"/>
      <c r="LMB19" s="757"/>
      <c r="LMC19" s="757"/>
      <c r="LMD19" s="757"/>
      <c r="LME19" s="757"/>
      <c r="LMF19" s="757"/>
      <c r="LMG19" s="757"/>
      <c r="LMH19" s="757"/>
      <c r="LMI19" s="757"/>
      <c r="LMJ19" s="757"/>
      <c r="LMK19" s="757"/>
      <c r="LML19" s="757"/>
      <c r="LMM19" s="757"/>
      <c r="LMN19" s="757"/>
      <c r="LMO19" s="757"/>
      <c r="LMP19" s="757"/>
      <c r="LMQ19" s="757"/>
      <c r="LMR19" s="757"/>
      <c r="LMS19" s="757"/>
      <c r="LMT19" s="757"/>
      <c r="LMU19" s="757"/>
      <c r="LMV19" s="757"/>
      <c r="LMW19" s="757"/>
      <c r="LMX19" s="757"/>
      <c r="LMY19" s="757"/>
      <c r="LMZ19" s="757"/>
      <c r="LNA19" s="757"/>
      <c r="LNB19" s="757"/>
      <c r="LNC19" s="757"/>
      <c r="LND19" s="757"/>
      <c r="LNE19" s="757"/>
      <c r="LNF19" s="757"/>
      <c r="LNG19" s="757"/>
      <c r="LNH19" s="757"/>
      <c r="LNI19" s="757"/>
      <c r="LNJ19" s="757"/>
      <c r="LNK19" s="757"/>
      <c r="LNL19" s="757"/>
      <c r="LNM19" s="757"/>
      <c r="LNN19" s="757"/>
      <c r="LNO19" s="757"/>
      <c r="LNP19" s="757"/>
      <c r="LNQ19" s="757"/>
      <c r="LNR19" s="757"/>
      <c r="LNS19" s="757"/>
      <c r="LNT19" s="757"/>
      <c r="LNU19" s="757"/>
      <c r="LNV19" s="757"/>
      <c r="LNW19" s="757"/>
      <c r="LNX19" s="757"/>
      <c r="LNY19" s="757"/>
      <c r="LNZ19" s="757"/>
      <c r="LOA19" s="757"/>
      <c r="LOB19" s="757"/>
      <c r="LOC19" s="757"/>
      <c r="LOD19" s="757"/>
      <c r="LOE19" s="757"/>
      <c r="LOF19" s="757"/>
      <c r="LOG19" s="757"/>
      <c r="LOH19" s="757"/>
      <c r="LOI19" s="757"/>
      <c r="LOJ19" s="757"/>
      <c r="LOK19" s="757"/>
      <c r="LOL19" s="757"/>
      <c r="LOM19" s="757"/>
      <c r="LON19" s="757"/>
      <c r="LOO19" s="757"/>
      <c r="LOP19" s="757"/>
      <c r="LOQ19" s="757"/>
      <c r="LOR19" s="757"/>
      <c r="LOS19" s="757"/>
      <c r="LOT19" s="757"/>
      <c r="LOU19" s="757"/>
      <c r="LOV19" s="757"/>
      <c r="LOW19" s="757"/>
      <c r="LOX19" s="757"/>
      <c r="LOY19" s="757"/>
      <c r="LOZ19" s="757"/>
      <c r="LPA19" s="757"/>
      <c r="LPB19" s="757"/>
      <c r="LPC19" s="757"/>
      <c r="LPD19" s="757"/>
      <c r="LPE19" s="757"/>
      <c r="LPF19" s="757"/>
      <c r="LPG19" s="757"/>
      <c r="LPH19" s="757"/>
      <c r="LPI19" s="757"/>
      <c r="LPJ19" s="757"/>
      <c r="LPK19" s="757"/>
      <c r="LPL19" s="757"/>
      <c r="LPM19" s="757"/>
      <c r="LPN19" s="757"/>
      <c r="LPO19" s="757"/>
      <c r="LPP19" s="757"/>
      <c r="LPQ19" s="757"/>
      <c r="LPR19" s="757"/>
      <c r="LPS19" s="757"/>
      <c r="LPT19" s="757"/>
      <c r="LPU19" s="757"/>
      <c r="LPV19" s="757"/>
      <c r="LPW19" s="757"/>
      <c r="LPX19" s="757"/>
      <c r="LPY19" s="757"/>
      <c r="LPZ19" s="757"/>
      <c r="LQA19" s="757"/>
      <c r="LQB19" s="757"/>
      <c r="LQC19" s="757"/>
      <c r="LQD19" s="757"/>
      <c r="LQE19" s="757"/>
      <c r="LQF19" s="757"/>
      <c r="LQG19" s="757"/>
      <c r="LQH19" s="757"/>
      <c r="LQI19" s="757"/>
      <c r="LQJ19" s="757"/>
      <c r="LQK19" s="757"/>
      <c r="LQL19" s="757"/>
      <c r="LQM19" s="757"/>
      <c r="LQN19" s="757"/>
      <c r="LQO19" s="757"/>
      <c r="LQP19" s="757"/>
      <c r="LQQ19" s="757"/>
      <c r="LQR19" s="757"/>
      <c r="LQS19" s="757"/>
      <c r="LQT19" s="757"/>
      <c r="LQU19" s="757"/>
      <c r="LQV19" s="757"/>
      <c r="LQW19" s="757"/>
      <c r="LQX19" s="757"/>
      <c r="LQY19" s="757"/>
      <c r="LQZ19" s="757"/>
      <c r="LRA19" s="757"/>
      <c r="LRB19" s="757"/>
      <c r="LRC19" s="757"/>
      <c r="LRD19" s="757"/>
      <c r="LRE19" s="757"/>
      <c r="LRF19" s="757"/>
      <c r="LRG19" s="757"/>
      <c r="LRH19" s="757"/>
      <c r="LRI19" s="757"/>
      <c r="LRJ19" s="757"/>
      <c r="LRK19" s="757"/>
      <c r="LRL19" s="757"/>
      <c r="LRM19" s="757"/>
      <c r="LRN19" s="757"/>
      <c r="LRO19" s="757"/>
      <c r="LRP19" s="757"/>
      <c r="LRQ19" s="757"/>
      <c r="LRR19" s="757"/>
      <c r="LRS19" s="757"/>
      <c r="LRT19" s="757"/>
      <c r="LRU19" s="757"/>
      <c r="LRV19" s="757"/>
      <c r="LRW19" s="757"/>
      <c r="LRX19" s="757"/>
      <c r="LRY19" s="757"/>
      <c r="LRZ19" s="757"/>
      <c r="LSA19" s="757"/>
      <c r="LSB19" s="757"/>
      <c r="LSC19" s="757"/>
      <c r="LSD19" s="757"/>
      <c r="LSE19" s="757"/>
      <c r="LSF19" s="757"/>
      <c r="LSG19" s="757"/>
      <c r="LSH19" s="757"/>
      <c r="LSI19" s="757"/>
      <c r="LSJ19" s="757"/>
      <c r="LSK19" s="757"/>
      <c r="LSL19" s="757"/>
      <c r="LSM19" s="757"/>
      <c r="LSN19" s="757"/>
      <c r="LSO19" s="757"/>
      <c r="LSP19" s="757"/>
      <c r="LSQ19" s="757"/>
      <c r="LSR19" s="757"/>
      <c r="LSS19" s="757"/>
      <c r="LST19" s="757"/>
      <c r="LSU19" s="757"/>
      <c r="LSV19" s="757"/>
      <c r="LSW19" s="757"/>
      <c r="LSX19" s="757"/>
      <c r="LSY19" s="757"/>
      <c r="LSZ19" s="757"/>
      <c r="LTA19" s="757"/>
      <c r="LTB19" s="757"/>
      <c r="LTC19" s="757"/>
      <c r="LTD19" s="757"/>
      <c r="LTE19" s="757"/>
      <c r="LTF19" s="757"/>
      <c r="LTG19" s="757"/>
      <c r="LTH19" s="757"/>
      <c r="LTI19" s="757"/>
      <c r="LTJ19" s="757"/>
      <c r="LTK19" s="757"/>
      <c r="LTL19" s="757"/>
      <c r="LTM19" s="757"/>
      <c r="LTN19" s="757"/>
      <c r="LTO19" s="757"/>
      <c r="LTP19" s="757"/>
      <c r="LTQ19" s="757"/>
      <c r="LTR19" s="757"/>
      <c r="LTS19" s="757"/>
      <c r="LTT19" s="757"/>
      <c r="LTU19" s="757"/>
      <c r="LTV19" s="757"/>
      <c r="LTW19" s="757"/>
      <c r="LTX19" s="757"/>
      <c r="LTY19" s="757"/>
      <c r="LTZ19" s="757"/>
      <c r="LUA19" s="757"/>
      <c r="LUB19" s="757"/>
      <c r="LUC19" s="757"/>
      <c r="LUD19" s="757"/>
      <c r="LUE19" s="757"/>
      <c r="LUF19" s="757"/>
      <c r="LUG19" s="757"/>
      <c r="LUH19" s="757"/>
      <c r="LUI19" s="757"/>
      <c r="LUJ19" s="757"/>
      <c r="LUK19" s="757"/>
      <c r="LUL19" s="757"/>
      <c r="LUM19" s="757"/>
      <c r="LUN19" s="757"/>
      <c r="LUO19" s="757"/>
      <c r="LUP19" s="757"/>
      <c r="LUQ19" s="757"/>
      <c r="LUR19" s="757"/>
      <c r="LUS19" s="757"/>
      <c r="LUT19" s="757"/>
      <c r="LUU19" s="757"/>
      <c r="LUV19" s="757"/>
      <c r="LUW19" s="757"/>
      <c r="LUX19" s="757"/>
      <c r="LUY19" s="757"/>
      <c r="LUZ19" s="757"/>
      <c r="LVA19" s="757"/>
      <c r="LVB19" s="757"/>
      <c r="LVC19" s="757"/>
      <c r="LVD19" s="757"/>
      <c r="LVE19" s="757"/>
      <c r="LVF19" s="757"/>
      <c r="LVG19" s="757"/>
      <c r="LVH19" s="757"/>
      <c r="LVI19" s="757"/>
      <c r="LVJ19" s="757"/>
      <c r="LVK19" s="757"/>
      <c r="LVL19" s="757"/>
      <c r="LVM19" s="757"/>
      <c r="LVN19" s="757"/>
      <c r="LVO19" s="757"/>
      <c r="LVP19" s="757"/>
      <c r="LVQ19" s="757"/>
      <c r="LVR19" s="757"/>
      <c r="LVS19" s="757"/>
      <c r="LVT19" s="757"/>
      <c r="LVU19" s="757"/>
      <c r="LVV19" s="757"/>
      <c r="LVW19" s="757"/>
      <c r="LVX19" s="757"/>
      <c r="LVY19" s="757"/>
      <c r="LVZ19" s="757"/>
      <c r="LWA19" s="757"/>
      <c r="LWB19" s="757"/>
      <c r="LWC19" s="757"/>
      <c r="LWD19" s="757"/>
      <c r="LWE19" s="757"/>
      <c r="LWF19" s="757"/>
      <c r="LWG19" s="757"/>
      <c r="LWH19" s="757"/>
      <c r="LWI19" s="757"/>
      <c r="LWJ19" s="757"/>
      <c r="LWK19" s="757"/>
      <c r="LWL19" s="757"/>
      <c r="LWM19" s="757"/>
      <c r="LWN19" s="757"/>
      <c r="LWO19" s="757"/>
      <c r="LWP19" s="757"/>
      <c r="LWQ19" s="757"/>
      <c r="LWR19" s="757"/>
      <c r="LWS19" s="757"/>
      <c r="LWT19" s="757"/>
      <c r="LWU19" s="757"/>
      <c r="LWV19" s="757"/>
      <c r="LWW19" s="757"/>
      <c r="LWX19" s="757"/>
      <c r="LWY19" s="757"/>
      <c r="LWZ19" s="757"/>
      <c r="LXA19" s="757"/>
      <c r="LXB19" s="757"/>
      <c r="LXC19" s="757"/>
      <c r="LXD19" s="757"/>
      <c r="LXE19" s="757"/>
      <c r="LXF19" s="757"/>
      <c r="LXG19" s="757"/>
      <c r="LXH19" s="757"/>
      <c r="LXI19" s="757"/>
      <c r="LXJ19" s="757"/>
      <c r="LXK19" s="757"/>
      <c r="LXL19" s="757"/>
      <c r="LXM19" s="757"/>
      <c r="LXN19" s="757"/>
      <c r="LXO19" s="757"/>
      <c r="LXP19" s="757"/>
      <c r="LXQ19" s="757"/>
      <c r="LXR19" s="757"/>
      <c r="LXS19" s="757"/>
      <c r="LXT19" s="757"/>
      <c r="LXU19" s="757"/>
      <c r="LXV19" s="757"/>
      <c r="LXW19" s="757"/>
      <c r="LXX19" s="757"/>
      <c r="LXY19" s="757"/>
      <c r="LXZ19" s="757"/>
      <c r="LYA19" s="757"/>
      <c r="LYB19" s="757"/>
      <c r="LYC19" s="757"/>
      <c r="LYD19" s="757"/>
      <c r="LYE19" s="757"/>
      <c r="LYF19" s="757"/>
      <c r="LYG19" s="757"/>
      <c r="LYH19" s="757"/>
      <c r="LYI19" s="757"/>
      <c r="LYJ19" s="757"/>
      <c r="LYK19" s="757"/>
      <c r="LYL19" s="757"/>
      <c r="LYM19" s="757"/>
      <c r="LYN19" s="757"/>
      <c r="LYO19" s="757"/>
      <c r="LYP19" s="757"/>
      <c r="LYQ19" s="757"/>
      <c r="LYR19" s="757"/>
      <c r="LYS19" s="757"/>
      <c r="LYT19" s="757"/>
      <c r="LYU19" s="757"/>
      <c r="LYV19" s="757"/>
      <c r="LYW19" s="757"/>
      <c r="LYX19" s="757"/>
      <c r="LYY19" s="757"/>
      <c r="LYZ19" s="757"/>
      <c r="LZA19" s="757"/>
      <c r="LZB19" s="757"/>
      <c r="LZC19" s="757"/>
      <c r="LZD19" s="757"/>
      <c r="LZE19" s="757"/>
      <c r="LZF19" s="757"/>
      <c r="LZG19" s="757"/>
      <c r="LZH19" s="757"/>
      <c r="LZI19" s="757"/>
      <c r="LZJ19" s="757"/>
      <c r="LZK19" s="757"/>
      <c r="LZL19" s="757"/>
      <c r="LZM19" s="757"/>
      <c r="LZN19" s="757"/>
      <c r="LZO19" s="757"/>
      <c r="LZP19" s="757"/>
      <c r="LZQ19" s="757"/>
      <c r="LZR19" s="757"/>
      <c r="LZS19" s="757"/>
      <c r="LZT19" s="757"/>
      <c r="LZU19" s="757"/>
      <c r="LZV19" s="757"/>
      <c r="LZW19" s="757"/>
      <c r="LZX19" s="757"/>
      <c r="LZY19" s="757"/>
      <c r="LZZ19" s="757"/>
      <c r="MAA19" s="757"/>
      <c r="MAB19" s="757"/>
      <c r="MAC19" s="757"/>
      <c r="MAD19" s="757"/>
      <c r="MAE19" s="757"/>
      <c r="MAF19" s="757"/>
      <c r="MAG19" s="757"/>
      <c r="MAH19" s="757"/>
      <c r="MAI19" s="757"/>
      <c r="MAJ19" s="757"/>
      <c r="MAK19" s="757"/>
      <c r="MAL19" s="757"/>
      <c r="MAM19" s="757"/>
      <c r="MAN19" s="757"/>
      <c r="MAO19" s="757"/>
      <c r="MAP19" s="757"/>
      <c r="MAQ19" s="757"/>
      <c r="MAR19" s="757"/>
      <c r="MAS19" s="757"/>
      <c r="MAT19" s="757"/>
      <c r="MAU19" s="757"/>
      <c r="MAV19" s="757"/>
      <c r="MAW19" s="757"/>
      <c r="MAX19" s="757"/>
      <c r="MAY19" s="757"/>
      <c r="MAZ19" s="757"/>
      <c r="MBA19" s="757"/>
      <c r="MBB19" s="757"/>
      <c r="MBC19" s="757"/>
      <c r="MBD19" s="757"/>
      <c r="MBE19" s="757"/>
      <c r="MBF19" s="757"/>
      <c r="MBG19" s="757"/>
      <c r="MBH19" s="757"/>
      <c r="MBI19" s="757"/>
      <c r="MBJ19" s="757"/>
      <c r="MBK19" s="757"/>
      <c r="MBL19" s="757"/>
      <c r="MBM19" s="757"/>
      <c r="MBN19" s="757"/>
      <c r="MBO19" s="757"/>
      <c r="MBP19" s="757"/>
      <c r="MBQ19" s="757"/>
      <c r="MBR19" s="757"/>
      <c r="MBS19" s="757"/>
      <c r="MBT19" s="757"/>
      <c r="MBU19" s="757"/>
      <c r="MBV19" s="757"/>
      <c r="MBW19" s="757"/>
      <c r="MBX19" s="757"/>
      <c r="MBY19" s="757"/>
      <c r="MBZ19" s="757"/>
      <c r="MCA19" s="757"/>
      <c r="MCB19" s="757"/>
      <c r="MCC19" s="757"/>
      <c r="MCD19" s="757"/>
      <c r="MCE19" s="757"/>
      <c r="MCF19" s="757"/>
      <c r="MCG19" s="757"/>
      <c r="MCH19" s="757"/>
      <c r="MCI19" s="757"/>
      <c r="MCJ19" s="757"/>
      <c r="MCK19" s="757"/>
      <c r="MCL19" s="757"/>
      <c r="MCM19" s="757"/>
      <c r="MCN19" s="757"/>
      <c r="MCO19" s="757"/>
      <c r="MCP19" s="757"/>
      <c r="MCQ19" s="757"/>
      <c r="MCR19" s="757"/>
      <c r="MCS19" s="757"/>
      <c r="MCT19" s="757"/>
      <c r="MCU19" s="757"/>
      <c r="MCV19" s="757"/>
      <c r="MCW19" s="757"/>
      <c r="MCX19" s="757"/>
      <c r="MCY19" s="757"/>
      <c r="MCZ19" s="757"/>
      <c r="MDA19" s="757"/>
      <c r="MDB19" s="757"/>
      <c r="MDC19" s="757"/>
      <c r="MDD19" s="757"/>
      <c r="MDE19" s="757"/>
      <c r="MDF19" s="757"/>
      <c r="MDG19" s="757"/>
      <c r="MDH19" s="757"/>
      <c r="MDI19" s="757"/>
      <c r="MDJ19" s="757"/>
      <c r="MDK19" s="757"/>
      <c r="MDL19" s="757"/>
      <c r="MDM19" s="757"/>
      <c r="MDN19" s="757"/>
      <c r="MDO19" s="757"/>
      <c r="MDP19" s="757"/>
      <c r="MDQ19" s="757"/>
      <c r="MDR19" s="757"/>
      <c r="MDS19" s="757"/>
      <c r="MDT19" s="757"/>
      <c r="MDU19" s="757"/>
      <c r="MDV19" s="757"/>
      <c r="MDW19" s="757"/>
      <c r="MDX19" s="757"/>
      <c r="MDY19" s="757"/>
      <c r="MDZ19" s="757"/>
      <c r="MEA19" s="757"/>
      <c r="MEB19" s="757"/>
      <c r="MEC19" s="757"/>
      <c r="MED19" s="757"/>
      <c r="MEE19" s="757"/>
      <c r="MEF19" s="757"/>
      <c r="MEG19" s="757"/>
      <c r="MEH19" s="757"/>
      <c r="MEI19" s="757"/>
      <c r="MEJ19" s="757"/>
      <c r="MEK19" s="757"/>
      <c r="MEL19" s="757"/>
      <c r="MEM19" s="757"/>
      <c r="MEN19" s="757"/>
      <c r="MEO19" s="757"/>
      <c r="MEP19" s="757"/>
      <c r="MEQ19" s="757"/>
      <c r="MER19" s="757"/>
      <c r="MES19" s="757"/>
      <c r="MET19" s="757"/>
      <c r="MEU19" s="757"/>
      <c r="MEV19" s="757"/>
      <c r="MEW19" s="757"/>
      <c r="MEX19" s="757"/>
      <c r="MEY19" s="757"/>
      <c r="MEZ19" s="757"/>
      <c r="MFA19" s="757"/>
      <c r="MFB19" s="757"/>
      <c r="MFC19" s="757"/>
      <c r="MFD19" s="757"/>
      <c r="MFE19" s="757"/>
      <c r="MFF19" s="757"/>
      <c r="MFG19" s="757"/>
      <c r="MFH19" s="757"/>
      <c r="MFI19" s="757"/>
      <c r="MFJ19" s="757"/>
      <c r="MFK19" s="757"/>
      <c r="MFL19" s="757"/>
      <c r="MFM19" s="757"/>
      <c r="MFN19" s="757"/>
      <c r="MFO19" s="757"/>
      <c r="MFP19" s="757"/>
      <c r="MFQ19" s="757"/>
      <c r="MFR19" s="757"/>
      <c r="MFS19" s="757"/>
      <c r="MFT19" s="757"/>
      <c r="MFU19" s="757"/>
      <c r="MFV19" s="757"/>
      <c r="MFW19" s="757"/>
      <c r="MFX19" s="757"/>
      <c r="MFY19" s="757"/>
      <c r="MFZ19" s="757"/>
      <c r="MGA19" s="757"/>
      <c r="MGB19" s="757"/>
      <c r="MGC19" s="757"/>
      <c r="MGD19" s="757"/>
      <c r="MGE19" s="757"/>
      <c r="MGF19" s="757"/>
      <c r="MGG19" s="757"/>
      <c r="MGH19" s="757"/>
      <c r="MGI19" s="757"/>
      <c r="MGJ19" s="757"/>
      <c r="MGK19" s="757"/>
      <c r="MGL19" s="757"/>
      <c r="MGM19" s="757"/>
      <c r="MGN19" s="757"/>
      <c r="MGO19" s="757"/>
      <c r="MGP19" s="757"/>
      <c r="MGQ19" s="757"/>
      <c r="MGR19" s="757"/>
      <c r="MGS19" s="757"/>
      <c r="MGT19" s="757"/>
      <c r="MGU19" s="757"/>
      <c r="MGV19" s="757"/>
      <c r="MGW19" s="757"/>
      <c r="MGX19" s="757"/>
      <c r="MGY19" s="757"/>
      <c r="MGZ19" s="757"/>
      <c r="MHA19" s="757"/>
      <c r="MHB19" s="757"/>
      <c r="MHC19" s="757"/>
      <c r="MHD19" s="757"/>
      <c r="MHE19" s="757"/>
      <c r="MHF19" s="757"/>
      <c r="MHG19" s="757"/>
      <c r="MHH19" s="757"/>
      <c r="MHI19" s="757"/>
      <c r="MHJ19" s="757"/>
      <c r="MHK19" s="757"/>
      <c r="MHL19" s="757"/>
      <c r="MHM19" s="757"/>
      <c r="MHN19" s="757"/>
      <c r="MHO19" s="757"/>
      <c r="MHP19" s="757"/>
      <c r="MHQ19" s="757"/>
      <c r="MHR19" s="757"/>
      <c r="MHS19" s="757"/>
      <c r="MHT19" s="757"/>
      <c r="MHU19" s="757"/>
      <c r="MHV19" s="757"/>
      <c r="MHW19" s="757"/>
      <c r="MHX19" s="757"/>
      <c r="MHY19" s="757"/>
      <c r="MHZ19" s="757"/>
      <c r="MIA19" s="757"/>
      <c r="MIB19" s="757"/>
      <c r="MIC19" s="757"/>
      <c r="MID19" s="757"/>
      <c r="MIE19" s="757"/>
      <c r="MIF19" s="757"/>
      <c r="MIG19" s="757"/>
      <c r="MIH19" s="757"/>
      <c r="MII19" s="757"/>
      <c r="MIJ19" s="757"/>
      <c r="MIK19" s="757"/>
      <c r="MIL19" s="757"/>
      <c r="MIM19" s="757"/>
      <c r="MIN19" s="757"/>
      <c r="MIO19" s="757"/>
      <c r="MIP19" s="757"/>
      <c r="MIQ19" s="757"/>
      <c r="MIR19" s="757"/>
      <c r="MIS19" s="757"/>
      <c r="MIT19" s="757"/>
      <c r="MIU19" s="757"/>
      <c r="MIV19" s="757"/>
      <c r="MIW19" s="757"/>
      <c r="MIX19" s="757"/>
      <c r="MIY19" s="757"/>
      <c r="MIZ19" s="757"/>
      <c r="MJA19" s="757"/>
      <c r="MJB19" s="757"/>
      <c r="MJC19" s="757"/>
      <c r="MJD19" s="757"/>
      <c r="MJE19" s="757"/>
      <c r="MJF19" s="757"/>
      <c r="MJG19" s="757"/>
      <c r="MJH19" s="757"/>
      <c r="MJI19" s="757"/>
      <c r="MJJ19" s="757"/>
      <c r="MJK19" s="757"/>
      <c r="MJL19" s="757"/>
      <c r="MJM19" s="757"/>
      <c r="MJN19" s="757"/>
      <c r="MJO19" s="757"/>
      <c r="MJP19" s="757"/>
      <c r="MJQ19" s="757"/>
      <c r="MJR19" s="757"/>
      <c r="MJS19" s="757"/>
      <c r="MJT19" s="757"/>
      <c r="MJU19" s="757"/>
      <c r="MJV19" s="757"/>
      <c r="MJW19" s="757"/>
      <c r="MJX19" s="757"/>
      <c r="MJY19" s="757"/>
      <c r="MJZ19" s="757"/>
      <c r="MKA19" s="757"/>
      <c r="MKB19" s="757"/>
      <c r="MKC19" s="757"/>
      <c r="MKD19" s="757"/>
      <c r="MKE19" s="757"/>
      <c r="MKF19" s="757"/>
      <c r="MKG19" s="757"/>
      <c r="MKH19" s="757"/>
      <c r="MKI19" s="757"/>
      <c r="MKJ19" s="757"/>
      <c r="MKK19" s="757"/>
      <c r="MKL19" s="757"/>
      <c r="MKM19" s="757"/>
      <c r="MKN19" s="757"/>
      <c r="MKO19" s="757"/>
      <c r="MKP19" s="757"/>
      <c r="MKQ19" s="757"/>
      <c r="MKR19" s="757"/>
      <c r="MKS19" s="757"/>
      <c r="MKT19" s="757"/>
      <c r="MKU19" s="757"/>
      <c r="MKV19" s="757"/>
      <c r="MKW19" s="757"/>
      <c r="MKX19" s="757"/>
      <c r="MKY19" s="757"/>
      <c r="MKZ19" s="757"/>
      <c r="MLA19" s="757"/>
      <c r="MLB19" s="757"/>
      <c r="MLC19" s="757"/>
      <c r="MLD19" s="757"/>
      <c r="MLE19" s="757"/>
      <c r="MLF19" s="757"/>
      <c r="MLG19" s="757"/>
      <c r="MLH19" s="757"/>
      <c r="MLI19" s="757"/>
      <c r="MLJ19" s="757"/>
      <c r="MLK19" s="757"/>
      <c r="MLL19" s="757"/>
      <c r="MLM19" s="757"/>
      <c r="MLN19" s="757"/>
      <c r="MLO19" s="757"/>
      <c r="MLP19" s="757"/>
      <c r="MLQ19" s="757"/>
      <c r="MLR19" s="757"/>
      <c r="MLS19" s="757"/>
      <c r="MLT19" s="757"/>
      <c r="MLU19" s="757"/>
      <c r="MLV19" s="757"/>
      <c r="MLW19" s="757"/>
      <c r="MLX19" s="757"/>
      <c r="MLY19" s="757"/>
      <c r="MLZ19" s="757"/>
      <c r="MMA19" s="757"/>
      <c r="MMB19" s="757"/>
      <c r="MMC19" s="757"/>
      <c r="MMD19" s="757"/>
      <c r="MME19" s="757"/>
      <c r="MMF19" s="757"/>
      <c r="MMG19" s="757"/>
      <c r="MMH19" s="757"/>
      <c r="MMI19" s="757"/>
      <c r="MMJ19" s="757"/>
      <c r="MMK19" s="757"/>
      <c r="MML19" s="757"/>
      <c r="MMM19" s="757"/>
      <c r="MMN19" s="757"/>
      <c r="MMO19" s="757"/>
      <c r="MMP19" s="757"/>
      <c r="MMQ19" s="757"/>
      <c r="MMR19" s="757"/>
      <c r="MMS19" s="757"/>
      <c r="MMT19" s="757"/>
      <c r="MMU19" s="757"/>
      <c r="MMV19" s="757"/>
      <c r="MMW19" s="757"/>
      <c r="MMX19" s="757"/>
      <c r="MMY19" s="757"/>
      <c r="MMZ19" s="757"/>
      <c r="MNA19" s="757"/>
      <c r="MNB19" s="757"/>
      <c r="MNC19" s="757"/>
      <c r="MND19" s="757"/>
      <c r="MNE19" s="757"/>
      <c r="MNF19" s="757"/>
      <c r="MNG19" s="757"/>
      <c r="MNH19" s="757"/>
      <c r="MNI19" s="757"/>
      <c r="MNJ19" s="757"/>
      <c r="MNK19" s="757"/>
      <c r="MNL19" s="757"/>
      <c r="MNM19" s="757"/>
      <c r="MNN19" s="757"/>
      <c r="MNO19" s="757"/>
      <c r="MNP19" s="757"/>
      <c r="MNQ19" s="757"/>
      <c r="MNR19" s="757"/>
      <c r="MNS19" s="757"/>
      <c r="MNT19" s="757"/>
      <c r="MNU19" s="757"/>
      <c r="MNV19" s="757"/>
      <c r="MNW19" s="757"/>
      <c r="MNX19" s="757"/>
      <c r="MNY19" s="757"/>
      <c r="MNZ19" s="757"/>
      <c r="MOA19" s="757"/>
      <c r="MOB19" s="757"/>
      <c r="MOC19" s="757"/>
      <c r="MOD19" s="757"/>
      <c r="MOE19" s="757"/>
      <c r="MOF19" s="757"/>
      <c r="MOG19" s="757"/>
      <c r="MOH19" s="757"/>
      <c r="MOI19" s="757"/>
      <c r="MOJ19" s="757"/>
      <c r="MOK19" s="757"/>
      <c r="MOL19" s="757"/>
      <c r="MOM19" s="757"/>
      <c r="MON19" s="757"/>
      <c r="MOO19" s="757"/>
      <c r="MOP19" s="757"/>
      <c r="MOQ19" s="757"/>
      <c r="MOR19" s="757"/>
      <c r="MOS19" s="757"/>
      <c r="MOT19" s="757"/>
      <c r="MOU19" s="757"/>
      <c r="MOV19" s="757"/>
      <c r="MOW19" s="757"/>
      <c r="MOX19" s="757"/>
      <c r="MOY19" s="757"/>
      <c r="MOZ19" s="757"/>
      <c r="MPA19" s="757"/>
      <c r="MPB19" s="757"/>
      <c r="MPC19" s="757"/>
      <c r="MPD19" s="757"/>
      <c r="MPE19" s="757"/>
      <c r="MPF19" s="757"/>
      <c r="MPG19" s="757"/>
      <c r="MPH19" s="757"/>
      <c r="MPI19" s="757"/>
      <c r="MPJ19" s="757"/>
      <c r="MPK19" s="757"/>
      <c r="MPL19" s="757"/>
      <c r="MPM19" s="757"/>
      <c r="MPN19" s="757"/>
      <c r="MPO19" s="757"/>
      <c r="MPP19" s="757"/>
      <c r="MPQ19" s="757"/>
      <c r="MPR19" s="757"/>
      <c r="MPS19" s="757"/>
      <c r="MPT19" s="757"/>
      <c r="MPU19" s="757"/>
      <c r="MPV19" s="757"/>
      <c r="MPW19" s="757"/>
      <c r="MPX19" s="757"/>
      <c r="MPY19" s="757"/>
      <c r="MPZ19" s="757"/>
      <c r="MQA19" s="757"/>
      <c r="MQB19" s="757"/>
      <c r="MQC19" s="757"/>
      <c r="MQD19" s="757"/>
      <c r="MQE19" s="757"/>
      <c r="MQF19" s="757"/>
      <c r="MQG19" s="757"/>
      <c r="MQH19" s="757"/>
      <c r="MQI19" s="757"/>
      <c r="MQJ19" s="757"/>
      <c r="MQK19" s="757"/>
      <c r="MQL19" s="757"/>
      <c r="MQM19" s="757"/>
      <c r="MQN19" s="757"/>
      <c r="MQO19" s="757"/>
      <c r="MQP19" s="757"/>
      <c r="MQQ19" s="757"/>
      <c r="MQR19" s="757"/>
      <c r="MQS19" s="757"/>
      <c r="MQT19" s="757"/>
      <c r="MQU19" s="757"/>
      <c r="MQV19" s="757"/>
      <c r="MQW19" s="757"/>
      <c r="MQX19" s="757"/>
      <c r="MQY19" s="757"/>
      <c r="MQZ19" s="757"/>
      <c r="MRA19" s="757"/>
      <c r="MRB19" s="757"/>
      <c r="MRC19" s="757"/>
      <c r="MRD19" s="757"/>
      <c r="MRE19" s="757"/>
      <c r="MRF19" s="757"/>
      <c r="MRG19" s="757"/>
      <c r="MRH19" s="757"/>
      <c r="MRI19" s="757"/>
      <c r="MRJ19" s="757"/>
      <c r="MRK19" s="757"/>
      <c r="MRL19" s="757"/>
      <c r="MRM19" s="757"/>
      <c r="MRN19" s="757"/>
      <c r="MRO19" s="757"/>
      <c r="MRP19" s="757"/>
      <c r="MRQ19" s="757"/>
      <c r="MRR19" s="757"/>
      <c r="MRS19" s="757"/>
      <c r="MRT19" s="757"/>
      <c r="MRU19" s="757"/>
      <c r="MRV19" s="757"/>
      <c r="MRW19" s="757"/>
      <c r="MRX19" s="757"/>
      <c r="MRY19" s="757"/>
      <c r="MRZ19" s="757"/>
      <c r="MSA19" s="757"/>
      <c r="MSB19" s="757"/>
      <c r="MSC19" s="757"/>
      <c r="MSD19" s="757"/>
      <c r="MSE19" s="757"/>
      <c r="MSF19" s="757"/>
      <c r="MSG19" s="757"/>
      <c r="MSH19" s="757"/>
      <c r="MSI19" s="757"/>
      <c r="MSJ19" s="757"/>
      <c r="MSK19" s="757"/>
      <c r="MSL19" s="757"/>
      <c r="MSM19" s="757"/>
      <c r="MSN19" s="757"/>
      <c r="MSO19" s="757"/>
      <c r="MSP19" s="757"/>
      <c r="MSQ19" s="757"/>
      <c r="MSR19" s="757"/>
      <c r="MSS19" s="757"/>
      <c r="MST19" s="757"/>
      <c r="MSU19" s="757"/>
      <c r="MSV19" s="757"/>
      <c r="MSW19" s="757"/>
      <c r="MSX19" s="757"/>
      <c r="MSY19" s="757"/>
      <c r="MSZ19" s="757"/>
      <c r="MTA19" s="757"/>
      <c r="MTB19" s="757"/>
      <c r="MTC19" s="757"/>
      <c r="MTD19" s="757"/>
      <c r="MTE19" s="757"/>
      <c r="MTF19" s="757"/>
      <c r="MTG19" s="757"/>
      <c r="MTH19" s="757"/>
      <c r="MTI19" s="757"/>
      <c r="MTJ19" s="757"/>
      <c r="MTK19" s="757"/>
      <c r="MTL19" s="757"/>
      <c r="MTM19" s="757"/>
      <c r="MTN19" s="757"/>
      <c r="MTO19" s="757"/>
      <c r="MTP19" s="757"/>
      <c r="MTQ19" s="757"/>
      <c r="MTR19" s="757"/>
      <c r="MTS19" s="757"/>
      <c r="MTT19" s="757"/>
      <c r="MTU19" s="757"/>
      <c r="MTV19" s="757"/>
      <c r="MTW19" s="757"/>
      <c r="MTX19" s="757"/>
      <c r="MTY19" s="757"/>
      <c r="MTZ19" s="757"/>
      <c r="MUA19" s="757"/>
      <c r="MUB19" s="757"/>
      <c r="MUC19" s="757"/>
      <c r="MUD19" s="757"/>
      <c r="MUE19" s="757"/>
      <c r="MUF19" s="757"/>
      <c r="MUG19" s="757"/>
      <c r="MUH19" s="757"/>
      <c r="MUI19" s="757"/>
      <c r="MUJ19" s="757"/>
      <c r="MUK19" s="757"/>
      <c r="MUL19" s="757"/>
      <c r="MUM19" s="757"/>
      <c r="MUN19" s="757"/>
      <c r="MUO19" s="757"/>
      <c r="MUP19" s="757"/>
      <c r="MUQ19" s="757"/>
      <c r="MUR19" s="757"/>
      <c r="MUS19" s="757"/>
      <c r="MUT19" s="757"/>
      <c r="MUU19" s="757"/>
      <c r="MUV19" s="757"/>
      <c r="MUW19" s="757"/>
      <c r="MUX19" s="757"/>
      <c r="MUY19" s="757"/>
      <c r="MUZ19" s="757"/>
      <c r="MVA19" s="757"/>
      <c r="MVB19" s="757"/>
      <c r="MVC19" s="757"/>
      <c r="MVD19" s="757"/>
      <c r="MVE19" s="757"/>
      <c r="MVF19" s="757"/>
      <c r="MVG19" s="757"/>
      <c r="MVH19" s="757"/>
      <c r="MVI19" s="757"/>
      <c r="MVJ19" s="757"/>
      <c r="MVK19" s="757"/>
      <c r="MVL19" s="757"/>
      <c r="MVM19" s="757"/>
      <c r="MVN19" s="757"/>
      <c r="MVO19" s="757"/>
      <c r="MVP19" s="757"/>
      <c r="MVQ19" s="757"/>
      <c r="MVR19" s="757"/>
      <c r="MVS19" s="757"/>
      <c r="MVT19" s="757"/>
      <c r="MVU19" s="757"/>
      <c r="MVV19" s="757"/>
      <c r="MVW19" s="757"/>
      <c r="MVX19" s="757"/>
      <c r="MVY19" s="757"/>
      <c r="MVZ19" s="757"/>
      <c r="MWA19" s="757"/>
      <c r="MWB19" s="757"/>
      <c r="MWC19" s="757"/>
      <c r="MWD19" s="757"/>
      <c r="MWE19" s="757"/>
      <c r="MWF19" s="757"/>
      <c r="MWG19" s="757"/>
      <c r="MWH19" s="757"/>
      <c r="MWI19" s="757"/>
      <c r="MWJ19" s="757"/>
      <c r="MWK19" s="757"/>
      <c r="MWL19" s="757"/>
      <c r="MWM19" s="757"/>
      <c r="MWN19" s="757"/>
      <c r="MWO19" s="757"/>
      <c r="MWP19" s="757"/>
      <c r="MWQ19" s="757"/>
      <c r="MWR19" s="757"/>
      <c r="MWS19" s="757"/>
      <c r="MWT19" s="757"/>
      <c r="MWU19" s="757"/>
      <c r="MWV19" s="757"/>
      <c r="MWW19" s="757"/>
      <c r="MWX19" s="757"/>
      <c r="MWY19" s="757"/>
      <c r="MWZ19" s="757"/>
      <c r="MXA19" s="757"/>
      <c r="MXB19" s="757"/>
      <c r="MXC19" s="757"/>
      <c r="MXD19" s="757"/>
      <c r="MXE19" s="757"/>
      <c r="MXF19" s="757"/>
      <c r="MXG19" s="757"/>
      <c r="MXH19" s="757"/>
      <c r="MXI19" s="757"/>
      <c r="MXJ19" s="757"/>
      <c r="MXK19" s="757"/>
      <c r="MXL19" s="757"/>
      <c r="MXM19" s="757"/>
      <c r="MXN19" s="757"/>
      <c r="MXO19" s="757"/>
      <c r="MXP19" s="757"/>
      <c r="MXQ19" s="757"/>
      <c r="MXR19" s="757"/>
      <c r="MXS19" s="757"/>
      <c r="MXT19" s="757"/>
      <c r="MXU19" s="757"/>
      <c r="MXV19" s="757"/>
      <c r="MXW19" s="757"/>
      <c r="MXX19" s="757"/>
      <c r="MXY19" s="757"/>
      <c r="MXZ19" s="757"/>
      <c r="MYA19" s="757"/>
      <c r="MYB19" s="757"/>
      <c r="MYC19" s="757"/>
      <c r="MYD19" s="757"/>
      <c r="MYE19" s="757"/>
      <c r="MYF19" s="757"/>
      <c r="MYG19" s="757"/>
      <c r="MYH19" s="757"/>
      <c r="MYI19" s="757"/>
      <c r="MYJ19" s="757"/>
      <c r="MYK19" s="757"/>
      <c r="MYL19" s="757"/>
      <c r="MYM19" s="757"/>
      <c r="MYN19" s="757"/>
      <c r="MYO19" s="757"/>
      <c r="MYP19" s="757"/>
      <c r="MYQ19" s="757"/>
      <c r="MYR19" s="757"/>
      <c r="MYS19" s="757"/>
      <c r="MYT19" s="757"/>
      <c r="MYU19" s="757"/>
      <c r="MYV19" s="757"/>
      <c r="MYW19" s="757"/>
      <c r="MYX19" s="757"/>
      <c r="MYY19" s="757"/>
      <c r="MYZ19" s="757"/>
      <c r="MZA19" s="757"/>
      <c r="MZB19" s="757"/>
      <c r="MZC19" s="757"/>
      <c r="MZD19" s="757"/>
      <c r="MZE19" s="757"/>
      <c r="MZF19" s="757"/>
      <c r="MZG19" s="757"/>
      <c r="MZH19" s="757"/>
      <c r="MZI19" s="757"/>
      <c r="MZJ19" s="757"/>
      <c r="MZK19" s="757"/>
      <c r="MZL19" s="757"/>
      <c r="MZM19" s="757"/>
      <c r="MZN19" s="757"/>
      <c r="MZO19" s="757"/>
      <c r="MZP19" s="757"/>
      <c r="MZQ19" s="757"/>
      <c r="MZR19" s="757"/>
      <c r="MZS19" s="757"/>
      <c r="MZT19" s="757"/>
      <c r="MZU19" s="757"/>
      <c r="MZV19" s="757"/>
      <c r="MZW19" s="757"/>
      <c r="MZX19" s="757"/>
      <c r="MZY19" s="757"/>
      <c r="MZZ19" s="757"/>
      <c r="NAA19" s="757"/>
      <c r="NAB19" s="757"/>
      <c r="NAC19" s="757"/>
      <c r="NAD19" s="757"/>
      <c r="NAE19" s="757"/>
      <c r="NAF19" s="757"/>
      <c r="NAG19" s="757"/>
      <c r="NAH19" s="757"/>
      <c r="NAI19" s="757"/>
      <c r="NAJ19" s="757"/>
      <c r="NAK19" s="757"/>
      <c r="NAL19" s="757"/>
      <c r="NAM19" s="757"/>
      <c r="NAN19" s="757"/>
      <c r="NAO19" s="757"/>
      <c r="NAP19" s="757"/>
      <c r="NAQ19" s="757"/>
      <c r="NAR19" s="757"/>
      <c r="NAS19" s="757"/>
      <c r="NAT19" s="757"/>
      <c r="NAU19" s="757"/>
      <c r="NAV19" s="757"/>
      <c r="NAW19" s="757"/>
      <c r="NAX19" s="757"/>
      <c r="NAY19" s="757"/>
      <c r="NAZ19" s="757"/>
      <c r="NBA19" s="757"/>
      <c r="NBB19" s="757"/>
      <c r="NBC19" s="757"/>
      <c r="NBD19" s="757"/>
      <c r="NBE19" s="757"/>
      <c r="NBF19" s="757"/>
      <c r="NBG19" s="757"/>
      <c r="NBH19" s="757"/>
      <c r="NBI19" s="757"/>
      <c r="NBJ19" s="757"/>
      <c r="NBK19" s="757"/>
      <c r="NBL19" s="757"/>
      <c r="NBM19" s="757"/>
      <c r="NBN19" s="757"/>
      <c r="NBO19" s="757"/>
      <c r="NBP19" s="757"/>
      <c r="NBQ19" s="757"/>
      <c r="NBR19" s="757"/>
      <c r="NBS19" s="757"/>
      <c r="NBT19" s="757"/>
      <c r="NBU19" s="757"/>
      <c r="NBV19" s="757"/>
      <c r="NBW19" s="757"/>
      <c r="NBX19" s="757"/>
      <c r="NBY19" s="757"/>
      <c r="NBZ19" s="757"/>
      <c r="NCA19" s="757"/>
      <c r="NCB19" s="757"/>
      <c r="NCC19" s="757"/>
      <c r="NCD19" s="757"/>
      <c r="NCE19" s="757"/>
      <c r="NCF19" s="757"/>
      <c r="NCG19" s="757"/>
      <c r="NCH19" s="757"/>
      <c r="NCI19" s="757"/>
      <c r="NCJ19" s="757"/>
      <c r="NCK19" s="757"/>
      <c r="NCL19" s="757"/>
      <c r="NCM19" s="757"/>
      <c r="NCN19" s="757"/>
      <c r="NCO19" s="757"/>
      <c r="NCP19" s="757"/>
      <c r="NCQ19" s="757"/>
      <c r="NCR19" s="757"/>
      <c r="NCS19" s="757"/>
      <c r="NCT19" s="757"/>
      <c r="NCU19" s="757"/>
      <c r="NCV19" s="757"/>
      <c r="NCW19" s="757"/>
      <c r="NCX19" s="757"/>
      <c r="NCY19" s="757"/>
      <c r="NCZ19" s="757"/>
      <c r="NDA19" s="757"/>
      <c r="NDB19" s="757"/>
      <c r="NDC19" s="757"/>
      <c r="NDD19" s="757"/>
      <c r="NDE19" s="757"/>
      <c r="NDF19" s="757"/>
      <c r="NDG19" s="757"/>
      <c r="NDH19" s="757"/>
      <c r="NDI19" s="757"/>
      <c r="NDJ19" s="757"/>
      <c r="NDK19" s="757"/>
      <c r="NDL19" s="757"/>
      <c r="NDM19" s="757"/>
      <c r="NDN19" s="757"/>
      <c r="NDO19" s="757"/>
      <c r="NDP19" s="757"/>
      <c r="NDQ19" s="757"/>
      <c r="NDR19" s="757"/>
      <c r="NDS19" s="757"/>
      <c r="NDT19" s="757"/>
      <c r="NDU19" s="757"/>
      <c r="NDV19" s="757"/>
      <c r="NDW19" s="757"/>
      <c r="NDX19" s="757"/>
      <c r="NDY19" s="757"/>
      <c r="NDZ19" s="757"/>
      <c r="NEA19" s="757"/>
      <c r="NEB19" s="757"/>
      <c r="NEC19" s="757"/>
      <c r="NED19" s="757"/>
      <c r="NEE19" s="757"/>
      <c r="NEF19" s="757"/>
      <c r="NEG19" s="757"/>
      <c r="NEH19" s="757"/>
      <c r="NEI19" s="757"/>
      <c r="NEJ19" s="757"/>
      <c r="NEK19" s="757"/>
      <c r="NEL19" s="757"/>
      <c r="NEM19" s="757"/>
      <c r="NEN19" s="757"/>
      <c r="NEO19" s="757"/>
      <c r="NEP19" s="757"/>
      <c r="NEQ19" s="757"/>
      <c r="NER19" s="757"/>
      <c r="NES19" s="757"/>
      <c r="NET19" s="757"/>
      <c r="NEU19" s="757"/>
      <c r="NEV19" s="757"/>
      <c r="NEW19" s="757"/>
      <c r="NEX19" s="757"/>
      <c r="NEY19" s="757"/>
      <c r="NEZ19" s="757"/>
      <c r="NFA19" s="757"/>
      <c r="NFB19" s="757"/>
      <c r="NFC19" s="757"/>
      <c r="NFD19" s="757"/>
      <c r="NFE19" s="757"/>
      <c r="NFF19" s="757"/>
      <c r="NFG19" s="757"/>
      <c r="NFH19" s="757"/>
      <c r="NFI19" s="757"/>
      <c r="NFJ19" s="757"/>
      <c r="NFK19" s="757"/>
      <c r="NFL19" s="757"/>
      <c r="NFM19" s="757"/>
      <c r="NFN19" s="757"/>
      <c r="NFO19" s="757"/>
      <c r="NFP19" s="757"/>
      <c r="NFQ19" s="757"/>
      <c r="NFR19" s="757"/>
      <c r="NFS19" s="757"/>
      <c r="NFT19" s="757"/>
      <c r="NFU19" s="757"/>
      <c r="NFV19" s="757"/>
      <c r="NFW19" s="757"/>
      <c r="NFX19" s="757"/>
      <c r="NFY19" s="757"/>
      <c r="NFZ19" s="757"/>
      <c r="NGA19" s="757"/>
      <c r="NGB19" s="757"/>
      <c r="NGC19" s="757"/>
      <c r="NGD19" s="757"/>
      <c r="NGE19" s="757"/>
      <c r="NGF19" s="757"/>
      <c r="NGG19" s="757"/>
      <c r="NGH19" s="757"/>
      <c r="NGI19" s="757"/>
      <c r="NGJ19" s="757"/>
      <c r="NGK19" s="757"/>
      <c r="NGL19" s="757"/>
      <c r="NGM19" s="757"/>
      <c r="NGN19" s="757"/>
      <c r="NGO19" s="757"/>
      <c r="NGP19" s="757"/>
      <c r="NGQ19" s="757"/>
      <c r="NGR19" s="757"/>
      <c r="NGS19" s="757"/>
      <c r="NGT19" s="757"/>
      <c r="NGU19" s="757"/>
      <c r="NGV19" s="757"/>
      <c r="NGW19" s="757"/>
      <c r="NGX19" s="757"/>
      <c r="NGY19" s="757"/>
      <c r="NGZ19" s="757"/>
      <c r="NHA19" s="757"/>
      <c r="NHB19" s="757"/>
      <c r="NHC19" s="757"/>
      <c r="NHD19" s="757"/>
      <c r="NHE19" s="757"/>
      <c r="NHF19" s="757"/>
      <c r="NHG19" s="757"/>
      <c r="NHH19" s="757"/>
      <c r="NHI19" s="757"/>
      <c r="NHJ19" s="757"/>
      <c r="NHK19" s="757"/>
      <c r="NHL19" s="757"/>
      <c r="NHM19" s="757"/>
      <c r="NHN19" s="757"/>
      <c r="NHO19" s="757"/>
      <c r="NHP19" s="757"/>
      <c r="NHQ19" s="757"/>
      <c r="NHR19" s="757"/>
      <c r="NHS19" s="757"/>
      <c r="NHT19" s="757"/>
      <c r="NHU19" s="757"/>
      <c r="NHV19" s="757"/>
      <c r="NHW19" s="757"/>
      <c r="NHX19" s="757"/>
      <c r="NHY19" s="757"/>
      <c r="NHZ19" s="757"/>
      <c r="NIA19" s="757"/>
      <c r="NIB19" s="757"/>
      <c r="NIC19" s="757"/>
      <c r="NID19" s="757"/>
      <c r="NIE19" s="757"/>
      <c r="NIF19" s="757"/>
      <c r="NIG19" s="757"/>
      <c r="NIH19" s="757"/>
      <c r="NII19" s="757"/>
      <c r="NIJ19" s="757"/>
      <c r="NIK19" s="757"/>
      <c r="NIL19" s="757"/>
      <c r="NIM19" s="757"/>
      <c r="NIN19" s="757"/>
      <c r="NIO19" s="757"/>
      <c r="NIP19" s="757"/>
      <c r="NIQ19" s="757"/>
      <c r="NIR19" s="757"/>
      <c r="NIS19" s="757"/>
      <c r="NIT19" s="757"/>
      <c r="NIU19" s="757"/>
      <c r="NIV19" s="757"/>
      <c r="NIW19" s="757"/>
      <c r="NIX19" s="757"/>
      <c r="NIY19" s="757"/>
      <c r="NIZ19" s="757"/>
      <c r="NJA19" s="757"/>
      <c r="NJB19" s="757"/>
      <c r="NJC19" s="757"/>
      <c r="NJD19" s="757"/>
      <c r="NJE19" s="757"/>
      <c r="NJF19" s="757"/>
      <c r="NJG19" s="757"/>
      <c r="NJH19" s="757"/>
      <c r="NJI19" s="757"/>
      <c r="NJJ19" s="757"/>
      <c r="NJK19" s="757"/>
      <c r="NJL19" s="757"/>
      <c r="NJM19" s="757"/>
      <c r="NJN19" s="757"/>
      <c r="NJO19" s="757"/>
      <c r="NJP19" s="757"/>
      <c r="NJQ19" s="757"/>
      <c r="NJR19" s="757"/>
      <c r="NJS19" s="757"/>
      <c r="NJT19" s="757"/>
      <c r="NJU19" s="757"/>
      <c r="NJV19" s="757"/>
      <c r="NJW19" s="757"/>
      <c r="NJX19" s="757"/>
      <c r="NJY19" s="757"/>
      <c r="NJZ19" s="757"/>
      <c r="NKA19" s="757"/>
      <c r="NKB19" s="757"/>
      <c r="NKC19" s="757"/>
      <c r="NKD19" s="757"/>
      <c r="NKE19" s="757"/>
      <c r="NKF19" s="757"/>
      <c r="NKG19" s="757"/>
      <c r="NKH19" s="757"/>
      <c r="NKI19" s="757"/>
      <c r="NKJ19" s="757"/>
      <c r="NKK19" s="757"/>
      <c r="NKL19" s="757"/>
      <c r="NKM19" s="757"/>
      <c r="NKN19" s="757"/>
      <c r="NKO19" s="757"/>
      <c r="NKP19" s="757"/>
      <c r="NKQ19" s="757"/>
      <c r="NKR19" s="757"/>
      <c r="NKS19" s="757"/>
      <c r="NKT19" s="757"/>
      <c r="NKU19" s="757"/>
      <c r="NKV19" s="757"/>
      <c r="NKW19" s="757"/>
      <c r="NKX19" s="757"/>
      <c r="NKY19" s="757"/>
      <c r="NKZ19" s="757"/>
      <c r="NLA19" s="757"/>
      <c r="NLB19" s="757"/>
      <c r="NLC19" s="757"/>
      <c r="NLD19" s="757"/>
      <c r="NLE19" s="757"/>
      <c r="NLF19" s="757"/>
      <c r="NLG19" s="757"/>
      <c r="NLH19" s="757"/>
      <c r="NLI19" s="757"/>
      <c r="NLJ19" s="757"/>
      <c r="NLK19" s="757"/>
      <c r="NLL19" s="757"/>
      <c r="NLM19" s="757"/>
      <c r="NLN19" s="757"/>
      <c r="NLO19" s="757"/>
      <c r="NLP19" s="757"/>
      <c r="NLQ19" s="757"/>
      <c r="NLR19" s="757"/>
      <c r="NLS19" s="757"/>
      <c r="NLT19" s="757"/>
      <c r="NLU19" s="757"/>
      <c r="NLV19" s="757"/>
      <c r="NLW19" s="757"/>
      <c r="NLX19" s="757"/>
      <c r="NLY19" s="757"/>
      <c r="NLZ19" s="757"/>
      <c r="NMA19" s="757"/>
      <c r="NMB19" s="757"/>
      <c r="NMC19" s="757"/>
      <c r="NMD19" s="757"/>
      <c r="NME19" s="757"/>
      <c r="NMF19" s="757"/>
      <c r="NMG19" s="757"/>
      <c r="NMH19" s="757"/>
      <c r="NMI19" s="757"/>
      <c r="NMJ19" s="757"/>
      <c r="NMK19" s="757"/>
      <c r="NML19" s="757"/>
      <c r="NMM19" s="757"/>
      <c r="NMN19" s="757"/>
      <c r="NMO19" s="757"/>
      <c r="NMP19" s="757"/>
      <c r="NMQ19" s="757"/>
      <c r="NMR19" s="757"/>
      <c r="NMS19" s="757"/>
      <c r="NMT19" s="757"/>
      <c r="NMU19" s="757"/>
      <c r="NMV19" s="757"/>
      <c r="NMW19" s="757"/>
      <c r="NMX19" s="757"/>
      <c r="NMY19" s="757"/>
      <c r="NMZ19" s="757"/>
      <c r="NNA19" s="757"/>
      <c r="NNB19" s="757"/>
      <c r="NNC19" s="757"/>
      <c r="NND19" s="757"/>
      <c r="NNE19" s="757"/>
      <c r="NNF19" s="757"/>
      <c r="NNG19" s="757"/>
      <c r="NNH19" s="757"/>
      <c r="NNI19" s="757"/>
      <c r="NNJ19" s="757"/>
      <c r="NNK19" s="757"/>
      <c r="NNL19" s="757"/>
      <c r="NNM19" s="757"/>
      <c r="NNN19" s="757"/>
      <c r="NNO19" s="757"/>
      <c r="NNP19" s="757"/>
      <c r="NNQ19" s="757"/>
      <c r="NNR19" s="757"/>
      <c r="NNS19" s="757"/>
      <c r="NNT19" s="757"/>
      <c r="NNU19" s="757"/>
      <c r="NNV19" s="757"/>
      <c r="NNW19" s="757"/>
      <c r="NNX19" s="757"/>
      <c r="NNY19" s="757"/>
      <c r="NNZ19" s="757"/>
      <c r="NOA19" s="757"/>
      <c r="NOB19" s="757"/>
      <c r="NOC19" s="757"/>
      <c r="NOD19" s="757"/>
      <c r="NOE19" s="757"/>
      <c r="NOF19" s="757"/>
      <c r="NOG19" s="757"/>
      <c r="NOH19" s="757"/>
      <c r="NOI19" s="757"/>
      <c r="NOJ19" s="757"/>
      <c r="NOK19" s="757"/>
      <c r="NOL19" s="757"/>
      <c r="NOM19" s="757"/>
      <c r="NON19" s="757"/>
      <c r="NOO19" s="757"/>
      <c r="NOP19" s="757"/>
      <c r="NOQ19" s="757"/>
      <c r="NOR19" s="757"/>
      <c r="NOS19" s="757"/>
      <c r="NOT19" s="757"/>
      <c r="NOU19" s="757"/>
      <c r="NOV19" s="757"/>
      <c r="NOW19" s="757"/>
      <c r="NOX19" s="757"/>
      <c r="NOY19" s="757"/>
      <c r="NOZ19" s="757"/>
      <c r="NPA19" s="757"/>
      <c r="NPB19" s="757"/>
      <c r="NPC19" s="757"/>
      <c r="NPD19" s="757"/>
      <c r="NPE19" s="757"/>
      <c r="NPF19" s="757"/>
      <c r="NPG19" s="757"/>
      <c r="NPH19" s="757"/>
      <c r="NPI19" s="757"/>
      <c r="NPJ19" s="757"/>
      <c r="NPK19" s="757"/>
      <c r="NPL19" s="757"/>
      <c r="NPM19" s="757"/>
      <c r="NPN19" s="757"/>
      <c r="NPO19" s="757"/>
      <c r="NPP19" s="757"/>
      <c r="NPQ19" s="757"/>
      <c r="NPR19" s="757"/>
      <c r="NPS19" s="757"/>
      <c r="NPT19" s="757"/>
      <c r="NPU19" s="757"/>
      <c r="NPV19" s="757"/>
      <c r="NPW19" s="757"/>
      <c r="NPX19" s="757"/>
      <c r="NPY19" s="757"/>
      <c r="NPZ19" s="757"/>
      <c r="NQA19" s="757"/>
      <c r="NQB19" s="757"/>
      <c r="NQC19" s="757"/>
      <c r="NQD19" s="757"/>
      <c r="NQE19" s="757"/>
      <c r="NQF19" s="757"/>
      <c r="NQG19" s="757"/>
      <c r="NQH19" s="757"/>
      <c r="NQI19" s="757"/>
      <c r="NQJ19" s="757"/>
      <c r="NQK19" s="757"/>
      <c r="NQL19" s="757"/>
      <c r="NQM19" s="757"/>
      <c r="NQN19" s="757"/>
      <c r="NQO19" s="757"/>
      <c r="NQP19" s="757"/>
      <c r="NQQ19" s="757"/>
      <c r="NQR19" s="757"/>
      <c r="NQS19" s="757"/>
      <c r="NQT19" s="757"/>
      <c r="NQU19" s="757"/>
      <c r="NQV19" s="757"/>
      <c r="NQW19" s="757"/>
      <c r="NQX19" s="757"/>
      <c r="NQY19" s="757"/>
      <c r="NQZ19" s="757"/>
      <c r="NRA19" s="757"/>
      <c r="NRB19" s="757"/>
      <c r="NRC19" s="757"/>
      <c r="NRD19" s="757"/>
      <c r="NRE19" s="757"/>
      <c r="NRF19" s="757"/>
      <c r="NRG19" s="757"/>
      <c r="NRH19" s="757"/>
      <c r="NRI19" s="757"/>
      <c r="NRJ19" s="757"/>
      <c r="NRK19" s="757"/>
      <c r="NRL19" s="757"/>
      <c r="NRM19" s="757"/>
      <c r="NRN19" s="757"/>
      <c r="NRO19" s="757"/>
      <c r="NRP19" s="757"/>
      <c r="NRQ19" s="757"/>
      <c r="NRR19" s="757"/>
      <c r="NRS19" s="757"/>
      <c r="NRT19" s="757"/>
      <c r="NRU19" s="757"/>
      <c r="NRV19" s="757"/>
      <c r="NRW19" s="757"/>
      <c r="NRX19" s="757"/>
      <c r="NRY19" s="757"/>
      <c r="NRZ19" s="757"/>
      <c r="NSA19" s="757"/>
      <c r="NSB19" s="757"/>
      <c r="NSC19" s="757"/>
      <c r="NSD19" s="757"/>
      <c r="NSE19" s="757"/>
      <c r="NSF19" s="757"/>
      <c r="NSG19" s="757"/>
      <c r="NSH19" s="757"/>
      <c r="NSI19" s="757"/>
      <c r="NSJ19" s="757"/>
      <c r="NSK19" s="757"/>
      <c r="NSL19" s="757"/>
      <c r="NSM19" s="757"/>
      <c r="NSN19" s="757"/>
      <c r="NSO19" s="757"/>
      <c r="NSP19" s="757"/>
      <c r="NSQ19" s="757"/>
      <c r="NSR19" s="757"/>
      <c r="NSS19" s="757"/>
      <c r="NST19" s="757"/>
      <c r="NSU19" s="757"/>
      <c r="NSV19" s="757"/>
      <c r="NSW19" s="757"/>
      <c r="NSX19" s="757"/>
      <c r="NSY19" s="757"/>
      <c r="NSZ19" s="757"/>
      <c r="NTA19" s="757"/>
      <c r="NTB19" s="757"/>
      <c r="NTC19" s="757"/>
      <c r="NTD19" s="757"/>
      <c r="NTE19" s="757"/>
      <c r="NTF19" s="757"/>
      <c r="NTG19" s="757"/>
      <c r="NTH19" s="757"/>
      <c r="NTI19" s="757"/>
      <c r="NTJ19" s="757"/>
      <c r="NTK19" s="757"/>
      <c r="NTL19" s="757"/>
      <c r="NTM19" s="757"/>
      <c r="NTN19" s="757"/>
      <c r="NTO19" s="757"/>
      <c r="NTP19" s="757"/>
      <c r="NTQ19" s="757"/>
      <c r="NTR19" s="757"/>
      <c r="NTS19" s="757"/>
      <c r="NTT19" s="757"/>
      <c r="NTU19" s="757"/>
      <c r="NTV19" s="757"/>
      <c r="NTW19" s="757"/>
      <c r="NTX19" s="757"/>
      <c r="NTY19" s="757"/>
      <c r="NTZ19" s="757"/>
      <c r="NUA19" s="757"/>
      <c r="NUB19" s="757"/>
      <c r="NUC19" s="757"/>
      <c r="NUD19" s="757"/>
      <c r="NUE19" s="757"/>
      <c r="NUF19" s="757"/>
      <c r="NUG19" s="757"/>
      <c r="NUH19" s="757"/>
      <c r="NUI19" s="757"/>
      <c r="NUJ19" s="757"/>
      <c r="NUK19" s="757"/>
      <c r="NUL19" s="757"/>
      <c r="NUM19" s="757"/>
      <c r="NUN19" s="757"/>
      <c r="NUO19" s="757"/>
      <c r="NUP19" s="757"/>
      <c r="NUQ19" s="757"/>
      <c r="NUR19" s="757"/>
      <c r="NUS19" s="757"/>
      <c r="NUT19" s="757"/>
      <c r="NUU19" s="757"/>
      <c r="NUV19" s="757"/>
      <c r="NUW19" s="757"/>
      <c r="NUX19" s="757"/>
      <c r="NUY19" s="757"/>
      <c r="NUZ19" s="757"/>
      <c r="NVA19" s="757"/>
      <c r="NVB19" s="757"/>
      <c r="NVC19" s="757"/>
      <c r="NVD19" s="757"/>
      <c r="NVE19" s="757"/>
      <c r="NVF19" s="757"/>
      <c r="NVG19" s="757"/>
      <c r="NVH19" s="757"/>
      <c r="NVI19" s="757"/>
      <c r="NVJ19" s="757"/>
      <c r="NVK19" s="757"/>
      <c r="NVL19" s="757"/>
      <c r="NVM19" s="757"/>
      <c r="NVN19" s="757"/>
      <c r="NVO19" s="757"/>
      <c r="NVP19" s="757"/>
      <c r="NVQ19" s="757"/>
      <c r="NVR19" s="757"/>
      <c r="NVS19" s="757"/>
      <c r="NVT19" s="757"/>
      <c r="NVU19" s="757"/>
      <c r="NVV19" s="757"/>
      <c r="NVW19" s="757"/>
      <c r="NVX19" s="757"/>
      <c r="NVY19" s="757"/>
      <c r="NVZ19" s="757"/>
      <c r="NWA19" s="757"/>
      <c r="NWB19" s="757"/>
      <c r="NWC19" s="757"/>
      <c r="NWD19" s="757"/>
      <c r="NWE19" s="757"/>
      <c r="NWF19" s="757"/>
      <c r="NWG19" s="757"/>
      <c r="NWH19" s="757"/>
      <c r="NWI19" s="757"/>
      <c r="NWJ19" s="757"/>
      <c r="NWK19" s="757"/>
      <c r="NWL19" s="757"/>
      <c r="NWM19" s="757"/>
      <c r="NWN19" s="757"/>
      <c r="NWO19" s="757"/>
      <c r="NWP19" s="757"/>
      <c r="NWQ19" s="757"/>
      <c r="NWR19" s="757"/>
      <c r="NWS19" s="757"/>
      <c r="NWT19" s="757"/>
      <c r="NWU19" s="757"/>
      <c r="NWV19" s="757"/>
      <c r="NWW19" s="757"/>
      <c r="NWX19" s="757"/>
      <c r="NWY19" s="757"/>
      <c r="NWZ19" s="757"/>
      <c r="NXA19" s="757"/>
      <c r="NXB19" s="757"/>
      <c r="NXC19" s="757"/>
      <c r="NXD19" s="757"/>
      <c r="NXE19" s="757"/>
      <c r="NXF19" s="757"/>
      <c r="NXG19" s="757"/>
      <c r="NXH19" s="757"/>
      <c r="NXI19" s="757"/>
      <c r="NXJ19" s="757"/>
      <c r="NXK19" s="757"/>
      <c r="NXL19" s="757"/>
      <c r="NXM19" s="757"/>
      <c r="NXN19" s="757"/>
      <c r="NXO19" s="757"/>
      <c r="NXP19" s="757"/>
      <c r="NXQ19" s="757"/>
      <c r="NXR19" s="757"/>
      <c r="NXS19" s="757"/>
      <c r="NXT19" s="757"/>
      <c r="NXU19" s="757"/>
      <c r="NXV19" s="757"/>
      <c r="NXW19" s="757"/>
      <c r="NXX19" s="757"/>
      <c r="NXY19" s="757"/>
      <c r="NXZ19" s="757"/>
      <c r="NYA19" s="757"/>
      <c r="NYB19" s="757"/>
      <c r="NYC19" s="757"/>
      <c r="NYD19" s="757"/>
      <c r="NYE19" s="757"/>
      <c r="NYF19" s="757"/>
      <c r="NYG19" s="757"/>
      <c r="NYH19" s="757"/>
      <c r="NYI19" s="757"/>
      <c r="NYJ19" s="757"/>
      <c r="NYK19" s="757"/>
      <c r="NYL19" s="757"/>
      <c r="NYM19" s="757"/>
      <c r="NYN19" s="757"/>
      <c r="NYO19" s="757"/>
      <c r="NYP19" s="757"/>
      <c r="NYQ19" s="757"/>
      <c r="NYR19" s="757"/>
      <c r="NYS19" s="757"/>
      <c r="NYT19" s="757"/>
      <c r="NYU19" s="757"/>
      <c r="NYV19" s="757"/>
      <c r="NYW19" s="757"/>
      <c r="NYX19" s="757"/>
      <c r="NYY19" s="757"/>
      <c r="NYZ19" s="757"/>
      <c r="NZA19" s="757"/>
      <c r="NZB19" s="757"/>
      <c r="NZC19" s="757"/>
      <c r="NZD19" s="757"/>
      <c r="NZE19" s="757"/>
      <c r="NZF19" s="757"/>
      <c r="NZG19" s="757"/>
      <c r="NZH19" s="757"/>
      <c r="NZI19" s="757"/>
      <c r="NZJ19" s="757"/>
      <c r="NZK19" s="757"/>
      <c r="NZL19" s="757"/>
      <c r="NZM19" s="757"/>
      <c r="NZN19" s="757"/>
      <c r="NZO19" s="757"/>
      <c r="NZP19" s="757"/>
      <c r="NZQ19" s="757"/>
      <c r="NZR19" s="757"/>
      <c r="NZS19" s="757"/>
      <c r="NZT19" s="757"/>
      <c r="NZU19" s="757"/>
      <c r="NZV19" s="757"/>
      <c r="NZW19" s="757"/>
      <c r="NZX19" s="757"/>
      <c r="NZY19" s="757"/>
      <c r="NZZ19" s="757"/>
      <c r="OAA19" s="757"/>
      <c r="OAB19" s="757"/>
      <c r="OAC19" s="757"/>
      <c r="OAD19" s="757"/>
      <c r="OAE19" s="757"/>
      <c r="OAF19" s="757"/>
      <c r="OAG19" s="757"/>
      <c r="OAH19" s="757"/>
      <c r="OAI19" s="757"/>
      <c r="OAJ19" s="757"/>
      <c r="OAK19" s="757"/>
      <c r="OAL19" s="757"/>
      <c r="OAM19" s="757"/>
      <c r="OAN19" s="757"/>
      <c r="OAO19" s="757"/>
      <c r="OAP19" s="757"/>
      <c r="OAQ19" s="757"/>
      <c r="OAR19" s="757"/>
      <c r="OAS19" s="757"/>
      <c r="OAT19" s="757"/>
      <c r="OAU19" s="757"/>
      <c r="OAV19" s="757"/>
      <c r="OAW19" s="757"/>
      <c r="OAX19" s="757"/>
      <c r="OAY19" s="757"/>
      <c r="OAZ19" s="757"/>
      <c r="OBA19" s="757"/>
      <c r="OBB19" s="757"/>
      <c r="OBC19" s="757"/>
      <c r="OBD19" s="757"/>
      <c r="OBE19" s="757"/>
      <c r="OBF19" s="757"/>
      <c r="OBG19" s="757"/>
      <c r="OBH19" s="757"/>
      <c r="OBI19" s="757"/>
      <c r="OBJ19" s="757"/>
      <c r="OBK19" s="757"/>
      <c r="OBL19" s="757"/>
      <c r="OBM19" s="757"/>
      <c r="OBN19" s="757"/>
      <c r="OBO19" s="757"/>
      <c r="OBP19" s="757"/>
      <c r="OBQ19" s="757"/>
      <c r="OBR19" s="757"/>
      <c r="OBS19" s="757"/>
      <c r="OBT19" s="757"/>
      <c r="OBU19" s="757"/>
      <c r="OBV19" s="757"/>
      <c r="OBW19" s="757"/>
      <c r="OBX19" s="757"/>
      <c r="OBY19" s="757"/>
      <c r="OBZ19" s="757"/>
      <c r="OCA19" s="757"/>
      <c r="OCB19" s="757"/>
      <c r="OCC19" s="757"/>
      <c r="OCD19" s="757"/>
      <c r="OCE19" s="757"/>
      <c r="OCF19" s="757"/>
      <c r="OCG19" s="757"/>
      <c r="OCH19" s="757"/>
      <c r="OCI19" s="757"/>
      <c r="OCJ19" s="757"/>
      <c r="OCK19" s="757"/>
      <c r="OCL19" s="757"/>
      <c r="OCM19" s="757"/>
      <c r="OCN19" s="757"/>
      <c r="OCO19" s="757"/>
      <c r="OCP19" s="757"/>
      <c r="OCQ19" s="757"/>
      <c r="OCR19" s="757"/>
      <c r="OCS19" s="757"/>
      <c r="OCT19" s="757"/>
      <c r="OCU19" s="757"/>
      <c r="OCV19" s="757"/>
      <c r="OCW19" s="757"/>
      <c r="OCX19" s="757"/>
      <c r="OCY19" s="757"/>
      <c r="OCZ19" s="757"/>
      <c r="ODA19" s="757"/>
      <c r="ODB19" s="757"/>
      <c r="ODC19" s="757"/>
      <c r="ODD19" s="757"/>
      <c r="ODE19" s="757"/>
      <c r="ODF19" s="757"/>
      <c r="ODG19" s="757"/>
      <c r="ODH19" s="757"/>
      <c r="ODI19" s="757"/>
      <c r="ODJ19" s="757"/>
      <c r="ODK19" s="757"/>
      <c r="ODL19" s="757"/>
      <c r="ODM19" s="757"/>
      <c r="ODN19" s="757"/>
      <c r="ODO19" s="757"/>
      <c r="ODP19" s="757"/>
      <c r="ODQ19" s="757"/>
      <c r="ODR19" s="757"/>
      <c r="ODS19" s="757"/>
      <c r="ODT19" s="757"/>
      <c r="ODU19" s="757"/>
      <c r="ODV19" s="757"/>
      <c r="ODW19" s="757"/>
      <c r="ODX19" s="757"/>
      <c r="ODY19" s="757"/>
      <c r="ODZ19" s="757"/>
      <c r="OEA19" s="757"/>
      <c r="OEB19" s="757"/>
      <c r="OEC19" s="757"/>
      <c r="OED19" s="757"/>
      <c r="OEE19" s="757"/>
      <c r="OEF19" s="757"/>
      <c r="OEG19" s="757"/>
      <c r="OEH19" s="757"/>
      <c r="OEI19" s="757"/>
      <c r="OEJ19" s="757"/>
      <c r="OEK19" s="757"/>
      <c r="OEL19" s="757"/>
      <c r="OEM19" s="757"/>
      <c r="OEN19" s="757"/>
      <c r="OEO19" s="757"/>
      <c r="OEP19" s="757"/>
      <c r="OEQ19" s="757"/>
      <c r="OER19" s="757"/>
      <c r="OES19" s="757"/>
      <c r="OET19" s="757"/>
      <c r="OEU19" s="757"/>
      <c r="OEV19" s="757"/>
      <c r="OEW19" s="757"/>
      <c r="OEX19" s="757"/>
      <c r="OEY19" s="757"/>
      <c r="OEZ19" s="757"/>
      <c r="OFA19" s="757"/>
      <c r="OFB19" s="757"/>
      <c r="OFC19" s="757"/>
      <c r="OFD19" s="757"/>
      <c r="OFE19" s="757"/>
      <c r="OFF19" s="757"/>
      <c r="OFG19" s="757"/>
      <c r="OFH19" s="757"/>
      <c r="OFI19" s="757"/>
      <c r="OFJ19" s="757"/>
      <c r="OFK19" s="757"/>
      <c r="OFL19" s="757"/>
      <c r="OFM19" s="757"/>
      <c r="OFN19" s="757"/>
      <c r="OFO19" s="757"/>
      <c r="OFP19" s="757"/>
      <c r="OFQ19" s="757"/>
      <c r="OFR19" s="757"/>
      <c r="OFS19" s="757"/>
      <c r="OFT19" s="757"/>
      <c r="OFU19" s="757"/>
      <c r="OFV19" s="757"/>
      <c r="OFW19" s="757"/>
      <c r="OFX19" s="757"/>
      <c r="OFY19" s="757"/>
      <c r="OFZ19" s="757"/>
      <c r="OGA19" s="757"/>
      <c r="OGB19" s="757"/>
      <c r="OGC19" s="757"/>
      <c r="OGD19" s="757"/>
      <c r="OGE19" s="757"/>
      <c r="OGF19" s="757"/>
      <c r="OGG19" s="757"/>
      <c r="OGH19" s="757"/>
      <c r="OGI19" s="757"/>
      <c r="OGJ19" s="757"/>
      <c r="OGK19" s="757"/>
      <c r="OGL19" s="757"/>
      <c r="OGM19" s="757"/>
      <c r="OGN19" s="757"/>
      <c r="OGO19" s="757"/>
      <c r="OGP19" s="757"/>
      <c r="OGQ19" s="757"/>
      <c r="OGR19" s="757"/>
      <c r="OGS19" s="757"/>
      <c r="OGT19" s="757"/>
      <c r="OGU19" s="757"/>
      <c r="OGV19" s="757"/>
      <c r="OGW19" s="757"/>
      <c r="OGX19" s="757"/>
      <c r="OGY19" s="757"/>
      <c r="OGZ19" s="757"/>
      <c r="OHA19" s="757"/>
      <c r="OHB19" s="757"/>
      <c r="OHC19" s="757"/>
      <c r="OHD19" s="757"/>
      <c r="OHE19" s="757"/>
      <c r="OHF19" s="757"/>
      <c r="OHG19" s="757"/>
      <c r="OHH19" s="757"/>
      <c r="OHI19" s="757"/>
      <c r="OHJ19" s="757"/>
      <c r="OHK19" s="757"/>
      <c r="OHL19" s="757"/>
      <c r="OHM19" s="757"/>
      <c r="OHN19" s="757"/>
      <c r="OHO19" s="757"/>
      <c r="OHP19" s="757"/>
      <c r="OHQ19" s="757"/>
      <c r="OHR19" s="757"/>
      <c r="OHS19" s="757"/>
      <c r="OHT19" s="757"/>
      <c r="OHU19" s="757"/>
      <c r="OHV19" s="757"/>
      <c r="OHW19" s="757"/>
      <c r="OHX19" s="757"/>
      <c r="OHY19" s="757"/>
      <c r="OHZ19" s="757"/>
      <c r="OIA19" s="757"/>
      <c r="OIB19" s="757"/>
      <c r="OIC19" s="757"/>
      <c r="OID19" s="757"/>
      <c r="OIE19" s="757"/>
      <c r="OIF19" s="757"/>
      <c r="OIG19" s="757"/>
      <c r="OIH19" s="757"/>
      <c r="OII19" s="757"/>
      <c r="OIJ19" s="757"/>
      <c r="OIK19" s="757"/>
      <c r="OIL19" s="757"/>
      <c r="OIM19" s="757"/>
      <c r="OIN19" s="757"/>
      <c r="OIO19" s="757"/>
      <c r="OIP19" s="757"/>
      <c r="OIQ19" s="757"/>
      <c r="OIR19" s="757"/>
      <c r="OIS19" s="757"/>
      <c r="OIT19" s="757"/>
      <c r="OIU19" s="757"/>
      <c r="OIV19" s="757"/>
      <c r="OIW19" s="757"/>
      <c r="OIX19" s="757"/>
      <c r="OIY19" s="757"/>
      <c r="OIZ19" s="757"/>
      <c r="OJA19" s="757"/>
      <c r="OJB19" s="757"/>
      <c r="OJC19" s="757"/>
      <c r="OJD19" s="757"/>
      <c r="OJE19" s="757"/>
      <c r="OJF19" s="757"/>
      <c r="OJG19" s="757"/>
      <c r="OJH19" s="757"/>
      <c r="OJI19" s="757"/>
      <c r="OJJ19" s="757"/>
      <c r="OJK19" s="757"/>
      <c r="OJL19" s="757"/>
      <c r="OJM19" s="757"/>
      <c r="OJN19" s="757"/>
      <c r="OJO19" s="757"/>
      <c r="OJP19" s="757"/>
      <c r="OJQ19" s="757"/>
      <c r="OJR19" s="757"/>
      <c r="OJS19" s="757"/>
      <c r="OJT19" s="757"/>
      <c r="OJU19" s="757"/>
      <c r="OJV19" s="757"/>
      <c r="OJW19" s="757"/>
      <c r="OJX19" s="757"/>
      <c r="OJY19" s="757"/>
      <c r="OJZ19" s="757"/>
      <c r="OKA19" s="757"/>
      <c r="OKB19" s="757"/>
      <c r="OKC19" s="757"/>
      <c r="OKD19" s="757"/>
      <c r="OKE19" s="757"/>
      <c r="OKF19" s="757"/>
      <c r="OKG19" s="757"/>
      <c r="OKH19" s="757"/>
      <c r="OKI19" s="757"/>
      <c r="OKJ19" s="757"/>
      <c r="OKK19" s="757"/>
      <c r="OKL19" s="757"/>
      <c r="OKM19" s="757"/>
      <c r="OKN19" s="757"/>
      <c r="OKO19" s="757"/>
      <c r="OKP19" s="757"/>
      <c r="OKQ19" s="757"/>
      <c r="OKR19" s="757"/>
      <c r="OKS19" s="757"/>
      <c r="OKT19" s="757"/>
      <c r="OKU19" s="757"/>
      <c r="OKV19" s="757"/>
      <c r="OKW19" s="757"/>
      <c r="OKX19" s="757"/>
      <c r="OKY19" s="757"/>
      <c r="OKZ19" s="757"/>
      <c r="OLA19" s="757"/>
      <c r="OLB19" s="757"/>
      <c r="OLC19" s="757"/>
      <c r="OLD19" s="757"/>
      <c r="OLE19" s="757"/>
      <c r="OLF19" s="757"/>
      <c r="OLG19" s="757"/>
      <c r="OLH19" s="757"/>
      <c r="OLI19" s="757"/>
      <c r="OLJ19" s="757"/>
      <c r="OLK19" s="757"/>
      <c r="OLL19" s="757"/>
      <c r="OLM19" s="757"/>
      <c r="OLN19" s="757"/>
      <c r="OLO19" s="757"/>
      <c r="OLP19" s="757"/>
      <c r="OLQ19" s="757"/>
      <c r="OLR19" s="757"/>
      <c r="OLS19" s="757"/>
      <c r="OLT19" s="757"/>
      <c r="OLU19" s="757"/>
      <c r="OLV19" s="757"/>
      <c r="OLW19" s="757"/>
      <c r="OLX19" s="757"/>
      <c r="OLY19" s="757"/>
      <c r="OLZ19" s="757"/>
      <c r="OMA19" s="757"/>
      <c r="OMB19" s="757"/>
      <c r="OMC19" s="757"/>
      <c r="OMD19" s="757"/>
      <c r="OME19" s="757"/>
      <c r="OMF19" s="757"/>
      <c r="OMG19" s="757"/>
      <c r="OMH19" s="757"/>
      <c r="OMI19" s="757"/>
      <c r="OMJ19" s="757"/>
      <c r="OMK19" s="757"/>
      <c r="OML19" s="757"/>
      <c r="OMM19" s="757"/>
      <c r="OMN19" s="757"/>
      <c r="OMO19" s="757"/>
      <c r="OMP19" s="757"/>
      <c r="OMQ19" s="757"/>
      <c r="OMR19" s="757"/>
      <c r="OMS19" s="757"/>
      <c r="OMT19" s="757"/>
      <c r="OMU19" s="757"/>
      <c r="OMV19" s="757"/>
      <c r="OMW19" s="757"/>
      <c r="OMX19" s="757"/>
      <c r="OMY19" s="757"/>
      <c r="OMZ19" s="757"/>
      <c r="ONA19" s="757"/>
      <c r="ONB19" s="757"/>
      <c r="ONC19" s="757"/>
      <c r="OND19" s="757"/>
      <c r="ONE19" s="757"/>
      <c r="ONF19" s="757"/>
      <c r="ONG19" s="757"/>
      <c r="ONH19" s="757"/>
      <c r="ONI19" s="757"/>
      <c r="ONJ19" s="757"/>
      <c r="ONK19" s="757"/>
      <c r="ONL19" s="757"/>
      <c r="ONM19" s="757"/>
      <c r="ONN19" s="757"/>
      <c r="ONO19" s="757"/>
      <c r="ONP19" s="757"/>
      <c r="ONQ19" s="757"/>
      <c r="ONR19" s="757"/>
      <c r="ONS19" s="757"/>
      <c r="ONT19" s="757"/>
      <c r="ONU19" s="757"/>
      <c r="ONV19" s="757"/>
      <c r="ONW19" s="757"/>
      <c r="ONX19" s="757"/>
      <c r="ONY19" s="757"/>
      <c r="ONZ19" s="757"/>
      <c r="OOA19" s="757"/>
      <c r="OOB19" s="757"/>
      <c r="OOC19" s="757"/>
      <c r="OOD19" s="757"/>
      <c r="OOE19" s="757"/>
      <c r="OOF19" s="757"/>
      <c r="OOG19" s="757"/>
      <c r="OOH19" s="757"/>
      <c r="OOI19" s="757"/>
      <c r="OOJ19" s="757"/>
      <c r="OOK19" s="757"/>
      <c r="OOL19" s="757"/>
      <c r="OOM19" s="757"/>
      <c r="OON19" s="757"/>
      <c r="OOO19" s="757"/>
      <c r="OOP19" s="757"/>
      <c r="OOQ19" s="757"/>
      <c r="OOR19" s="757"/>
      <c r="OOS19" s="757"/>
      <c r="OOT19" s="757"/>
      <c r="OOU19" s="757"/>
      <c r="OOV19" s="757"/>
      <c r="OOW19" s="757"/>
      <c r="OOX19" s="757"/>
      <c r="OOY19" s="757"/>
      <c r="OOZ19" s="757"/>
      <c r="OPA19" s="757"/>
      <c r="OPB19" s="757"/>
      <c r="OPC19" s="757"/>
      <c r="OPD19" s="757"/>
      <c r="OPE19" s="757"/>
      <c r="OPF19" s="757"/>
      <c r="OPG19" s="757"/>
      <c r="OPH19" s="757"/>
      <c r="OPI19" s="757"/>
      <c r="OPJ19" s="757"/>
      <c r="OPK19" s="757"/>
      <c r="OPL19" s="757"/>
      <c r="OPM19" s="757"/>
      <c r="OPN19" s="757"/>
      <c r="OPO19" s="757"/>
      <c r="OPP19" s="757"/>
      <c r="OPQ19" s="757"/>
      <c r="OPR19" s="757"/>
      <c r="OPS19" s="757"/>
      <c r="OPT19" s="757"/>
      <c r="OPU19" s="757"/>
      <c r="OPV19" s="757"/>
      <c r="OPW19" s="757"/>
      <c r="OPX19" s="757"/>
      <c r="OPY19" s="757"/>
      <c r="OPZ19" s="757"/>
      <c r="OQA19" s="757"/>
      <c r="OQB19" s="757"/>
      <c r="OQC19" s="757"/>
      <c r="OQD19" s="757"/>
      <c r="OQE19" s="757"/>
      <c r="OQF19" s="757"/>
      <c r="OQG19" s="757"/>
      <c r="OQH19" s="757"/>
      <c r="OQI19" s="757"/>
      <c r="OQJ19" s="757"/>
      <c r="OQK19" s="757"/>
      <c r="OQL19" s="757"/>
      <c r="OQM19" s="757"/>
      <c r="OQN19" s="757"/>
      <c r="OQO19" s="757"/>
      <c r="OQP19" s="757"/>
      <c r="OQQ19" s="757"/>
      <c r="OQR19" s="757"/>
      <c r="OQS19" s="757"/>
      <c r="OQT19" s="757"/>
      <c r="OQU19" s="757"/>
      <c r="OQV19" s="757"/>
      <c r="OQW19" s="757"/>
      <c r="OQX19" s="757"/>
      <c r="OQY19" s="757"/>
      <c r="OQZ19" s="757"/>
      <c r="ORA19" s="757"/>
      <c r="ORB19" s="757"/>
      <c r="ORC19" s="757"/>
      <c r="ORD19" s="757"/>
      <c r="ORE19" s="757"/>
      <c r="ORF19" s="757"/>
      <c r="ORG19" s="757"/>
      <c r="ORH19" s="757"/>
      <c r="ORI19" s="757"/>
      <c r="ORJ19" s="757"/>
      <c r="ORK19" s="757"/>
      <c r="ORL19" s="757"/>
      <c r="ORM19" s="757"/>
      <c r="ORN19" s="757"/>
      <c r="ORO19" s="757"/>
      <c r="ORP19" s="757"/>
      <c r="ORQ19" s="757"/>
      <c r="ORR19" s="757"/>
      <c r="ORS19" s="757"/>
      <c r="ORT19" s="757"/>
      <c r="ORU19" s="757"/>
      <c r="ORV19" s="757"/>
      <c r="ORW19" s="757"/>
      <c r="ORX19" s="757"/>
      <c r="ORY19" s="757"/>
      <c r="ORZ19" s="757"/>
      <c r="OSA19" s="757"/>
      <c r="OSB19" s="757"/>
      <c r="OSC19" s="757"/>
      <c r="OSD19" s="757"/>
      <c r="OSE19" s="757"/>
      <c r="OSF19" s="757"/>
      <c r="OSG19" s="757"/>
      <c r="OSH19" s="757"/>
      <c r="OSI19" s="757"/>
      <c r="OSJ19" s="757"/>
      <c r="OSK19" s="757"/>
      <c r="OSL19" s="757"/>
      <c r="OSM19" s="757"/>
      <c r="OSN19" s="757"/>
      <c r="OSO19" s="757"/>
      <c r="OSP19" s="757"/>
      <c r="OSQ19" s="757"/>
      <c r="OSR19" s="757"/>
      <c r="OSS19" s="757"/>
      <c r="OST19" s="757"/>
      <c r="OSU19" s="757"/>
      <c r="OSV19" s="757"/>
      <c r="OSW19" s="757"/>
      <c r="OSX19" s="757"/>
      <c r="OSY19" s="757"/>
      <c r="OSZ19" s="757"/>
      <c r="OTA19" s="757"/>
      <c r="OTB19" s="757"/>
      <c r="OTC19" s="757"/>
      <c r="OTD19" s="757"/>
      <c r="OTE19" s="757"/>
      <c r="OTF19" s="757"/>
      <c r="OTG19" s="757"/>
      <c r="OTH19" s="757"/>
      <c r="OTI19" s="757"/>
      <c r="OTJ19" s="757"/>
      <c r="OTK19" s="757"/>
      <c r="OTL19" s="757"/>
      <c r="OTM19" s="757"/>
      <c r="OTN19" s="757"/>
      <c r="OTO19" s="757"/>
      <c r="OTP19" s="757"/>
      <c r="OTQ19" s="757"/>
      <c r="OTR19" s="757"/>
      <c r="OTS19" s="757"/>
      <c r="OTT19" s="757"/>
      <c r="OTU19" s="757"/>
      <c r="OTV19" s="757"/>
      <c r="OTW19" s="757"/>
      <c r="OTX19" s="757"/>
      <c r="OTY19" s="757"/>
      <c r="OTZ19" s="757"/>
      <c r="OUA19" s="757"/>
      <c r="OUB19" s="757"/>
      <c r="OUC19" s="757"/>
      <c r="OUD19" s="757"/>
      <c r="OUE19" s="757"/>
      <c r="OUF19" s="757"/>
      <c r="OUG19" s="757"/>
      <c r="OUH19" s="757"/>
      <c r="OUI19" s="757"/>
      <c r="OUJ19" s="757"/>
      <c r="OUK19" s="757"/>
      <c r="OUL19" s="757"/>
      <c r="OUM19" s="757"/>
      <c r="OUN19" s="757"/>
      <c r="OUO19" s="757"/>
      <c r="OUP19" s="757"/>
      <c r="OUQ19" s="757"/>
      <c r="OUR19" s="757"/>
      <c r="OUS19" s="757"/>
      <c r="OUT19" s="757"/>
      <c r="OUU19" s="757"/>
      <c r="OUV19" s="757"/>
      <c r="OUW19" s="757"/>
      <c r="OUX19" s="757"/>
      <c r="OUY19" s="757"/>
      <c r="OUZ19" s="757"/>
      <c r="OVA19" s="757"/>
      <c r="OVB19" s="757"/>
      <c r="OVC19" s="757"/>
      <c r="OVD19" s="757"/>
      <c r="OVE19" s="757"/>
      <c r="OVF19" s="757"/>
      <c r="OVG19" s="757"/>
      <c r="OVH19" s="757"/>
      <c r="OVI19" s="757"/>
      <c r="OVJ19" s="757"/>
      <c r="OVK19" s="757"/>
      <c r="OVL19" s="757"/>
      <c r="OVM19" s="757"/>
      <c r="OVN19" s="757"/>
      <c r="OVO19" s="757"/>
      <c r="OVP19" s="757"/>
      <c r="OVQ19" s="757"/>
      <c r="OVR19" s="757"/>
      <c r="OVS19" s="757"/>
      <c r="OVT19" s="757"/>
      <c r="OVU19" s="757"/>
      <c r="OVV19" s="757"/>
      <c r="OVW19" s="757"/>
      <c r="OVX19" s="757"/>
      <c r="OVY19" s="757"/>
      <c r="OVZ19" s="757"/>
      <c r="OWA19" s="757"/>
      <c r="OWB19" s="757"/>
      <c r="OWC19" s="757"/>
      <c r="OWD19" s="757"/>
      <c r="OWE19" s="757"/>
      <c r="OWF19" s="757"/>
      <c r="OWG19" s="757"/>
      <c r="OWH19" s="757"/>
      <c r="OWI19" s="757"/>
      <c r="OWJ19" s="757"/>
      <c r="OWK19" s="757"/>
      <c r="OWL19" s="757"/>
      <c r="OWM19" s="757"/>
      <c r="OWN19" s="757"/>
      <c r="OWO19" s="757"/>
      <c r="OWP19" s="757"/>
      <c r="OWQ19" s="757"/>
      <c r="OWR19" s="757"/>
      <c r="OWS19" s="757"/>
      <c r="OWT19" s="757"/>
      <c r="OWU19" s="757"/>
      <c r="OWV19" s="757"/>
      <c r="OWW19" s="757"/>
      <c r="OWX19" s="757"/>
      <c r="OWY19" s="757"/>
      <c r="OWZ19" s="757"/>
      <c r="OXA19" s="757"/>
      <c r="OXB19" s="757"/>
      <c r="OXC19" s="757"/>
      <c r="OXD19" s="757"/>
      <c r="OXE19" s="757"/>
      <c r="OXF19" s="757"/>
      <c r="OXG19" s="757"/>
      <c r="OXH19" s="757"/>
      <c r="OXI19" s="757"/>
      <c r="OXJ19" s="757"/>
      <c r="OXK19" s="757"/>
      <c r="OXL19" s="757"/>
      <c r="OXM19" s="757"/>
      <c r="OXN19" s="757"/>
      <c r="OXO19" s="757"/>
      <c r="OXP19" s="757"/>
      <c r="OXQ19" s="757"/>
      <c r="OXR19" s="757"/>
      <c r="OXS19" s="757"/>
      <c r="OXT19" s="757"/>
      <c r="OXU19" s="757"/>
      <c r="OXV19" s="757"/>
      <c r="OXW19" s="757"/>
      <c r="OXX19" s="757"/>
      <c r="OXY19" s="757"/>
      <c r="OXZ19" s="757"/>
      <c r="OYA19" s="757"/>
      <c r="OYB19" s="757"/>
      <c r="OYC19" s="757"/>
      <c r="OYD19" s="757"/>
      <c r="OYE19" s="757"/>
      <c r="OYF19" s="757"/>
      <c r="OYG19" s="757"/>
      <c r="OYH19" s="757"/>
      <c r="OYI19" s="757"/>
      <c r="OYJ19" s="757"/>
      <c r="OYK19" s="757"/>
      <c r="OYL19" s="757"/>
      <c r="OYM19" s="757"/>
      <c r="OYN19" s="757"/>
      <c r="OYO19" s="757"/>
      <c r="OYP19" s="757"/>
      <c r="OYQ19" s="757"/>
      <c r="OYR19" s="757"/>
      <c r="OYS19" s="757"/>
      <c r="OYT19" s="757"/>
      <c r="OYU19" s="757"/>
      <c r="OYV19" s="757"/>
      <c r="OYW19" s="757"/>
      <c r="OYX19" s="757"/>
      <c r="OYY19" s="757"/>
      <c r="OYZ19" s="757"/>
      <c r="OZA19" s="757"/>
      <c r="OZB19" s="757"/>
      <c r="OZC19" s="757"/>
      <c r="OZD19" s="757"/>
      <c r="OZE19" s="757"/>
      <c r="OZF19" s="757"/>
      <c r="OZG19" s="757"/>
      <c r="OZH19" s="757"/>
      <c r="OZI19" s="757"/>
      <c r="OZJ19" s="757"/>
      <c r="OZK19" s="757"/>
      <c r="OZL19" s="757"/>
      <c r="OZM19" s="757"/>
      <c r="OZN19" s="757"/>
      <c r="OZO19" s="757"/>
      <c r="OZP19" s="757"/>
      <c r="OZQ19" s="757"/>
      <c r="OZR19" s="757"/>
      <c r="OZS19" s="757"/>
      <c r="OZT19" s="757"/>
      <c r="OZU19" s="757"/>
      <c r="OZV19" s="757"/>
      <c r="OZW19" s="757"/>
      <c r="OZX19" s="757"/>
      <c r="OZY19" s="757"/>
      <c r="OZZ19" s="757"/>
      <c r="PAA19" s="757"/>
      <c r="PAB19" s="757"/>
      <c r="PAC19" s="757"/>
      <c r="PAD19" s="757"/>
      <c r="PAE19" s="757"/>
      <c r="PAF19" s="757"/>
      <c r="PAG19" s="757"/>
      <c r="PAH19" s="757"/>
      <c r="PAI19" s="757"/>
      <c r="PAJ19" s="757"/>
      <c r="PAK19" s="757"/>
      <c r="PAL19" s="757"/>
      <c r="PAM19" s="757"/>
      <c r="PAN19" s="757"/>
      <c r="PAO19" s="757"/>
      <c r="PAP19" s="757"/>
      <c r="PAQ19" s="757"/>
      <c r="PAR19" s="757"/>
      <c r="PAS19" s="757"/>
      <c r="PAT19" s="757"/>
      <c r="PAU19" s="757"/>
      <c r="PAV19" s="757"/>
      <c r="PAW19" s="757"/>
      <c r="PAX19" s="757"/>
      <c r="PAY19" s="757"/>
      <c r="PAZ19" s="757"/>
      <c r="PBA19" s="757"/>
      <c r="PBB19" s="757"/>
      <c r="PBC19" s="757"/>
      <c r="PBD19" s="757"/>
      <c r="PBE19" s="757"/>
      <c r="PBF19" s="757"/>
      <c r="PBG19" s="757"/>
      <c r="PBH19" s="757"/>
      <c r="PBI19" s="757"/>
      <c r="PBJ19" s="757"/>
      <c r="PBK19" s="757"/>
      <c r="PBL19" s="757"/>
      <c r="PBM19" s="757"/>
      <c r="PBN19" s="757"/>
      <c r="PBO19" s="757"/>
      <c r="PBP19" s="757"/>
      <c r="PBQ19" s="757"/>
      <c r="PBR19" s="757"/>
      <c r="PBS19" s="757"/>
      <c r="PBT19" s="757"/>
      <c r="PBU19" s="757"/>
      <c r="PBV19" s="757"/>
      <c r="PBW19" s="757"/>
      <c r="PBX19" s="757"/>
      <c r="PBY19" s="757"/>
      <c r="PBZ19" s="757"/>
      <c r="PCA19" s="757"/>
      <c r="PCB19" s="757"/>
      <c r="PCC19" s="757"/>
      <c r="PCD19" s="757"/>
      <c r="PCE19" s="757"/>
      <c r="PCF19" s="757"/>
      <c r="PCG19" s="757"/>
      <c r="PCH19" s="757"/>
      <c r="PCI19" s="757"/>
      <c r="PCJ19" s="757"/>
      <c r="PCK19" s="757"/>
      <c r="PCL19" s="757"/>
      <c r="PCM19" s="757"/>
      <c r="PCN19" s="757"/>
      <c r="PCO19" s="757"/>
      <c r="PCP19" s="757"/>
      <c r="PCQ19" s="757"/>
      <c r="PCR19" s="757"/>
      <c r="PCS19" s="757"/>
      <c r="PCT19" s="757"/>
      <c r="PCU19" s="757"/>
      <c r="PCV19" s="757"/>
      <c r="PCW19" s="757"/>
      <c r="PCX19" s="757"/>
      <c r="PCY19" s="757"/>
      <c r="PCZ19" s="757"/>
      <c r="PDA19" s="757"/>
      <c r="PDB19" s="757"/>
      <c r="PDC19" s="757"/>
      <c r="PDD19" s="757"/>
      <c r="PDE19" s="757"/>
      <c r="PDF19" s="757"/>
      <c r="PDG19" s="757"/>
      <c r="PDH19" s="757"/>
      <c r="PDI19" s="757"/>
      <c r="PDJ19" s="757"/>
      <c r="PDK19" s="757"/>
      <c r="PDL19" s="757"/>
      <c r="PDM19" s="757"/>
      <c r="PDN19" s="757"/>
      <c r="PDO19" s="757"/>
      <c r="PDP19" s="757"/>
      <c r="PDQ19" s="757"/>
      <c r="PDR19" s="757"/>
      <c r="PDS19" s="757"/>
      <c r="PDT19" s="757"/>
      <c r="PDU19" s="757"/>
      <c r="PDV19" s="757"/>
      <c r="PDW19" s="757"/>
      <c r="PDX19" s="757"/>
      <c r="PDY19" s="757"/>
      <c r="PDZ19" s="757"/>
      <c r="PEA19" s="757"/>
      <c r="PEB19" s="757"/>
      <c r="PEC19" s="757"/>
      <c r="PED19" s="757"/>
      <c r="PEE19" s="757"/>
      <c r="PEF19" s="757"/>
      <c r="PEG19" s="757"/>
      <c r="PEH19" s="757"/>
      <c r="PEI19" s="757"/>
      <c r="PEJ19" s="757"/>
      <c r="PEK19" s="757"/>
      <c r="PEL19" s="757"/>
      <c r="PEM19" s="757"/>
      <c r="PEN19" s="757"/>
      <c r="PEO19" s="757"/>
      <c r="PEP19" s="757"/>
      <c r="PEQ19" s="757"/>
      <c r="PER19" s="757"/>
      <c r="PES19" s="757"/>
      <c r="PET19" s="757"/>
      <c r="PEU19" s="757"/>
      <c r="PEV19" s="757"/>
      <c r="PEW19" s="757"/>
      <c r="PEX19" s="757"/>
      <c r="PEY19" s="757"/>
      <c r="PEZ19" s="757"/>
      <c r="PFA19" s="757"/>
      <c r="PFB19" s="757"/>
      <c r="PFC19" s="757"/>
      <c r="PFD19" s="757"/>
      <c r="PFE19" s="757"/>
      <c r="PFF19" s="757"/>
      <c r="PFG19" s="757"/>
      <c r="PFH19" s="757"/>
      <c r="PFI19" s="757"/>
      <c r="PFJ19" s="757"/>
      <c r="PFK19" s="757"/>
      <c r="PFL19" s="757"/>
      <c r="PFM19" s="757"/>
      <c r="PFN19" s="757"/>
      <c r="PFO19" s="757"/>
      <c r="PFP19" s="757"/>
      <c r="PFQ19" s="757"/>
      <c r="PFR19" s="757"/>
      <c r="PFS19" s="757"/>
      <c r="PFT19" s="757"/>
      <c r="PFU19" s="757"/>
      <c r="PFV19" s="757"/>
      <c r="PFW19" s="757"/>
      <c r="PFX19" s="757"/>
      <c r="PFY19" s="757"/>
      <c r="PFZ19" s="757"/>
      <c r="PGA19" s="757"/>
      <c r="PGB19" s="757"/>
      <c r="PGC19" s="757"/>
      <c r="PGD19" s="757"/>
      <c r="PGE19" s="757"/>
      <c r="PGF19" s="757"/>
      <c r="PGG19" s="757"/>
      <c r="PGH19" s="757"/>
      <c r="PGI19" s="757"/>
      <c r="PGJ19" s="757"/>
      <c r="PGK19" s="757"/>
      <c r="PGL19" s="757"/>
      <c r="PGM19" s="757"/>
      <c r="PGN19" s="757"/>
      <c r="PGO19" s="757"/>
      <c r="PGP19" s="757"/>
      <c r="PGQ19" s="757"/>
      <c r="PGR19" s="757"/>
      <c r="PGS19" s="757"/>
      <c r="PGT19" s="757"/>
      <c r="PGU19" s="757"/>
      <c r="PGV19" s="757"/>
      <c r="PGW19" s="757"/>
      <c r="PGX19" s="757"/>
      <c r="PGY19" s="757"/>
      <c r="PGZ19" s="757"/>
      <c r="PHA19" s="757"/>
      <c r="PHB19" s="757"/>
      <c r="PHC19" s="757"/>
      <c r="PHD19" s="757"/>
      <c r="PHE19" s="757"/>
      <c r="PHF19" s="757"/>
      <c r="PHG19" s="757"/>
      <c r="PHH19" s="757"/>
      <c r="PHI19" s="757"/>
      <c r="PHJ19" s="757"/>
      <c r="PHK19" s="757"/>
      <c r="PHL19" s="757"/>
      <c r="PHM19" s="757"/>
      <c r="PHN19" s="757"/>
      <c r="PHO19" s="757"/>
      <c r="PHP19" s="757"/>
      <c r="PHQ19" s="757"/>
      <c r="PHR19" s="757"/>
      <c r="PHS19" s="757"/>
      <c r="PHT19" s="757"/>
      <c r="PHU19" s="757"/>
      <c r="PHV19" s="757"/>
      <c r="PHW19" s="757"/>
      <c r="PHX19" s="757"/>
      <c r="PHY19" s="757"/>
      <c r="PHZ19" s="757"/>
      <c r="PIA19" s="757"/>
      <c r="PIB19" s="757"/>
      <c r="PIC19" s="757"/>
      <c r="PID19" s="757"/>
      <c r="PIE19" s="757"/>
      <c r="PIF19" s="757"/>
      <c r="PIG19" s="757"/>
      <c r="PIH19" s="757"/>
      <c r="PII19" s="757"/>
      <c r="PIJ19" s="757"/>
      <c r="PIK19" s="757"/>
      <c r="PIL19" s="757"/>
      <c r="PIM19" s="757"/>
      <c r="PIN19" s="757"/>
      <c r="PIO19" s="757"/>
      <c r="PIP19" s="757"/>
      <c r="PIQ19" s="757"/>
      <c r="PIR19" s="757"/>
      <c r="PIS19" s="757"/>
      <c r="PIT19" s="757"/>
      <c r="PIU19" s="757"/>
      <c r="PIV19" s="757"/>
      <c r="PIW19" s="757"/>
      <c r="PIX19" s="757"/>
      <c r="PIY19" s="757"/>
      <c r="PIZ19" s="757"/>
      <c r="PJA19" s="757"/>
      <c r="PJB19" s="757"/>
      <c r="PJC19" s="757"/>
      <c r="PJD19" s="757"/>
      <c r="PJE19" s="757"/>
      <c r="PJF19" s="757"/>
      <c r="PJG19" s="757"/>
      <c r="PJH19" s="757"/>
      <c r="PJI19" s="757"/>
      <c r="PJJ19" s="757"/>
      <c r="PJK19" s="757"/>
      <c r="PJL19" s="757"/>
      <c r="PJM19" s="757"/>
      <c r="PJN19" s="757"/>
      <c r="PJO19" s="757"/>
      <c r="PJP19" s="757"/>
      <c r="PJQ19" s="757"/>
      <c r="PJR19" s="757"/>
      <c r="PJS19" s="757"/>
      <c r="PJT19" s="757"/>
      <c r="PJU19" s="757"/>
      <c r="PJV19" s="757"/>
      <c r="PJW19" s="757"/>
      <c r="PJX19" s="757"/>
      <c r="PJY19" s="757"/>
      <c r="PJZ19" s="757"/>
      <c r="PKA19" s="757"/>
      <c r="PKB19" s="757"/>
      <c r="PKC19" s="757"/>
      <c r="PKD19" s="757"/>
      <c r="PKE19" s="757"/>
      <c r="PKF19" s="757"/>
      <c r="PKG19" s="757"/>
      <c r="PKH19" s="757"/>
      <c r="PKI19" s="757"/>
      <c r="PKJ19" s="757"/>
      <c r="PKK19" s="757"/>
      <c r="PKL19" s="757"/>
      <c r="PKM19" s="757"/>
      <c r="PKN19" s="757"/>
      <c r="PKO19" s="757"/>
      <c r="PKP19" s="757"/>
      <c r="PKQ19" s="757"/>
      <c r="PKR19" s="757"/>
      <c r="PKS19" s="757"/>
      <c r="PKT19" s="757"/>
      <c r="PKU19" s="757"/>
      <c r="PKV19" s="757"/>
      <c r="PKW19" s="757"/>
      <c r="PKX19" s="757"/>
      <c r="PKY19" s="757"/>
      <c r="PKZ19" s="757"/>
      <c r="PLA19" s="757"/>
      <c r="PLB19" s="757"/>
      <c r="PLC19" s="757"/>
      <c r="PLD19" s="757"/>
      <c r="PLE19" s="757"/>
      <c r="PLF19" s="757"/>
      <c r="PLG19" s="757"/>
      <c r="PLH19" s="757"/>
      <c r="PLI19" s="757"/>
      <c r="PLJ19" s="757"/>
      <c r="PLK19" s="757"/>
      <c r="PLL19" s="757"/>
      <c r="PLM19" s="757"/>
      <c r="PLN19" s="757"/>
      <c r="PLO19" s="757"/>
      <c r="PLP19" s="757"/>
      <c r="PLQ19" s="757"/>
      <c r="PLR19" s="757"/>
      <c r="PLS19" s="757"/>
      <c r="PLT19" s="757"/>
      <c r="PLU19" s="757"/>
      <c r="PLV19" s="757"/>
      <c r="PLW19" s="757"/>
      <c r="PLX19" s="757"/>
      <c r="PLY19" s="757"/>
      <c r="PLZ19" s="757"/>
      <c r="PMA19" s="757"/>
      <c r="PMB19" s="757"/>
      <c r="PMC19" s="757"/>
      <c r="PMD19" s="757"/>
      <c r="PME19" s="757"/>
      <c r="PMF19" s="757"/>
      <c r="PMG19" s="757"/>
      <c r="PMH19" s="757"/>
      <c r="PMI19" s="757"/>
      <c r="PMJ19" s="757"/>
      <c r="PMK19" s="757"/>
      <c r="PML19" s="757"/>
      <c r="PMM19" s="757"/>
      <c r="PMN19" s="757"/>
      <c r="PMO19" s="757"/>
      <c r="PMP19" s="757"/>
      <c r="PMQ19" s="757"/>
      <c r="PMR19" s="757"/>
      <c r="PMS19" s="757"/>
      <c r="PMT19" s="757"/>
      <c r="PMU19" s="757"/>
      <c r="PMV19" s="757"/>
      <c r="PMW19" s="757"/>
      <c r="PMX19" s="757"/>
      <c r="PMY19" s="757"/>
      <c r="PMZ19" s="757"/>
      <c r="PNA19" s="757"/>
      <c r="PNB19" s="757"/>
      <c r="PNC19" s="757"/>
      <c r="PND19" s="757"/>
      <c r="PNE19" s="757"/>
      <c r="PNF19" s="757"/>
      <c r="PNG19" s="757"/>
      <c r="PNH19" s="757"/>
      <c r="PNI19" s="757"/>
      <c r="PNJ19" s="757"/>
      <c r="PNK19" s="757"/>
      <c r="PNL19" s="757"/>
      <c r="PNM19" s="757"/>
      <c r="PNN19" s="757"/>
      <c r="PNO19" s="757"/>
      <c r="PNP19" s="757"/>
      <c r="PNQ19" s="757"/>
      <c r="PNR19" s="757"/>
      <c r="PNS19" s="757"/>
      <c r="PNT19" s="757"/>
      <c r="PNU19" s="757"/>
      <c r="PNV19" s="757"/>
      <c r="PNW19" s="757"/>
      <c r="PNX19" s="757"/>
      <c r="PNY19" s="757"/>
      <c r="PNZ19" s="757"/>
      <c r="POA19" s="757"/>
      <c r="POB19" s="757"/>
      <c r="POC19" s="757"/>
      <c r="POD19" s="757"/>
      <c r="POE19" s="757"/>
      <c r="POF19" s="757"/>
      <c r="POG19" s="757"/>
      <c r="POH19" s="757"/>
      <c r="POI19" s="757"/>
      <c r="POJ19" s="757"/>
      <c r="POK19" s="757"/>
      <c r="POL19" s="757"/>
      <c r="POM19" s="757"/>
      <c r="PON19" s="757"/>
      <c r="POO19" s="757"/>
      <c r="POP19" s="757"/>
      <c r="POQ19" s="757"/>
      <c r="POR19" s="757"/>
      <c r="POS19" s="757"/>
      <c r="POT19" s="757"/>
      <c r="POU19" s="757"/>
      <c r="POV19" s="757"/>
      <c r="POW19" s="757"/>
      <c r="POX19" s="757"/>
      <c r="POY19" s="757"/>
      <c r="POZ19" s="757"/>
      <c r="PPA19" s="757"/>
      <c r="PPB19" s="757"/>
      <c r="PPC19" s="757"/>
      <c r="PPD19" s="757"/>
      <c r="PPE19" s="757"/>
      <c r="PPF19" s="757"/>
      <c r="PPG19" s="757"/>
      <c r="PPH19" s="757"/>
      <c r="PPI19" s="757"/>
      <c r="PPJ19" s="757"/>
      <c r="PPK19" s="757"/>
      <c r="PPL19" s="757"/>
      <c r="PPM19" s="757"/>
      <c r="PPN19" s="757"/>
      <c r="PPO19" s="757"/>
      <c r="PPP19" s="757"/>
      <c r="PPQ19" s="757"/>
      <c r="PPR19" s="757"/>
      <c r="PPS19" s="757"/>
      <c r="PPT19" s="757"/>
      <c r="PPU19" s="757"/>
      <c r="PPV19" s="757"/>
      <c r="PPW19" s="757"/>
      <c r="PPX19" s="757"/>
      <c r="PPY19" s="757"/>
      <c r="PPZ19" s="757"/>
      <c r="PQA19" s="757"/>
      <c r="PQB19" s="757"/>
      <c r="PQC19" s="757"/>
      <c r="PQD19" s="757"/>
      <c r="PQE19" s="757"/>
      <c r="PQF19" s="757"/>
      <c r="PQG19" s="757"/>
      <c r="PQH19" s="757"/>
      <c r="PQI19" s="757"/>
      <c r="PQJ19" s="757"/>
      <c r="PQK19" s="757"/>
      <c r="PQL19" s="757"/>
      <c r="PQM19" s="757"/>
      <c r="PQN19" s="757"/>
      <c r="PQO19" s="757"/>
      <c r="PQP19" s="757"/>
      <c r="PQQ19" s="757"/>
      <c r="PQR19" s="757"/>
      <c r="PQS19" s="757"/>
      <c r="PQT19" s="757"/>
      <c r="PQU19" s="757"/>
      <c r="PQV19" s="757"/>
      <c r="PQW19" s="757"/>
      <c r="PQX19" s="757"/>
      <c r="PQY19" s="757"/>
      <c r="PQZ19" s="757"/>
      <c r="PRA19" s="757"/>
      <c r="PRB19" s="757"/>
      <c r="PRC19" s="757"/>
      <c r="PRD19" s="757"/>
      <c r="PRE19" s="757"/>
      <c r="PRF19" s="757"/>
      <c r="PRG19" s="757"/>
      <c r="PRH19" s="757"/>
      <c r="PRI19" s="757"/>
      <c r="PRJ19" s="757"/>
      <c r="PRK19" s="757"/>
      <c r="PRL19" s="757"/>
      <c r="PRM19" s="757"/>
      <c r="PRN19" s="757"/>
      <c r="PRO19" s="757"/>
      <c r="PRP19" s="757"/>
      <c r="PRQ19" s="757"/>
      <c r="PRR19" s="757"/>
      <c r="PRS19" s="757"/>
      <c r="PRT19" s="757"/>
      <c r="PRU19" s="757"/>
      <c r="PRV19" s="757"/>
      <c r="PRW19" s="757"/>
      <c r="PRX19" s="757"/>
      <c r="PRY19" s="757"/>
      <c r="PRZ19" s="757"/>
      <c r="PSA19" s="757"/>
      <c r="PSB19" s="757"/>
      <c r="PSC19" s="757"/>
      <c r="PSD19" s="757"/>
      <c r="PSE19" s="757"/>
      <c r="PSF19" s="757"/>
      <c r="PSG19" s="757"/>
      <c r="PSH19" s="757"/>
      <c r="PSI19" s="757"/>
      <c r="PSJ19" s="757"/>
      <c r="PSK19" s="757"/>
      <c r="PSL19" s="757"/>
      <c r="PSM19" s="757"/>
      <c r="PSN19" s="757"/>
      <c r="PSO19" s="757"/>
      <c r="PSP19" s="757"/>
      <c r="PSQ19" s="757"/>
      <c r="PSR19" s="757"/>
      <c r="PSS19" s="757"/>
      <c r="PST19" s="757"/>
      <c r="PSU19" s="757"/>
      <c r="PSV19" s="757"/>
      <c r="PSW19" s="757"/>
      <c r="PSX19" s="757"/>
      <c r="PSY19" s="757"/>
      <c r="PSZ19" s="757"/>
      <c r="PTA19" s="757"/>
      <c r="PTB19" s="757"/>
      <c r="PTC19" s="757"/>
      <c r="PTD19" s="757"/>
      <c r="PTE19" s="757"/>
      <c r="PTF19" s="757"/>
      <c r="PTG19" s="757"/>
      <c r="PTH19" s="757"/>
      <c r="PTI19" s="757"/>
      <c r="PTJ19" s="757"/>
      <c r="PTK19" s="757"/>
      <c r="PTL19" s="757"/>
      <c r="PTM19" s="757"/>
      <c r="PTN19" s="757"/>
      <c r="PTO19" s="757"/>
      <c r="PTP19" s="757"/>
      <c r="PTQ19" s="757"/>
      <c r="PTR19" s="757"/>
      <c r="PTS19" s="757"/>
      <c r="PTT19" s="757"/>
      <c r="PTU19" s="757"/>
      <c r="PTV19" s="757"/>
      <c r="PTW19" s="757"/>
      <c r="PTX19" s="757"/>
      <c r="PTY19" s="757"/>
      <c r="PTZ19" s="757"/>
      <c r="PUA19" s="757"/>
      <c r="PUB19" s="757"/>
      <c r="PUC19" s="757"/>
      <c r="PUD19" s="757"/>
      <c r="PUE19" s="757"/>
      <c r="PUF19" s="757"/>
      <c r="PUG19" s="757"/>
      <c r="PUH19" s="757"/>
      <c r="PUI19" s="757"/>
      <c r="PUJ19" s="757"/>
      <c r="PUK19" s="757"/>
      <c r="PUL19" s="757"/>
      <c r="PUM19" s="757"/>
      <c r="PUN19" s="757"/>
      <c r="PUO19" s="757"/>
      <c r="PUP19" s="757"/>
      <c r="PUQ19" s="757"/>
      <c r="PUR19" s="757"/>
      <c r="PUS19" s="757"/>
      <c r="PUT19" s="757"/>
      <c r="PUU19" s="757"/>
      <c r="PUV19" s="757"/>
      <c r="PUW19" s="757"/>
      <c r="PUX19" s="757"/>
      <c r="PUY19" s="757"/>
      <c r="PUZ19" s="757"/>
      <c r="PVA19" s="757"/>
      <c r="PVB19" s="757"/>
      <c r="PVC19" s="757"/>
      <c r="PVD19" s="757"/>
      <c r="PVE19" s="757"/>
      <c r="PVF19" s="757"/>
      <c r="PVG19" s="757"/>
      <c r="PVH19" s="757"/>
      <c r="PVI19" s="757"/>
      <c r="PVJ19" s="757"/>
      <c r="PVK19" s="757"/>
      <c r="PVL19" s="757"/>
      <c r="PVM19" s="757"/>
      <c r="PVN19" s="757"/>
      <c r="PVO19" s="757"/>
      <c r="PVP19" s="757"/>
      <c r="PVQ19" s="757"/>
      <c r="PVR19" s="757"/>
      <c r="PVS19" s="757"/>
      <c r="PVT19" s="757"/>
      <c r="PVU19" s="757"/>
      <c r="PVV19" s="757"/>
      <c r="PVW19" s="757"/>
      <c r="PVX19" s="757"/>
      <c r="PVY19" s="757"/>
      <c r="PVZ19" s="757"/>
      <c r="PWA19" s="757"/>
      <c r="PWB19" s="757"/>
      <c r="PWC19" s="757"/>
      <c r="PWD19" s="757"/>
      <c r="PWE19" s="757"/>
      <c r="PWF19" s="757"/>
      <c r="PWG19" s="757"/>
      <c r="PWH19" s="757"/>
      <c r="PWI19" s="757"/>
      <c r="PWJ19" s="757"/>
      <c r="PWK19" s="757"/>
      <c r="PWL19" s="757"/>
      <c r="PWM19" s="757"/>
      <c r="PWN19" s="757"/>
      <c r="PWO19" s="757"/>
      <c r="PWP19" s="757"/>
      <c r="PWQ19" s="757"/>
      <c r="PWR19" s="757"/>
      <c r="PWS19" s="757"/>
      <c r="PWT19" s="757"/>
      <c r="PWU19" s="757"/>
      <c r="PWV19" s="757"/>
      <c r="PWW19" s="757"/>
      <c r="PWX19" s="757"/>
      <c r="PWY19" s="757"/>
      <c r="PWZ19" s="757"/>
      <c r="PXA19" s="757"/>
      <c r="PXB19" s="757"/>
      <c r="PXC19" s="757"/>
      <c r="PXD19" s="757"/>
      <c r="PXE19" s="757"/>
      <c r="PXF19" s="757"/>
      <c r="PXG19" s="757"/>
      <c r="PXH19" s="757"/>
      <c r="PXI19" s="757"/>
      <c r="PXJ19" s="757"/>
      <c r="PXK19" s="757"/>
      <c r="PXL19" s="757"/>
      <c r="PXM19" s="757"/>
      <c r="PXN19" s="757"/>
      <c r="PXO19" s="757"/>
      <c r="PXP19" s="757"/>
      <c r="PXQ19" s="757"/>
      <c r="PXR19" s="757"/>
      <c r="PXS19" s="757"/>
      <c r="PXT19" s="757"/>
      <c r="PXU19" s="757"/>
      <c r="PXV19" s="757"/>
      <c r="PXW19" s="757"/>
      <c r="PXX19" s="757"/>
      <c r="PXY19" s="757"/>
      <c r="PXZ19" s="757"/>
      <c r="PYA19" s="757"/>
      <c r="PYB19" s="757"/>
      <c r="PYC19" s="757"/>
      <c r="PYD19" s="757"/>
      <c r="PYE19" s="757"/>
      <c r="PYF19" s="757"/>
      <c r="PYG19" s="757"/>
      <c r="PYH19" s="757"/>
      <c r="PYI19" s="757"/>
      <c r="PYJ19" s="757"/>
      <c r="PYK19" s="757"/>
      <c r="PYL19" s="757"/>
      <c r="PYM19" s="757"/>
      <c r="PYN19" s="757"/>
      <c r="PYO19" s="757"/>
      <c r="PYP19" s="757"/>
      <c r="PYQ19" s="757"/>
      <c r="PYR19" s="757"/>
      <c r="PYS19" s="757"/>
      <c r="PYT19" s="757"/>
      <c r="PYU19" s="757"/>
      <c r="PYV19" s="757"/>
      <c r="PYW19" s="757"/>
      <c r="PYX19" s="757"/>
      <c r="PYY19" s="757"/>
      <c r="PYZ19" s="757"/>
      <c r="PZA19" s="757"/>
      <c r="PZB19" s="757"/>
      <c r="PZC19" s="757"/>
      <c r="PZD19" s="757"/>
      <c r="PZE19" s="757"/>
      <c r="PZF19" s="757"/>
      <c r="PZG19" s="757"/>
      <c r="PZH19" s="757"/>
      <c r="PZI19" s="757"/>
      <c r="PZJ19" s="757"/>
      <c r="PZK19" s="757"/>
      <c r="PZL19" s="757"/>
      <c r="PZM19" s="757"/>
      <c r="PZN19" s="757"/>
      <c r="PZO19" s="757"/>
      <c r="PZP19" s="757"/>
      <c r="PZQ19" s="757"/>
      <c r="PZR19" s="757"/>
      <c r="PZS19" s="757"/>
      <c r="PZT19" s="757"/>
      <c r="PZU19" s="757"/>
      <c r="PZV19" s="757"/>
      <c r="PZW19" s="757"/>
      <c r="PZX19" s="757"/>
      <c r="PZY19" s="757"/>
      <c r="PZZ19" s="757"/>
      <c r="QAA19" s="757"/>
      <c r="QAB19" s="757"/>
      <c r="QAC19" s="757"/>
      <c r="QAD19" s="757"/>
      <c r="QAE19" s="757"/>
      <c r="QAF19" s="757"/>
      <c r="QAG19" s="757"/>
      <c r="QAH19" s="757"/>
      <c r="QAI19" s="757"/>
      <c r="QAJ19" s="757"/>
      <c r="QAK19" s="757"/>
      <c r="QAL19" s="757"/>
      <c r="QAM19" s="757"/>
      <c r="QAN19" s="757"/>
      <c r="QAO19" s="757"/>
      <c r="QAP19" s="757"/>
      <c r="QAQ19" s="757"/>
      <c r="QAR19" s="757"/>
      <c r="QAS19" s="757"/>
      <c r="QAT19" s="757"/>
      <c r="QAU19" s="757"/>
      <c r="QAV19" s="757"/>
      <c r="QAW19" s="757"/>
      <c r="QAX19" s="757"/>
      <c r="QAY19" s="757"/>
      <c r="QAZ19" s="757"/>
      <c r="QBA19" s="757"/>
      <c r="QBB19" s="757"/>
      <c r="QBC19" s="757"/>
      <c r="QBD19" s="757"/>
      <c r="QBE19" s="757"/>
      <c r="QBF19" s="757"/>
      <c r="QBG19" s="757"/>
      <c r="QBH19" s="757"/>
      <c r="QBI19" s="757"/>
      <c r="QBJ19" s="757"/>
      <c r="QBK19" s="757"/>
      <c r="QBL19" s="757"/>
      <c r="QBM19" s="757"/>
      <c r="QBN19" s="757"/>
      <c r="QBO19" s="757"/>
      <c r="QBP19" s="757"/>
      <c r="QBQ19" s="757"/>
      <c r="QBR19" s="757"/>
      <c r="QBS19" s="757"/>
      <c r="QBT19" s="757"/>
      <c r="QBU19" s="757"/>
      <c r="QBV19" s="757"/>
      <c r="QBW19" s="757"/>
      <c r="QBX19" s="757"/>
      <c r="QBY19" s="757"/>
      <c r="QBZ19" s="757"/>
      <c r="QCA19" s="757"/>
      <c r="QCB19" s="757"/>
      <c r="QCC19" s="757"/>
      <c r="QCD19" s="757"/>
      <c r="QCE19" s="757"/>
      <c r="QCF19" s="757"/>
      <c r="QCG19" s="757"/>
      <c r="QCH19" s="757"/>
      <c r="QCI19" s="757"/>
      <c r="QCJ19" s="757"/>
      <c r="QCK19" s="757"/>
      <c r="QCL19" s="757"/>
      <c r="QCM19" s="757"/>
      <c r="QCN19" s="757"/>
      <c r="QCO19" s="757"/>
      <c r="QCP19" s="757"/>
      <c r="QCQ19" s="757"/>
      <c r="QCR19" s="757"/>
      <c r="QCS19" s="757"/>
      <c r="QCT19" s="757"/>
      <c r="QCU19" s="757"/>
      <c r="QCV19" s="757"/>
      <c r="QCW19" s="757"/>
      <c r="QCX19" s="757"/>
      <c r="QCY19" s="757"/>
      <c r="QCZ19" s="757"/>
      <c r="QDA19" s="757"/>
      <c r="QDB19" s="757"/>
      <c r="QDC19" s="757"/>
      <c r="QDD19" s="757"/>
      <c r="QDE19" s="757"/>
      <c r="QDF19" s="757"/>
      <c r="QDG19" s="757"/>
      <c r="QDH19" s="757"/>
      <c r="QDI19" s="757"/>
      <c r="QDJ19" s="757"/>
      <c r="QDK19" s="757"/>
      <c r="QDL19" s="757"/>
      <c r="QDM19" s="757"/>
      <c r="QDN19" s="757"/>
      <c r="QDO19" s="757"/>
      <c r="QDP19" s="757"/>
      <c r="QDQ19" s="757"/>
      <c r="QDR19" s="757"/>
      <c r="QDS19" s="757"/>
      <c r="QDT19" s="757"/>
      <c r="QDU19" s="757"/>
      <c r="QDV19" s="757"/>
      <c r="QDW19" s="757"/>
      <c r="QDX19" s="757"/>
      <c r="QDY19" s="757"/>
      <c r="QDZ19" s="757"/>
      <c r="QEA19" s="757"/>
      <c r="QEB19" s="757"/>
      <c r="QEC19" s="757"/>
      <c r="QED19" s="757"/>
      <c r="QEE19" s="757"/>
      <c r="QEF19" s="757"/>
      <c r="QEG19" s="757"/>
      <c r="QEH19" s="757"/>
      <c r="QEI19" s="757"/>
      <c r="QEJ19" s="757"/>
      <c r="QEK19" s="757"/>
      <c r="QEL19" s="757"/>
      <c r="QEM19" s="757"/>
      <c r="QEN19" s="757"/>
      <c r="QEO19" s="757"/>
      <c r="QEP19" s="757"/>
      <c r="QEQ19" s="757"/>
      <c r="QER19" s="757"/>
      <c r="QES19" s="757"/>
      <c r="QET19" s="757"/>
      <c r="QEU19" s="757"/>
      <c r="QEV19" s="757"/>
      <c r="QEW19" s="757"/>
      <c r="QEX19" s="757"/>
      <c r="QEY19" s="757"/>
      <c r="QEZ19" s="757"/>
      <c r="QFA19" s="757"/>
      <c r="QFB19" s="757"/>
      <c r="QFC19" s="757"/>
      <c r="QFD19" s="757"/>
      <c r="QFE19" s="757"/>
      <c r="QFF19" s="757"/>
      <c r="QFG19" s="757"/>
      <c r="QFH19" s="757"/>
      <c r="QFI19" s="757"/>
      <c r="QFJ19" s="757"/>
      <c r="QFK19" s="757"/>
      <c r="QFL19" s="757"/>
      <c r="QFM19" s="757"/>
      <c r="QFN19" s="757"/>
      <c r="QFO19" s="757"/>
      <c r="QFP19" s="757"/>
      <c r="QFQ19" s="757"/>
      <c r="QFR19" s="757"/>
      <c r="QFS19" s="757"/>
      <c r="QFT19" s="757"/>
      <c r="QFU19" s="757"/>
      <c r="QFV19" s="757"/>
      <c r="QFW19" s="757"/>
      <c r="QFX19" s="757"/>
      <c r="QFY19" s="757"/>
      <c r="QFZ19" s="757"/>
      <c r="QGA19" s="757"/>
      <c r="QGB19" s="757"/>
      <c r="QGC19" s="757"/>
      <c r="QGD19" s="757"/>
      <c r="QGE19" s="757"/>
      <c r="QGF19" s="757"/>
      <c r="QGG19" s="757"/>
      <c r="QGH19" s="757"/>
      <c r="QGI19" s="757"/>
      <c r="QGJ19" s="757"/>
      <c r="QGK19" s="757"/>
      <c r="QGL19" s="757"/>
      <c r="QGM19" s="757"/>
      <c r="QGN19" s="757"/>
      <c r="QGO19" s="757"/>
      <c r="QGP19" s="757"/>
      <c r="QGQ19" s="757"/>
      <c r="QGR19" s="757"/>
      <c r="QGS19" s="757"/>
      <c r="QGT19" s="757"/>
      <c r="QGU19" s="757"/>
      <c r="QGV19" s="757"/>
      <c r="QGW19" s="757"/>
      <c r="QGX19" s="757"/>
      <c r="QGY19" s="757"/>
      <c r="QGZ19" s="757"/>
      <c r="QHA19" s="757"/>
      <c r="QHB19" s="757"/>
      <c r="QHC19" s="757"/>
      <c r="QHD19" s="757"/>
      <c r="QHE19" s="757"/>
      <c r="QHF19" s="757"/>
      <c r="QHG19" s="757"/>
      <c r="QHH19" s="757"/>
      <c r="QHI19" s="757"/>
      <c r="QHJ19" s="757"/>
      <c r="QHK19" s="757"/>
      <c r="QHL19" s="757"/>
      <c r="QHM19" s="757"/>
      <c r="QHN19" s="757"/>
      <c r="QHO19" s="757"/>
      <c r="QHP19" s="757"/>
      <c r="QHQ19" s="757"/>
      <c r="QHR19" s="757"/>
      <c r="QHS19" s="757"/>
      <c r="QHT19" s="757"/>
      <c r="QHU19" s="757"/>
      <c r="QHV19" s="757"/>
      <c r="QHW19" s="757"/>
      <c r="QHX19" s="757"/>
      <c r="QHY19" s="757"/>
      <c r="QHZ19" s="757"/>
      <c r="QIA19" s="757"/>
      <c r="QIB19" s="757"/>
      <c r="QIC19" s="757"/>
      <c r="QID19" s="757"/>
      <c r="QIE19" s="757"/>
      <c r="QIF19" s="757"/>
      <c r="QIG19" s="757"/>
      <c r="QIH19" s="757"/>
      <c r="QII19" s="757"/>
      <c r="QIJ19" s="757"/>
      <c r="QIK19" s="757"/>
      <c r="QIL19" s="757"/>
      <c r="QIM19" s="757"/>
      <c r="QIN19" s="757"/>
      <c r="QIO19" s="757"/>
      <c r="QIP19" s="757"/>
      <c r="QIQ19" s="757"/>
      <c r="QIR19" s="757"/>
      <c r="QIS19" s="757"/>
      <c r="QIT19" s="757"/>
      <c r="QIU19" s="757"/>
      <c r="QIV19" s="757"/>
      <c r="QIW19" s="757"/>
      <c r="QIX19" s="757"/>
      <c r="QIY19" s="757"/>
      <c r="QIZ19" s="757"/>
      <c r="QJA19" s="757"/>
      <c r="QJB19" s="757"/>
      <c r="QJC19" s="757"/>
      <c r="QJD19" s="757"/>
      <c r="QJE19" s="757"/>
      <c r="QJF19" s="757"/>
      <c r="QJG19" s="757"/>
      <c r="QJH19" s="757"/>
      <c r="QJI19" s="757"/>
      <c r="QJJ19" s="757"/>
      <c r="QJK19" s="757"/>
      <c r="QJL19" s="757"/>
      <c r="QJM19" s="757"/>
      <c r="QJN19" s="757"/>
      <c r="QJO19" s="757"/>
      <c r="QJP19" s="757"/>
      <c r="QJQ19" s="757"/>
      <c r="QJR19" s="757"/>
      <c r="QJS19" s="757"/>
      <c r="QJT19" s="757"/>
      <c r="QJU19" s="757"/>
      <c r="QJV19" s="757"/>
      <c r="QJW19" s="757"/>
      <c r="QJX19" s="757"/>
      <c r="QJY19" s="757"/>
      <c r="QJZ19" s="757"/>
      <c r="QKA19" s="757"/>
      <c r="QKB19" s="757"/>
      <c r="QKC19" s="757"/>
      <c r="QKD19" s="757"/>
      <c r="QKE19" s="757"/>
      <c r="QKF19" s="757"/>
      <c r="QKG19" s="757"/>
      <c r="QKH19" s="757"/>
      <c r="QKI19" s="757"/>
      <c r="QKJ19" s="757"/>
      <c r="QKK19" s="757"/>
      <c r="QKL19" s="757"/>
      <c r="QKM19" s="757"/>
      <c r="QKN19" s="757"/>
      <c r="QKO19" s="757"/>
      <c r="QKP19" s="757"/>
      <c r="QKQ19" s="757"/>
      <c r="QKR19" s="757"/>
      <c r="QKS19" s="757"/>
      <c r="QKT19" s="757"/>
      <c r="QKU19" s="757"/>
      <c r="QKV19" s="757"/>
      <c r="QKW19" s="757"/>
      <c r="QKX19" s="757"/>
      <c r="QKY19" s="757"/>
      <c r="QKZ19" s="757"/>
      <c r="QLA19" s="757"/>
      <c r="QLB19" s="757"/>
      <c r="QLC19" s="757"/>
      <c r="QLD19" s="757"/>
      <c r="QLE19" s="757"/>
      <c r="QLF19" s="757"/>
      <c r="QLG19" s="757"/>
      <c r="QLH19" s="757"/>
      <c r="QLI19" s="757"/>
      <c r="QLJ19" s="757"/>
      <c r="QLK19" s="757"/>
      <c r="QLL19" s="757"/>
      <c r="QLM19" s="757"/>
      <c r="QLN19" s="757"/>
      <c r="QLO19" s="757"/>
      <c r="QLP19" s="757"/>
      <c r="QLQ19" s="757"/>
      <c r="QLR19" s="757"/>
      <c r="QLS19" s="757"/>
      <c r="QLT19" s="757"/>
      <c r="QLU19" s="757"/>
      <c r="QLV19" s="757"/>
      <c r="QLW19" s="757"/>
      <c r="QLX19" s="757"/>
      <c r="QLY19" s="757"/>
      <c r="QLZ19" s="757"/>
      <c r="QMA19" s="757"/>
      <c r="QMB19" s="757"/>
      <c r="QMC19" s="757"/>
      <c r="QMD19" s="757"/>
      <c r="QME19" s="757"/>
      <c r="QMF19" s="757"/>
      <c r="QMG19" s="757"/>
      <c r="QMH19" s="757"/>
      <c r="QMI19" s="757"/>
      <c r="QMJ19" s="757"/>
      <c r="QMK19" s="757"/>
      <c r="QML19" s="757"/>
      <c r="QMM19" s="757"/>
      <c r="QMN19" s="757"/>
      <c r="QMO19" s="757"/>
      <c r="QMP19" s="757"/>
      <c r="QMQ19" s="757"/>
      <c r="QMR19" s="757"/>
      <c r="QMS19" s="757"/>
      <c r="QMT19" s="757"/>
      <c r="QMU19" s="757"/>
      <c r="QMV19" s="757"/>
      <c r="QMW19" s="757"/>
      <c r="QMX19" s="757"/>
      <c r="QMY19" s="757"/>
      <c r="QMZ19" s="757"/>
      <c r="QNA19" s="757"/>
      <c r="QNB19" s="757"/>
      <c r="QNC19" s="757"/>
      <c r="QND19" s="757"/>
      <c r="QNE19" s="757"/>
      <c r="QNF19" s="757"/>
      <c r="QNG19" s="757"/>
      <c r="QNH19" s="757"/>
      <c r="QNI19" s="757"/>
      <c r="QNJ19" s="757"/>
      <c r="QNK19" s="757"/>
      <c r="QNL19" s="757"/>
      <c r="QNM19" s="757"/>
      <c r="QNN19" s="757"/>
      <c r="QNO19" s="757"/>
      <c r="QNP19" s="757"/>
      <c r="QNQ19" s="757"/>
      <c r="QNR19" s="757"/>
      <c r="QNS19" s="757"/>
      <c r="QNT19" s="757"/>
      <c r="QNU19" s="757"/>
      <c r="QNV19" s="757"/>
      <c r="QNW19" s="757"/>
      <c r="QNX19" s="757"/>
      <c r="QNY19" s="757"/>
      <c r="QNZ19" s="757"/>
      <c r="QOA19" s="757"/>
      <c r="QOB19" s="757"/>
      <c r="QOC19" s="757"/>
      <c r="QOD19" s="757"/>
      <c r="QOE19" s="757"/>
      <c r="QOF19" s="757"/>
      <c r="QOG19" s="757"/>
      <c r="QOH19" s="757"/>
      <c r="QOI19" s="757"/>
      <c r="QOJ19" s="757"/>
      <c r="QOK19" s="757"/>
      <c r="QOL19" s="757"/>
      <c r="QOM19" s="757"/>
      <c r="QON19" s="757"/>
      <c r="QOO19" s="757"/>
      <c r="QOP19" s="757"/>
      <c r="QOQ19" s="757"/>
      <c r="QOR19" s="757"/>
      <c r="QOS19" s="757"/>
      <c r="QOT19" s="757"/>
      <c r="QOU19" s="757"/>
      <c r="QOV19" s="757"/>
      <c r="QOW19" s="757"/>
      <c r="QOX19" s="757"/>
      <c r="QOY19" s="757"/>
      <c r="QOZ19" s="757"/>
      <c r="QPA19" s="757"/>
      <c r="QPB19" s="757"/>
      <c r="QPC19" s="757"/>
      <c r="QPD19" s="757"/>
      <c r="QPE19" s="757"/>
      <c r="QPF19" s="757"/>
      <c r="QPG19" s="757"/>
      <c r="QPH19" s="757"/>
      <c r="QPI19" s="757"/>
      <c r="QPJ19" s="757"/>
      <c r="QPK19" s="757"/>
      <c r="QPL19" s="757"/>
      <c r="QPM19" s="757"/>
      <c r="QPN19" s="757"/>
      <c r="QPO19" s="757"/>
      <c r="QPP19" s="757"/>
      <c r="QPQ19" s="757"/>
      <c r="QPR19" s="757"/>
      <c r="QPS19" s="757"/>
      <c r="QPT19" s="757"/>
      <c r="QPU19" s="757"/>
      <c r="QPV19" s="757"/>
      <c r="QPW19" s="757"/>
      <c r="QPX19" s="757"/>
      <c r="QPY19" s="757"/>
      <c r="QPZ19" s="757"/>
      <c r="QQA19" s="757"/>
      <c r="QQB19" s="757"/>
      <c r="QQC19" s="757"/>
      <c r="QQD19" s="757"/>
      <c r="QQE19" s="757"/>
      <c r="QQF19" s="757"/>
      <c r="QQG19" s="757"/>
      <c r="QQH19" s="757"/>
      <c r="QQI19" s="757"/>
      <c r="QQJ19" s="757"/>
      <c r="QQK19" s="757"/>
      <c r="QQL19" s="757"/>
      <c r="QQM19" s="757"/>
      <c r="QQN19" s="757"/>
      <c r="QQO19" s="757"/>
      <c r="QQP19" s="757"/>
      <c r="QQQ19" s="757"/>
      <c r="QQR19" s="757"/>
      <c r="QQS19" s="757"/>
      <c r="QQT19" s="757"/>
      <c r="QQU19" s="757"/>
      <c r="QQV19" s="757"/>
      <c r="QQW19" s="757"/>
      <c r="QQX19" s="757"/>
      <c r="QQY19" s="757"/>
      <c r="QQZ19" s="757"/>
      <c r="QRA19" s="757"/>
      <c r="QRB19" s="757"/>
      <c r="QRC19" s="757"/>
      <c r="QRD19" s="757"/>
      <c r="QRE19" s="757"/>
      <c r="QRF19" s="757"/>
      <c r="QRG19" s="757"/>
      <c r="QRH19" s="757"/>
      <c r="QRI19" s="757"/>
      <c r="QRJ19" s="757"/>
      <c r="QRK19" s="757"/>
      <c r="QRL19" s="757"/>
      <c r="QRM19" s="757"/>
      <c r="QRN19" s="757"/>
      <c r="QRO19" s="757"/>
      <c r="QRP19" s="757"/>
      <c r="QRQ19" s="757"/>
      <c r="QRR19" s="757"/>
      <c r="QRS19" s="757"/>
      <c r="QRT19" s="757"/>
      <c r="QRU19" s="757"/>
      <c r="QRV19" s="757"/>
      <c r="QRW19" s="757"/>
      <c r="QRX19" s="757"/>
      <c r="QRY19" s="757"/>
      <c r="QRZ19" s="757"/>
      <c r="QSA19" s="757"/>
      <c r="QSB19" s="757"/>
      <c r="QSC19" s="757"/>
      <c r="QSD19" s="757"/>
      <c r="QSE19" s="757"/>
      <c r="QSF19" s="757"/>
      <c r="QSG19" s="757"/>
      <c r="QSH19" s="757"/>
      <c r="QSI19" s="757"/>
      <c r="QSJ19" s="757"/>
      <c r="QSK19" s="757"/>
      <c r="QSL19" s="757"/>
      <c r="QSM19" s="757"/>
      <c r="QSN19" s="757"/>
      <c r="QSO19" s="757"/>
      <c r="QSP19" s="757"/>
      <c r="QSQ19" s="757"/>
      <c r="QSR19" s="757"/>
      <c r="QSS19" s="757"/>
      <c r="QST19" s="757"/>
      <c r="QSU19" s="757"/>
      <c r="QSV19" s="757"/>
      <c r="QSW19" s="757"/>
      <c r="QSX19" s="757"/>
      <c r="QSY19" s="757"/>
      <c r="QSZ19" s="757"/>
      <c r="QTA19" s="757"/>
      <c r="QTB19" s="757"/>
      <c r="QTC19" s="757"/>
      <c r="QTD19" s="757"/>
      <c r="QTE19" s="757"/>
      <c r="QTF19" s="757"/>
      <c r="QTG19" s="757"/>
      <c r="QTH19" s="757"/>
      <c r="QTI19" s="757"/>
      <c r="QTJ19" s="757"/>
      <c r="QTK19" s="757"/>
      <c r="QTL19" s="757"/>
      <c r="QTM19" s="757"/>
      <c r="QTN19" s="757"/>
      <c r="QTO19" s="757"/>
      <c r="QTP19" s="757"/>
      <c r="QTQ19" s="757"/>
      <c r="QTR19" s="757"/>
      <c r="QTS19" s="757"/>
      <c r="QTT19" s="757"/>
      <c r="QTU19" s="757"/>
      <c r="QTV19" s="757"/>
      <c r="QTW19" s="757"/>
      <c r="QTX19" s="757"/>
      <c r="QTY19" s="757"/>
      <c r="QTZ19" s="757"/>
      <c r="QUA19" s="757"/>
      <c r="QUB19" s="757"/>
      <c r="QUC19" s="757"/>
      <c r="QUD19" s="757"/>
      <c r="QUE19" s="757"/>
      <c r="QUF19" s="757"/>
      <c r="QUG19" s="757"/>
      <c r="QUH19" s="757"/>
      <c r="QUI19" s="757"/>
      <c r="QUJ19" s="757"/>
      <c r="QUK19" s="757"/>
      <c r="QUL19" s="757"/>
      <c r="QUM19" s="757"/>
      <c r="QUN19" s="757"/>
      <c r="QUO19" s="757"/>
      <c r="QUP19" s="757"/>
      <c r="QUQ19" s="757"/>
      <c r="QUR19" s="757"/>
      <c r="QUS19" s="757"/>
      <c r="QUT19" s="757"/>
      <c r="QUU19" s="757"/>
      <c r="QUV19" s="757"/>
      <c r="QUW19" s="757"/>
      <c r="QUX19" s="757"/>
      <c r="QUY19" s="757"/>
      <c r="QUZ19" s="757"/>
      <c r="QVA19" s="757"/>
      <c r="QVB19" s="757"/>
      <c r="QVC19" s="757"/>
      <c r="QVD19" s="757"/>
      <c r="QVE19" s="757"/>
      <c r="QVF19" s="757"/>
      <c r="QVG19" s="757"/>
      <c r="QVH19" s="757"/>
      <c r="QVI19" s="757"/>
      <c r="QVJ19" s="757"/>
      <c r="QVK19" s="757"/>
      <c r="QVL19" s="757"/>
      <c r="QVM19" s="757"/>
      <c r="QVN19" s="757"/>
      <c r="QVO19" s="757"/>
      <c r="QVP19" s="757"/>
      <c r="QVQ19" s="757"/>
      <c r="QVR19" s="757"/>
      <c r="QVS19" s="757"/>
      <c r="QVT19" s="757"/>
      <c r="QVU19" s="757"/>
      <c r="QVV19" s="757"/>
      <c r="QVW19" s="757"/>
      <c r="QVX19" s="757"/>
      <c r="QVY19" s="757"/>
      <c r="QVZ19" s="757"/>
      <c r="QWA19" s="757"/>
      <c r="QWB19" s="757"/>
      <c r="QWC19" s="757"/>
      <c r="QWD19" s="757"/>
      <c r="QWE19" s="757"/>
      <c r="QWF19" s="757"/>
      <c r="QWG19" s="757"/>
      <c r="QWH19" s="757"/>
      <c r="QWI19" s="757"/>
      <c r="QWJ19" s="757"/>
      <c r="QWK19" s="757"/>
      <c r="QWL19" s="757"/>
      <c r="QWM19" s="757"/>
      <c r="QWN19" s="757"/>
      <c r="QWO19" s="757"/>
      <c r="QWP19" s="757"/>
      <c r="QWQ19" s="757"/>
      <c r="QWR19" s="757"/>
      <c r="QWS19" s="757"/>
      <c r="QWT19" s="757"/>
      <c r="QWU19" s="757"/>
      <c r="QWV19" s="757"/>
      <c r="QWW19" s="757"/>
      <c r="QWX19" s="757"/>
      <c r="QWY19" s="757"/>
      <c r="QWZ19" s="757"/>
      <c r="QXA19" s="757"/>
      <c r="QXB19" s="757"/>
      <c r="QXC19" s="757"/>
      <c r="QXD19" s="757"/>
      <c r="QXE19" s="757"/>
      <c r="QXF19" s="757"/>
      <c r="QXG19" s="757"/>
      <c r="QXH19" s="757"/>
      <c r="QXI19" s="757"/>
      <c r="QXJ19" s="757"/>
      <c r="QXK19" s="757"/>
      <c r="QXL19" s="757"/>
      <c r="QXM19" s="757"/>
      <c r="QXN19" s="757"/>
      <c r="QXO19" s="757"/>
      <c r="QXP19" s="757"/>
      <c r="QXQ19" s="757"/>
      <c r="QXR19" s="757"/>
      <c r="QXS19" s="757"/>
      <c r="QXT19" s="757"/>
      <c r="QXU19" s="757"/>
      <c r="QXV19" s="757"/>
      <c r="QXW19" s="757"/>
      <c r="QXX19" s="757"/>
      <c r="QXY19" s="757"/>
      <c r="QXZ19" s="757"/>
      <c r="QYA19" s="757"/>
      <c r="QYB19" s="757"/>
      <c r="QYC19" s="757"/>
      <c r="QYD19" s="757"/>
      <c r="QYE19" s="757"/>
      <c r="QYF19" s="757"/>
      <c r="QYG19" s="757"/>
      <c r="QYH19" s="757"/>
      <c r="QYI19" s="757"/>
      <c r="QYJ19" s="757"/>
      <c r="QYK19" s="757"/>
      <c r="QYL19" s="757"/>
      <c r="QYM19" s="757"/>
      <c r="QYN19" s="757"/>
      <c r="QYO19" s="757"/>
      <c r="QYP19" s="757"/>
      <c r="QYQ19" s="757"/>
      <c r="QYR19" s="757"/>
      <c r="QYS19" s="757"/>
      <c r="QYT19" s="757"/>
      <c r="QYU19" s="757"/>
      <c r="QYV19" s="757"/>
      <c r="QYW19" s="757"/>
      <c r="QYX19" s="757"/>
      <c r="QYY19" s="757"/>
      <c r="QYZ19" s="757"/>
      <c r="QZA19" s="757"/>
      <c r="QZB19" s="757"/>
      <c r="QZC19" s="757"/>
      <c r="QZD19" s="757"/>
      <c r="QZE19" s="757"/>
      <c r="QZF19" s="757"/>
      <c r="QZG19" s="757"/>
      <c r="QZH19" s="757"/>
      <c r="QZI19" s="757"/>
      <c r="QZJ19" s="757"/>
      <c r="QZK19" s="757"/>
      <c r="QZL19" s="757"/>
      <c r="QZM19" s="757"/>
      <c r="QZN19" s="757"/>
      <c r="QZO19" s="757"/>
      <c r="QZP19" s="757"/>
      <c r="QZQ19" s="757"/>
      <c r="QZR19" s="757"/>
      <c r="QZS19" s="757"/>
      <c r="QZT19" s="757"/>
      <c r="QZU19" s="757"/>
      <c r="QZV19" s="757"/>
      <c r="QZW19" s="757"/>
      <c r="QZX19" s="757"/>
      <c r="QZY19" s="757"/>
      <c r="QZZ19" s="757"/>
      <c r="RAA19" s="757"/>
      <c r="RAB19" s="757"/>
      <c r="RAC19" s="757"/>
      <c r="RAD19" s="757"/>
      <c r="RAE19" s="757"/>
      <c r="RAF19" s="757"/>
      <c r="RAG19" s="757"/>
      <c r="RAH19" s="757"/>
      <c r="RAI19" s="757"/>
      <c r="RAJ19" s="757"/>
      <c r="RAK19" s="757"/>
      <c r="RAL19" s="757"/>
      <c r="RAM19" s="757"/>
      <c r="RAN19" s="757"/>
      <c r="RAO19" s="757"/>
      <c r="RAP19" s="757"/>
      <c r="RAQ19" s="757"/>
      <c r="RAR19" s="757"/>
      <c r="RAS19" s="757"/>
      <c r="RAT19" s="757"/>
      <c r="RAU19" s="757"/>
      <c r="RAV19" s="757"/>
      <c r="RAW19" s="757"/>
      <c r="RAX19" s="757"/>
      <c r="RAY19" s="757"/>
      <c r="RAZ19" s="757"/>
      <c r="RBA19" s="757"/>
      <c r="RBB19" s="757"/>
      <c r="RBC19" s="757"/>
      <c r="RBD19" s="757"/>
      <c r="RBE19" s="757"/>
      <c r="RBF19" s="757"/>
      <c r="RBG19" s="757"/>
      <c r="RBH19" s="757"/>
      <c r="RBI19" s="757"/>
      <c r="RBJ19" s="757"/>
      <c r="RBK19" s="757"/>
      <c r="RBL19" s="757"/>
      <c r="RBM19" s="757"/>
      <c r="RBN19" s="757"/>
      <c r="RBO19" s="757"/>
      <c r="RBP19" s="757"/>
      <c r="RBQ19" s="757"/>
      <c r="RBR19" s="757"/>
      <c r="RBS19" s="757"/>
      <c r="RBT19" s="757"/>
      <c r="RBU19" s="757"/>
      <c r="RBV19" s="757"/>
      <c r="RBW19" s="757"/>
      <c r="RBX19" s="757"/>
      <c r="RBY19" s="757"/>
      <c r="RBZ19" s="757"/>
      <c r="RCA19" s="757"/>
      <c r="RCB19" s="757"/>
      <c r="RCC19" s="757"/>
      <c r="RCD19" s="757"/>
      <c r="RCE19" s="757"/>
      <c r="RCF19" s="757"/>
      <c r="RCG19" s="757"/>
      <c r="RCH19" s="757"/>
      <c r="RCI19" s="757"/>
      <c r="RCJ19" s="757"/>
      <c r="RCK19" s="757"/>
      <c r="RCL19" s="757"/>
      <c r="RCM19" s="757"/>
      <c r="RCN19" s="757"/>
      <c r="RCO19" s="757"/>
      <c r="RCP19" s="757"/>
      <c r="RCQ19" s="757"/>
      <c r="RCR19" s="757"/>
      <c r="RCS19" s="757"/>
      <c r="RCT19" s="757"/>
      <c r="RCU19" s="757"/>
      <c r="RCV19" s="757"/>
      <c r="RCW19" s="757"/>
      <c r="RCX19" s="757"/>
      <c r="RCY19" s="757"/>
      <c r="RCZ19" s="757"/>
      <c r="RDA19" s="757"/>
      <c r="RDB19" s="757"/>
      <c r="RDC19" s="757"/>
      <c r="RDD19" s="757"/>
      <c r="RDE19" s="757"/>
      <c r="RDF19" s="757"/>
      <c r="RDG19" s="757"/>
      <c r="RDH19" s="757"/>
      <c r="RDI19" s="757"/>
      <c r="RDJ19" s="757"/>
      <c r="RDK19" s="757"/>
      <c r="RDL19" s="757"/>
      <c r="RDM19" s="757"/>
      <c r="RDN19" s="757"/>
      <c r="RDO19" s="757"/>
      <c r="RDP19" s="757"/>
      <c r="RDQ19" s="757"/>
      <c r="RDR19" s="757"/>
      <c r="RDS19" s="757"/>
      <c r="RDT19" s="757"/>
      <c r="RDU19" s="757"/>
      <c r="RDV19" s="757"/>
      <c r="RDW19" s="757"/>
      <c r="RDX19" s="757"/>
      <c r="RDY19" s="757"/>
      <c r="RDZ19" s="757"/>
      <c r="REA19" s="757"/>
      <c r="REB19" s="757"/>
      <c r="REC19" s="757"/>
      <c r="RED19" s="757"/>
      <c r="REE19" s="757"/>
      <c r="REF19" s="757"/>
      <c r="REG19" s="757"/>
      <c r="REH19" s="757"/>
      <c r="REI19" s="757"/>
      <c r="REJ19" s="757"/>
      <c r="REK19" s="757"/>
      <c r="REL19" s="757"/>
      <c r="REM19" s="757"/>
      <c r="REN19" s="757"/>
      <c r="REO19" s="757"/>
      <c r="REP19" s="757"/>
      <c r="REQ19" s="757"/>
      <c r="RER19" s="757"/>
      <c r="RES19" s="757"/>
      <c r="RET19" s="757"/>
      <c r="REU19" s="757"/>
      <c r="REV19" s="757"/>
      <c r="REW19" s="757"/>
      <c r="REX19" s="757"/>
      <c r="REY19" s="757"/>
      <c r="REZ19" s="757"/>
      <c r="RFA19" s="757"/>
      <c r="RFB19" s="757"/>
      <c r="RFC19" s="757"/>
      <c r="RFD19" s="757"/>
      <c r="RFE19" s="757"/>
      <c r="RFF19" s="757"/>
      <c r="RFG19" s="757"/>
      <c r="RFH19" s="757"/>
      <c r="RFI19" s="757"/>
      <c r="RFJ19" s="757"/>
      <c r="RFK19" s="757"/>
      <c r="RFL19" s="757"/>
      <c r="RFM19" s="757"/>
      <c r="RFN19" s="757"/>
      <c r="RFO19" s="757"/>
      <c r="RFP19" s="757"/>
      <c r="RFQ19" s="757"/>
      <c r="RFR19" s="757"/>
      <c r="RFS19" s="757"/>
      <c r="RFT19" s="757"/>
      <c r="RFU19" s="757"/>
      <c r="RFV19" s="757"/>
      <c r="RFW19" s="757"/>
      <c r="RFX19" s="757"/>
      <c r="RFY19" s="757"/>
      <c r="RFZ19" s="757"/>
      <c r="RGA19" s="757"/>
      <c r="RGB19" s="757"/>
      <c r="RGC19" s="757"/>
      <c r="RGD19" s="757"/>
      <c r="RGE19" s="757"/>
      <c r="RGF19" s="757"/>
      <c r="RGG19" s="757"/>
      <c r="RGH19" s="757"/>
      <c r="RGI19" s="757"/>
      <c r="RGJ19" s="757"/>
      <c r="RGK19" s="757"/>
      <c r="RGL19" s="757"/>
      <c r="RGM19" s="757"/>
      <c r="RGN19" s="757"/>
      <c r="RGO19" s="757"/>
      <c r="RGP19" s="757"/>
      <c r="RGQ19" s="757"/>
      <c r="RGR19" s="757"/>
      <c r="RGS19" s="757"/>
      <c r="RGT19" s="757"/>
      <c r="RGU19" s="757"/>
      <c r="RGV19" s="757"/>
      <c r="RGW19" s="757"/>
      <c r="RGX19" s="757"/>
      <c r="RGY19" s="757"/>
      <c r="RGZ19" s="757"/>
      <c r="RHA19" s="757"/>
      <c r="RHB19" s="757"/>
      <c r="RHC19" s="757"/>
      <c r="RHD19" s="757"/>
      <c r="RHE19" s="757"/>
      <c r="RHF19" s="757"/>
      <c r="RHG19" s="757"/>
      <c r="RHH19" s="757"/>
      <c r="RHI19" s="757"/>
      <c r="RHJ19" s="757"/>
      <c r="RHK19" s="757"/>
      <c r="RHL19" s="757"/>
      <c r="RHM19" s="757"/>
      <c r="RHN19" s="757"/>
      <c r="RHO19" s="757"/>
      <c r="RHP19" s="757"/>
      <c r="RHQ19" s="757"/>
      <c r="RHR19" s="757"/>
      <c r="RHS19" s="757"/>
      <c r="RHT19" s="757"/>
      <c r="RHU19" s="757"/>
      <c r="RHV19" s="757"/>
      <c r="RHW19" s="757"/>
      <c r="RHX19" s="757"/>
      <c r="RHY19" s="757"/>
      <c r="RHZ19" s="757"/>
      <c r="RIA19" s="757"/>
      <c r="RIB19" s="757"/>
      <c r="RIC19" s="757"/>
      <c r="RID19" s="757"/>
      <c r="RIE19" s="757"/>
      <c r="RIF19" s="757"/>
      <c r="RIG19" s="757"/>
      <c r="RIH19" s="757"/>
      <c r="RII19" s="757"/>
      <c r="RIJ19" s="757"/>
      <c r="RIK19" s="757"/>
      <c r="RIL19" s="757"/>
      <c r="RIM19" s="757"/>
      <c r="RIN19" s="757"/>
      <c r="RIO19" s="757"/>
      <c r="RIP19" s="757"/>
      <c r="RIQ19" s="757"/>
      <c r="RIR19" s="757"/>
      <c r="RIS19" s="757"/>
      <c r="RIT19" s="757"/>
      <c r="RIU19" s="757"/>
      <c r="RIV19" s="757"/>
      <c r="RIW19" s="757"/>
      <c r="RIX19" s="757"/>
      <c r="RIY19" s="757"/>
      <c r="RIZ19" s="757"/>
      <c r="RJA19" s="757"/>
      <c r="RJB19" s="757"/>
      <c r="RJC19" s="757"/>
      <c r="RJD19" s="757"/>
      <c r="RJE19" s="757"/>
      <c r="RJF19" s="757"/>
      <c r="RJG19" s="757"/>
      <c r="RJH19" s="757"/>
      <c r="RJI19" s="757"/>
      <c r="RJJ19" s="757"/>
      <c r="RJK19" s="757"/>
      <c r="RJL19" s="757"/>
      <c r="RJM19" s="757"/>
      <c r="RJN19" s="757"/>
      <c r="RJO19" s="757"/>
      <c r="RJP19" s="757"/>
      <c r="RJQ19" s="757"/>
      <c r="RJR19" s="757"/>
      <c r="RJS19" s="757"/>
      <c r="RJT19" s="757"/>
      <c r="RJU19" s="757"/>
      <c r="RJV19" s="757"/>
      <c r="RJW19" s="757"/>
      <c r="RJX19" s="757"/>
      <c r="RJY19" s="757"/>
      <c r="RJZ19" s="757"/>
      <c r="RKA19" s="757"/>
      <c r="RKB19" s="757"/>
      <c r="RKC19" s="757"/>
      <c r="RKD19" s="757"/>
      <c r="RKE19" s="757"/>
      <c r="RKF19" s="757"/>
      <c r="RKG19" s="757"/>
      <c r="RKH19" s="757"/>
      <c r="RKI19" s="757"/>
      <c r="RKJ19" s="757"/>
      <c r="RKK19" s="757"/>
      <c r="RKL19" s="757"/>
      <c r="RKM19" s="757"/>
      <c r="RKN19" s="757"/>
      <c r="RKO19" s="757"/>
      <c r="RKP19" s="757"/>
      <c r="RKQ19" s="757"/>
      <c r="RKR19" s="757"/>
      <c r="RKS19" s="757"/>
      <c r="RKT19" s="757"/>
      <c r="RKU19" s="757"/>
      <c r="RKV19" s="757"/>
      <c r="RKW19" s="757"/>
      <c r="RKX19" s="757"/>
      <c r="RKY19" s="757"/>
      <c r="RKZ19" s="757"/>
      <c r="RLA19" s="757"/>
      <c r="RLB19" s="757"/>
      <c r="RLC19" s="757"/>
      <c r="RLD19" s="757"/>
      <c r="RLE19" s="757"/>
      <c r="RLF19" s="757"/>
      <c r="RLG19" s="757"/>
      <c r="RLH19" s="757"/>
      <c r="RLI19" s="757"/>
      <c r="RLJ19" s="757"/>
      <c r="RLK19" s="757"/>
      <c r="RLL19" s="757"/>
      <c r="RLM19" s="757"/>
      <c r="RLN19" s="757"/>
      <c r="RLO19" s="757"/>
      <c r="RLP19" s="757"/>
      <c r="RLQ19" s="757"/>
      <c r="RLR19" s="757"/>
      <c r="RLS19" s="757"/>
      <c r="RLT19" s="757"/>
      <c r="RLU19" s="757"/>
      <c r="RLV19" s="757"/>
      <c r="RLW19" s="757"/>
      <c r="RLX19" s="757"/>
      <c r="RLY19" s="757"/>
      <c r="RLZ19" s="757"/>
      <c r="RMA19" s="757"/>
      <c r="RMB19" s="757"/>
      <c r="RMC19" s="757"/>
      <c r="RMD19" s="757"/>
      <c r="RME19" s="757"/>
      <c r="RMF19" s="757"/>
      <c r="RMG19" s="757"/>
      <c r="RMH19" s="757"/>
      <c r="RMI19" s="757"/>
      <c r="RMJ19" s="757"/>
      <c r="RMK19" s="757"/>
      <c r="RML19" s="757"/>
      <c r="RMM19" s="757"/>
      <c r="RMN19" s="757"/>
      <c r="RMO19" s="757"/>
      <c r="RMP19" s="757"/>
      <c r="RMQ19" s="757"/>
      <c r="RMR19" s="757"/>
      <c r="RMS19" s="757"/>
      <c r="RMT19" s="757"/>
      <c r="RMU19" s="757"/>
      <c r="RMV19" s="757"/>
      <c r="RMW19" s="757"/>
      <c r="RMX19" s="757"/>
      <c r="RMY19" s="757"/>
      <c r="RMZ19" s="757"/>
      <c r="RNA19" s="757"/>
      <c r="RNB19" s="757"/>
      <c r="RNC19" s="757"/>
      <c r="RND19" s="757"/>
      <c r="RNE19" s="757"/>
      <c r="RNF19" s="757"/>
      <c r="RNG19" s="757"/>
      <c r="RNH19" s="757"/>
      <c r="RNI19" s="757"/>
      <c r="RNJ19" s="757"/>
      <c r="RNK19" s="757"/>
      <c r="RNL19" s="757"/>
      <c r="RNM19" s="757"/>
      <c r="RNN19" s="757"/>
      <c r="RNO19" s="757"/>
      <c r="RNP19" s="757"/>
      <c r="RNQ19" s="757"/>
      <c r="RNR19" s="757"/>
      <c r="RNS19" s="757"/>
      <c r="RNT19" s="757"/>
      <c r="RNU19" s="757"/>
      <c r="RNV19" s="757"/>
      <c r="RNW19" s="757"/>
      <c r="RNX19" s="757"/>
      <c r="RNY19" s="757"/>
      <c r="RNZ19" s="757"/>
      <c r="ROA19" s="757"/>
      <c r="ROB19" s="757"/>
      <c r="ROC19" s="757"/>
      <c r="ROD19" s="757"/>
      <c r="ROE19" s="757"/>
      <c r="ROF19" s="757"/>
      <c r="ROG19" s="757"/>
      <c r="ROH19" s="757"/>
      <c r="ROI19" s="757"/>
      <c r="ROJ19" s="757"/>
      <c r="ROK19" s="757"/>
      <c r="ROL19" s="757"/>
      <c r="ROM19" s="757"/>
      <c r="RON19" s="757"/>
      <c r="ROO19" s="757"/>
      <c r="ROP19" s="757"/>
      <c r="ROQ19" s="757"/>
      <c r="ROR19" s="757"/>
      <c r="ROS19" s="757"/>
      <c r="ROT19" s="757"/>
      <c r="ROU19" s="757"/>
      <c r="ROV19" s="757"/>
      <c r="ROW19" s="757"/>
      <c r="ROX19" s="757"/>
      <c r="ROY19" s="757"/>
      <c r="ROZ19" s="757"/>
      <c r="RPA19" s="757"/>
      <c r="RPB19" s="757"/>
      <c r="RPC19" s="757"/>
      <c r="RPD19" s="757"/>
      <c r="RPE19" s="757"/>
      <c r="RPF19" s="757"/>
      <c r="RPG19" s="757"/>
      <c r="RPH19" s="757"/>
      <c r="RPI19" s="757"/>
      <c r="RPJ19" s="757"/>
      <c r="RPK19" s="757"/>
      <c r="RPL19" s="757"/>
      <c r="RPM19" s="757"/>
      <c r="RPN19" s="757"/>
      <c r="RPO19" s="757"/>
      <c r="RPP19" s="757"/>
      <c r="RPQ19" s="757"/>
      <c r="RPR19" s="757"/>
      <c r="RPS19" s="757"/>
      <c r="RPT19" s="757"/>
      <c r="RPU19" s="757"/>
      <c r="RPV19" s="757"/>
      <c r="RPW19" s="757"/>
      <c r="RPX19" s="757"/>
      <c r="RPY19" s="757"/>
      <c r="RPZ19" s="757"/>
      <c r="RQA19" s="757"/>
      <c r="RQB19" s="757"/>
      <c r="RQC19" s="757"/>
      <c r="RQD19" s="757"/>
      <c r="RQE19" s="757"/>
      <c r="RQF19" s="757"/>
      <c r="RQG19" s="757"/>
      <c r="RQH19" s="757"/>
      <c r="RQI19" s="757"/>
      <c r="RQJ19" s="757"/>
      <c r="RQK19" s="757"/>
      <c r="RQL19" s="757"/>
      <c r="RQM19" s="757"/>
      <c r="RQN19" s="757"/>
      <c r="RQO19" s="757"/>
      <c r="RQP19" s="757"/>
      <c r="RQQ19" s="757"/>
      <c r="RQR19" s="757"/>
      <c r="RQS19" s="757"/>
      <c r="RQT19" s="757"/>
      <c r="RQU19" s="757"/>
      <c r="RQV19" s="757"/>
      <c r="RQW19" s="757"/>
      <c r="RQX19" s="757"/>
      <c r="RQY19" s="757"/>
      <c r="RQZ19" s="757"/>
      <c r="RRA19" s="757"/>
      <c r="RRB19" s="757"/>
      <c r="RRC19" s="757"/>
      <c r="RRD19" s="757"/>
      <c r="RRE19" s="757"/>
      <c r="RRF19" s="757"/>
      <c r="RRG19" s="757"/>
      <c r="RRH19" s="757"/>
      <c r="RRI19" s="757"/>
      <c r="RRJ19" s="757"/>
      <c r="RRK19" s="757"/>
      <c r="RRL19" s="757"/>
      <c r="RRM19" s="757"/>
      <c r="RRN19" s="757"/>
      <c r="RRO19" s="757"/>
      <c r="RRP19" s="757"/>
      <c r="RRQ19" s="757"/>
      <c r="RRR19" s="757"/>
      <c r="RRS19" s="757"/>
      <c r="RRT19" s="757"/>
      <c r="RRU19" s="757"/>
      <c r="RRV19" s="757"/>
      <c r="RRW19" s="757"/>
      <c r="RRX19" s="757"/>
      <c r="RRY19" s="757"/>
      <c r="RRZ19" s="757"/>
      <c r="RSA19" s="757"/>
      <c r="RSB19" s="757"/>
      <c r="RSC19" s="757"/>
      <c r="RSD19" s="757"/>
      <c r="RSE19" s="757"/>
      <c r="RSF19" s="757"/>
      <c r="RSG19" s="757"/>
      <c r="RSH19" s="757"/>
      <c r="RSI19" s="757"/>
      <c r="RSJ19" s="757"/>
      <c r="RSK19" s="757"/>
      <c r="RSL19" s="757"/>
      <c r="RSM19" s="757"/>
      <c r="RSN19" s="757"/>
      <c r="RSO19" s="757"/>
      <c r="RSP19" s="757"/>
      <c r="RSQ19" s="757"/>
      <c r="RSR19" s="757"/>
      <c r="RSS19" s="757"/>
      <c r="RST19" s="757"/>
      <c r="RSU19" s="757"/>
      <c r="RSV19" s="757"/>
      <c r="RSW19" s="757"/>
      <c r="RSX19" s="757"/>
      <c r="RSY19" s="757"/>
      <c r="RSZ19" s="757"/>
      <c r="RTA19" s="757"/>
      <c r="RTB19" s="757"/>
      <c r="RTC19" s="757"/>
      <c r="RTD19" s="757"/>
      <c r="RTE19" s="757"/>
      <c r="RTF19" s="757"/>
      <c r="RTG19" s="757"/>
      <c r="RTH19" s="757"/>
      <c r="RTI19" s="757"/>
      <c r="RTJ19" s="757"/>
      <c r="RTK19" s="757"/>
      <c r="RTL19" s="757"/>
      <c r="RTM19" s="757"/>
      <c r="RTN19" s="757"/>
      <c r="RTO19" s="757"/>
      <c r="RTP19" s="757"/>
      <c r="RTQ19" s="757"/>
      <c r="RTR19" s="757"/>
      <c r="RTS19" s="757"/>
      <c r="RTT19" s="757"/>
      <c r="RTU19" s="757"/>
      <c r="RTV19" s="757"/>
      <c r="RTW19" s="757"/>
      <c r="RTX19" s="757"/>
      <c r="RTY19" s="757"/>
      <c r="RTZ19" s="757"/>
      <c r="RUA19" s="757"/>
      <c r="RUB19" s="757"/>
      <c r="RUC19" s="757"/>
      <c r="RUD19" s="757"/>
      <c r="RUE19" s="757"/>
      <c r="RUF19" s="757"/>
      <c r="RUG19" s="757"/>
      <c r="RUH19" s="757"/>
      <c r="RUI19" s="757"/>
      <c r="RUJ19" s="757"/>
      <c r="RUK19" s="757"/>
      <c r="RUL19" s="757"/>
      <c r="RUM19" s="757"/>
      <c r="RUN19" s="757"/>
      <c r="RUO19" s="757"/>
      <c r="RUP19" s="757"/>
      <c r="RUQ19" s="757"/>
      <c r="RUR19" s="757"/>
      <c r="RUS19" s="757"/>
      <c r="RUT19" s="757"/>
      <c r="RUU19" s="757"/>
      <c r="RUV19" s="757"/>
      <c r="RUW19" s="757"/>
      <c r="RUX19" s="757"/>
      <c r="RUY19" s="757"/>
      <c r="RUZ19" s="757"/>
      <c r="RVA19" s="757"/>
      <c r="RVB19" s="757"/>
      <c r="RVC19" s="757"/>
      <c r="RVD19" s="757"/>
      <c r="RVE19" s="757"/>
      <c r="RVF19" s="757"/>
      <c r="RVG19" s="757"/>
      <c r="RVH19" s="757"/>
      <c r="RVI19" s="757"/>
      <c r="RVJ19" s="757"/>
      <c r="RVK19" s="757"/>
      <c r="RVL19" s="757"/>
      <c r="RVM19" s="757"/>
      <c r="RVN19" s="757"/>
      <c r="RVO19" s="757"/>
      <c r="RVP19" s="757"/>
      <c r="RVQ19" s="757"/>
      <c r="RVR19" s="757"/>
      <c r="RVS19" s="757"/>
      <c r="RVT19" s="757"/>
      <c r="RVU19" s="757"/>
      <c r="RVV19" s="757"/>
      <c r="RVW19" s="757"/>
      <c r="RVX19" s="757"/>
      <c r="RVY19" s="757"/>
      <c r="RVZ19" s="757"/>
      <c r="RWA19" s="757"/>
      <c r="RWB19" s="757"/>
      <c r="RWC19" s="757"/>
      <c r="RWD19" s="757"/>
      <c r="RWE19" s="757"/>
      <c r="RWF19" s="757"/>
      <c r="RWG19" s="757"/>
      <c r="RWH19" s="757"/>
      <c r="RWI19" s="757"/>
      <c r="RWJ19" s="757"/>
      <c r="RWK19" s="757"/>
      <c r="RWL19" s="757"/>
      <c r="RWM19" s="757"/>
      <c r="RWN19" s="757"/>
      <c r="RWO19" s="757"/>
      <c r="RWP19" s="757"/>
      <c r="RWQ19" s="757"/>
      <c r="RWR19" s="757"/>
      <c r="RWS19" s="757"/>
      <c r="RWT19" s="757"/>
      <c r="RWU19" s="757"/>
      <c r="RWV19" s="757"/>
      <c r="RWW19" s="757"/>
      <c r="RWX19" s="757"/>
      <c r="RWY19" s="757"/>
      <c r="RWZ19" s="757"/>
      <c r="RXA19" s="757"/>
      <c r="RXB19" s="757"/>
      <c r="RXC19" s="757"/>
      <c r="RXD19" s="757"/>
      <c r="RXE19" s="757"/>
      <c r="RXF19" s="757"/>
      <c r="RXG19" s="757"/>
      <c r="RXH19" s="757"/>
      <c r="RXI19" s="757"/>
      <c r="RXJ19" s="757"/>
      <c r="RXK19" s="757"/>
      <c r="RXL19" s="757"/>
      <c r="RXM19" s="757"/>
      <c r="RXN19" s="757"/>
      <c r="RXO19" s="757"/>
      <c r="RXP19" s="757"/>
      <c r="RXQ19" s="757"/>
      <c r="RXR19" s="757"/>
      <c r="RXS19" s="757"/>
      <c r="RXT19" s="757"/>
      <c r="RXU19" s="757"/>
      <c r="RXV19" s="757"/>
      <c r="RXW19" s="757"/>
      <c r="RXX19" s="757"/>
      <c r="RXY19" s="757"/>
      <c r="RXZ19" s="757"/>
      <c r="RYA19" s="757"/>
      <c r="RYB19" s="757"/>
      <c r="RYC19" s="757"/>
      <c r="RYD19" s="757"/>
      <c r="RYE19" s="757"/>
      <c r="RYF19" s="757"/>
      <c r="RYG19" s="757"/>
      <c r="RYH19" s="757"/>
      <c r="RYI19" s="757"/>
      <c r="RYJ19" s="757"/>
      <c r="RYK19" s="757"/>
      <c r="RYL19" s="757"/>
      <c r="RYM19" s="757"/>
      <c r="RYN19" s="757"/>
      <c r="RYO19" s="757"/>
      <c r="RYP19" s="757"/>
      <c r="RYQ19" s="757"/>
      <c r="RYR19" s="757"/>
      <c r="RYS19" s="757"/>
      <c r="RYT19" s="757"/>
      <c r="RYU19" s="757"/>
      <c r="RYV19" s="757"/>
      <c r="RYW19" s="757"/>
      <c r="RYX19" s="757"/>
      <c r="RYY19" s="757"/>
      <c r="RYZ19" s="757"/>
      <c r="RZA19" s="757"/>
      <c r="RZB19" s="757"/>
      <c r="RZC19" s="757"/>
      <c r="RZD19" s="757"/>
      <c r="RZE19" s="757"/>
      <c r="RZF19" s="757"/>
      <c r="RZG19" s="757"/>
      <c r="RZH19" s="757"/>
      <c r="RZI19" s="757"/>
      <c r="RZJ19" s="757"/>
      <c r="RZK19" s="757"/>
      <c r="RZL19" s="757"/>
      <c r="RZM19" s="757"/>
      <c r="RZN19" s="757"/>
      <c r="RZO19" s="757"/>
      <c r="RZP19" s="757"/>
      <c r="RZQ19" s="757"/>
      <c r="RZR19" s="757"/>
      <c r="RZS19" s="757"/>
      <c r="RZT19" s="757"/>
      <c r="RZU19" s="757"/>
      <c r="RZV19" s="757"/>
      <c r="RZW19" s="757"/>
      <c r="RZX19" s="757"/>
      <c r="RZY19" s="757"/>
      <c r="RZZ19" s="757"/>
      <c r="SAA19" s="757"/>
      <c r="SAB19" s="757"/>
      <c r="SAC19" s="757"/>
      <c r="SAD19" s="757"/>
      <c r="SAE19" s="757"/>
      <c r="SAF19" s="757"/>
      <c r="SAG19" s="757"/>
      <c r="SAH19" s="757"/>
      <c r="SAI19" s="757"/>
      <c r="SAJ19" s="757"/>
      <c r="SAK19" s="757"/>
      <c r="SAL19" s="757"/>
      <c r="SAM19" s="757"/>
      <c r="SAN19" s="757"/>
      <c r="SAO19" s="757"/>
      <c r="SAP19" s="757"/>
      <c r="SAQ19" s="757"/>
      <c r="SAR19" s="757"/>
      <c r="SAS19" s="757"/>
      <c r="SAT19" s="757"/>
      <c r="SAU19" s="757"/>
      <c r="SAV19" s="757"/>
      <c r="SAW19" s="757"/>
      <c r="SAX19" s="757"/>
      <c r="SAY19" s="757"/>
      <c r="SAZ19" s="757"/>
      <c r="SBA19" s="757"/>
      <c r="SBB19" s="757"/>
      <c r="SBC19" s="757"/>
      <c r="SBD19" s="757"/>
      <c r="SBE19" s="757"/>
      <c r="SBF19" s="757"/>
      <c r="SBG19" s="757"/>
      <c r="SBH19" s="757"/>
      <c r="SBI19" s="757"/>
      <c r="SBJ19" s="757"/>
      <c r="SBK19" s="757"/>
      <c r="SBL19" s="757"/>
      <c r="SBM19" s="757"/>
      <c r="SBN19" s="757"/>
      <c r="SBO19" s="757"/>
      <c r="SBP19" s="757"/>
      <c r="SBQ19" s="757"/>
      <c r="SBR19" s="757"/>
      <c r="SBS19" s="757"/>
      <c r="SBT19" s="757"/>
      <c r="SBU19" s="757"/>
      <c r="SBV19" s="757"/>
      <c r="SBW19" s="757"/>
      <c r="SBX19" s="757"/>
      <c r="SBY19" s="757"/>
      <c r="SBZ19" s="757"/>
      <c r="SCA19" s="757"/>
      <c r="SCB19" s="757"/>
      <c r="SCC19" s="757"/>
      <c r="SCD19" s="757"/>
      <c r="SCE19" s="757"/>
      <c r="SCF19" s="757"/>
      <c r="SCG19" s="757"/>
      <c r="SCH19" s="757"/>
      <c r="SCI19" s="757"/>
      <c r="SCJ19" s="757"/>
      <c r="SCK19" s="757"/>
      <c r="SCL19" s="757"/>
      <c r="SCM19" s="757"/>
      <c r="SCN19" s="757"/>
      <c r="SCO19" s="757"/>
      <c r="SCP19" s="757"/>
      <c r="SCQ19" s="757"/>
      <c r="SCR19" s="757"/>
      <c r="SCS19" s="757"/>
      <c r="SCT19" s="757"/>
      <c r="SCU19" s="757"/>
      <c r="SCV19" s="757"/>
      <c r="SCW19" s="757"/>
      <c r="SCX19" s="757"/>
      <c r="SCY19" s="757"/>
      <c r="SCZ19" s="757"/>
      <c r="SDA19" s="757"/>
      <c r="SDB19" s="757"/>
      <c r="SDC19" s="757"/>
      <c r="SDD19" s="757"/>
      <c r="SDE19" s="757"/>
      <c r="SDF19" s="757"/>
      <c r="SDG19" s="757"/>
      <c r="SDH19" s="757"/>
      <c r="SDI19" s="757"/>
      <c r="SDJ19" s="757"/>
      <c r="SDK19" s="757"/>
      <c r="SDL19" s="757"/>
      <c r="SDM19" s="757"/>
      <c r="SDN19" s="757"/>
      <c r="SDO19" s="757"/>
      <c r="SDP19" s="757"/>
      <c r="SDQ19" s="757"/>
      <c r="SDR19" s="757"/>
      <c r="SDS19" s="757"/>
      <c r="SDT19" s="757"/>
      <c r="SDU19" s="757"/>
      <c r="SDV19" s="757"/>
      <c r="SDW19" s="757"/>
      <c r="SDX19" s="757"/>
      <c r="SDY19" s="757"/>
      <c r="SDZ19" s="757"/>
      <c r="SEA19" s="757"/>
      <c r="SEB19" s="757"/>
      <c r="SEC19" s="757"/>
      <c r="SED19" s="757"/>
      <c r="SEE19" s="757"/>
      <c r="SEF19" s="757"/>
      <c r="SEG19" s="757"/>
      <c r="SEH19" s="757"/>
      <c r="SEI19" s="757"/>
      <c r="SEJ19" s="757"/>
      <c r="SEK19" s="757"/>
      <c r="SEL19" s="757"/>
      <c r="SEM19" s="757"/>
      <c r="SEN19" s="757"/>
      <c r="SEO19" s="757"/>
      <c r="SEP19" s="757"/>
      <c r="SEQ19" s="757"/>
      <c r="SER19" s="757"/>
      <c r="SES19" s="757"/>
      <c r="SET19" s="757"/>
      <c r="SEU19" s="757"/>
      <c r="SEV19" s="757"/>
      <c r="SEW19" s="757"/>
      <c r="SEX19" s="757"/>
      <c r="SEY19" s="757"/>
      <c r="SEZ19" s="757"/>
      <c r="SFA19" s="757"/>
      <c r="SFB19" s="757"/>
      <c r="SFC19" s="757"/>
      <c r="SFD19" s="757"/>
      <c r="SFE19" s="757"/>
      <c r="SFF19" s="757"/>
      <c r="SFG19" s="757"/>
      <c r="SFH19" s="757"/>
      <c r="SFI19" s="757"/>
      <c r="SFJ19" s="757"/>
      <c r="SFK19" s="757"/>
      <c r="SFL19" s="757"/>
      <c r="SFM19" s="757"/>
      <c r="SFN19" s="757"/>
      <c r="SFO19" s="757"/>
      <c r="SFP19" s="757"/>
      <c r="SFQ19" s="757"/>
      <c r="SFR19" s="757"/>
      <c r="SFS19" s="757"/>
      <c r="SFT19" s="757"/>
      <c r="SFU19" s="757"/>
      <c r="SFV19" s="757"/>
      <c r="SFW19" s="757"/>
      <c r="SFX19" s="757"/>
      <c r="SFY19" s="757"/>
      <c r="SFZ19" s="757"/>
      <c r="SGA19" s="757"/>
      <c r="SGB19" s="757"/>
      <c r="SGC19" s="757"/>
      <c r="SGD19" s="757"/>
      <c r="SGE19" s="757"/>
      <c r="SGF19" s="757"/>
      <c r="SGG19" s="757"/>
      <c r="SGH19" s="757"/>
      <c r="SGI19" s="757"/>
      <c r="SGJ19" s="757"/>
      <c r="SGK19" s="757"/>
      <c r="SGL19" s="757"/>
      <c r="SGM19" s="757"/>
      <c r="SGN19" s="757"/>
      <c r="SGO19" s="757"/>
      <c r="SGP19" s="757"/>
      <c r="SGQ19" s="757"/>
      <c r="SGR19" s="757"/>
      <c r="SGS19" s="757"/>
      <c r="SGT19" s="757"/>
      <c r="SGU19" s="757"/>
      <c r="SGV19" s="757"/>
      <c r="SGW19" s="757"/>
      <c r="SGX19" s="757"/>
      <c r="SGY19" s="757"/>
      <c r="SGZ19" s="757"/>
      <c r="SHA19" s="757"/>
      <c r="SHB19" s="757"/>
      <c r="SHC19" s="757"/>
      <c r="SHD19" s="757"/>
      <c r="SHE19" s="757"/>
      <c r="SHF19" s="757"/>
      <c r="SHG19" s="757"/>
      <c r="SHH19" s="757"/>
      <c r="SHI19" s="757"/>
      <c r="SHJ19" s="757"/>
      <c r="SHK19" s="757"/>
      <c r="SHL19" s="757"/>
      <c r="SHM19" s="757"/>
      <c r="SHN19" s="757"/>
      <c r="SHO19" s="757"/>
      <c r="SHP19" s="757"/>
      <c r="SHQ19" s="757"/>
      <c r="SHR19" s="757"/>
      <c r="SHS19" s="757"/>
      <c r="SHT19" s="757"/>
      <c r="SHU19" s="757"/>
      <c r="SHV19" s="757"/>
      <c r="SHW19" s="757"/>
      <c r="SHX19" s="757"/>
      <c r="SHY19" s="757"/>
      <c r="SHZ19" s="757"/>
      <c r="SIA19" s="757"/>
      <c r="SIB19" s="757"/>
      <c r="SIC19" s="757"/>
      <c r="SID19" s="757"/>
      <c r="SIE19" s="757"/>
      <c r="SIF19" s="757"/>
      <c r="SIG19" s="757"/>
      <c r="SIH19" s="757"/>
      <c r="SII19" s="757"/>
      <c r="SIJ19" s="757"/>
      <c r="SIK19" s="757"/>
      <c r="SIL19" s="757"/>
      <c r="SIM19" s="757"/>
      <c r="SIN19" s="757"/>
      <c r="SIO19" s="757"/>
      <c r="SIP19" s="757"/>
      <c r="SIQ19" s="757"/>
      <c r="SIR19" s="757"/>
      <c r="SIS19" s="757"/>
      <c r="SIT19" s="757"/>
      <c r="SIU19" s="757"/>
      <c r="SIV19" s="757"/>
      <c r="SIW19" s="757"/>
      <c r="SIX19" s="757"/>
      <c r="SIY19" s="757"/>
      <c r="SIZ19" s="757"/>
      <c r="SJA19" s="757"/>
      <c r="SJB19" s="757"/>
      <c r="SJC19" s="757"/>
      <c r="SJD19" s="757"/>
      <c r="SJE19" s="757"/>
      <c r="SJF19" s="757"/>
      <c r="SJG19" s="757"/>
      <c r="SJH19" s="757"/>
      <c r="SJI19" s="757"/>
      <c r="SJJ19" s="757"/>
      <c r="SJK19" s="757"/>
      <c r="SJL19" s="757"/>
      <c r="SJM19" s="757"/>
      <c r="SJN19" s="757"/>
      <c r="SJO19" s="757"/>
      <c r="SJP19" s="757"/>
      <c r="SJQ19" s="757"/>
      <c r="SJR19" s="757"/>
      <c r="SJS19" s="757"/>
      <c r="SJT19" s="757"/>
      <c r="SJU19" s="757"/>
      <c r="SJV19" s="757"/>
      <c r="SJW19" s="757"/>
      <c r="SJX19" s="757"/>
      <c r="SJY19" s="757"/>
      <c r="SJZ19" s="757"/>
      <c r="SKA19" s="757"/>
      <c r="SKB19" s="757"/>
      <c r="SKC19" s="757"/>
      <c r="SKD19" s="757"/>
      <c r="SKE19" s="757"/>
      <c r="SKF19" s="757"/>
      <c r="SKG19" s="757"/>
      <c r="SKH19" s="757"/>
      <c r="SKI19" s="757"/>
      <c r="SKJ19" s="757"/>
      <c r="SKK19" s="757"/>
      <c r="SKL19" s="757"/>
      <c r="SKM19" s="757"/>
      <c r="SKN19" s="757"/>
      <c r="SKO19" s="757"/>
      <c r="SKP19" s="757"/>
      <c r="SKQ19" s="757"/>
      <c r="SKR19" s="757"/>
      <c r="SKS19" s="757"/>
      <c r="SKT19" s="757"/>
      <c r="SKU19" s="757"/>
      <c r="SKV19" s="757"/>
      <c r="SKW19" s="757"/>
      <c r="SKX19" s="757"/>
      <c r="SKY19" s="757"/>
      <c r="SKZ19" s="757"/>
      <c r="SLA19" s="757"/>
      <c r="SLB19" s="757"/>
      <c r="SLC19" s="757"/>
      <c r="SLD19" s="757"/>
      <c r="SLE19" s="757"/>
      <c r="SLF19" s="757"/>
      <c r="SLG19" s="757"/>
      <c r="SLH19" s="757"/>
      <c r="SLI19" s="757"/>
      <c r="SLJ19" s="757"/>
      <c r="SLK19" s="757"/>
      <c r="SLL19" s="757"/>
      <c r="SLM19" s="757"/>
      <c r="SLN19" s="757"/>
      <c r="SLO19" s="757"/>
      <c r="SLP19" s="757"/>
      <c r="SLQ19" s="757"/>
      <c r="SLR19" s="757"/>
      <c r="SLS19" s="757"/>
      <c r="SLT19" s="757"/>
      <c r="SLU19" s="757"/>
      <c r="SLV19" s="757"/>
      <c r="SLW19" s="757"/>
      <c r="SLX19" s="757"/>
      <c r="SLY19" s="757"/>
      <c r="SLZ19" s="757"/>
      <c r="SMA19" s="757"/>
      <c r="SMB19" s="757"/>
      <c r="SMC19" s="757"/>
      <c r="SMD19" s="757"/>
      <c r="SME19" s="757"/>
      <c r="SMF19" s="757"/>
      <c r="SMG19" s="757"/>
      <c r="SMH19" s="757"/>
      <c r="SMI19" s="757"/>
      <c r="SMJ19" s="757"/>
      <c r="SMK19" s="757"/>
      <c r="SML19" s="757"/>
      <c r="SMM19" s="757"/>
      <c r="SMN19" s="757"/>
      <c r="SMO19" s="757"/>
      <c r="SMP19" s="757"/>
      <c r="SMQ19" s="757"/>
      <c r="SMR19" s="757"/>
      <c r="SMS19" s="757"/>
      <c r="SMT19" s="757"/>
      <c r="SMU19" s="757"/>
      <c r="SMV19" s="757"/>
      <c r="SMW19" s="757"/>
      <c r="SMX19" s="757"/>
      <c r="SMY19" s="757"/>
      <c r="SMZ19" s="757"/>
      <c r="SNA19" s="757"/>
      <c r="SNB19" s="757"/>
      <c r="SNC19" s="757"/>
      <c r="SND19" s="757"/>
      <c r="SNE19" s="757"/>
      <c r="SNF19" s="757"/>
      <c r="SNG19" s="757"/>
      <c r="SNH19" s="757"/>
      <c r="SNI19" s="757"/>
      <c r="SNJ19" s="757"/>
      <c r="SNK19" s="757"/>
      <c r="SNL19" s="757"/>
      <c r="SNM19" s="757"/>
      <c r="SNN19" s="757"/>
      <c r="SNO19" s="757"/>
      <c r="SNP19" s="757"/>
      <c r="SNQ19" s="757"/>
      <c r="SNR19" s="757"/>
      <c r="SNS19" s="757"/>
      <c r="SNT19" s="757"/>
      <c r="SNU19" s="757"/>
      <c r="SNV19" s="757"/>
      <c r="SNW19" s="757"/>
      <c r="SNX19" s="757"/>
      <c r="SNY19" s="757"/>
      <c r="SNZ19" s="757"/>
      <c r="SOA19" s="757"/>
      <c r="SOB19" s="757"/>
      <c r="SOC19" s="757"/>
      <c r="SOD19" s="757"/>
      <c r="SOE19" s="757"/>
      <c r="SOF19" s="757"/>
      <c r="SOG19" s="757"/>
      <c r="SOH19" s="757"/>
      <c r="SOI19" s="757"/>
      <c r="SOJ19" s="757"/>
      <c r="SOK19" s="757"/>
      <c r="SOL19" s="757"/>
      <c r="SOM19" s="757"/>
      <c r="SON19" s="757"/>
      <c r="SOO19" s="757"/>
      <c r="SOP19" s="757"/>
      <c r="SOQ19" s="757"/>
      <c r="SOR19" s="757"/>
      <c r="SOS19" s="757"/>
      <c r="SOT19" s="757"/>
      <c r="SOU19" s="757"/>
      <c r="SOV19" s="757"/>
      <c r="SOW19" s="757"/>
      <c r="SOX19" s="757"/>
      <c r="SOY19" s="757"/>
      <c r="SOZ19" s="757"/>
      <c r="SPA19" s="757"/>
      <c r="SPB19" s="757"/>
      <c r="SPC19" s="757"/>
      <c r="SPD19" s="757"/>
      <c r="SPE19" s="757"/>
      <c r="SPF19" s="757"/>
      <c r="SPG19" s="757"/>
      <c r="SPH19" s="757"/>
      <c r="SPI19" s="757"/>
      <c r="SPJ19" s="757"/>
      <c r="SPK19" s="757"/>
      <c r="SPL19" s="757"/>
      <c r="SPM19" s="757"/>
      <c r="SPN19" s="757"/>
      <c r="SPO19" s="757"/>
      <c r="SPP19" s="757"/>
      <c r="SPQ19" s="757"/>
      <c r="SPR19" s="757"/>
      <c r="SPS19" s="757"/>
      <c r="SPT19" s="757"/>
      <c r="SPU19" s="757"/>
      <c r="SPV19" s="757"/>
      <c r="SPW19" s="757"/>
      <c r="SPX19" s="757"/>
      <c r="SPY19" s="757"/>
      <c r="SPZ19" s="757"/>
      <c r="SQA19" s="757"/>
      <c r="SQB19" s="757"/>
      <c r="SQC19" s="757"/>
      <c r="SQD19" s="757"/>
      <c r="SQE19" s="757"/>
      <c r="SQF19" s="757"/>
      <c r="SQG19" s="757"/>
      <c r="SQH19" s="757"/>
      <c r="SQI19" s="757"/>
      <c r="SQJ19" s="757"/>
      <c r="SQK19" s="757"/>
      <c r="SQL19" s="757"/>
      <c r="SQM19" s="757"/>
      <c r="SQN19" s="757"/>
      <c r="SQO19" s="757"/>
      <c r="SQP19" s="757"/>
      <c r="SQQ19" s="757"/>
      <c r="SQR19" s="757"/>
      <c r="SQS19" s="757"/>
      <c r="SQT19" s="757"/>
      <c r="SQU19" s="757"/>
      <c r="SQV19" s="757"/>
      <c r="SQW19" s="757"/>
      <c r="SQX19" s="757"/>
      <c r="SQY19" s="757"/>
      <c r="SQZ19" s="757"/>
      <c r="SRA19" s="757"/>
      <c r="SRB19" s="757"/>
      <c r="SRC19" s="757"/>
      <c r="SRD19" s="757"/>
      <c r="SRE19" s="757"/>
      <c r="SRF19" s="757"/>
      <c r="SRG19" s="757"/>
      <c r="SRH19" s="757"/>
      <c r="SRI19" s="757"/>
      <c r="SRJ19" s="757"/>
      <c r="SRK19" s="757"/>
      <c r="SRL19" s="757"/>
      <c r="SRM19" s="757"/>
      <c r="SRN19" s="757"/>
      <c r="SRO19" s="757"/>
      <c r="SRP19" s="757"/>
      <c r="SRQ19" s="757"/>
      <c r="SRR19" s="757"/>
      <c r="SRS19" s="757"/>
      <c r="SRT19" s="757"/>
      <c r="SRU19" s="757"/>
      <c r="SRV19" s="757"/>
      <c r="SRW19" s="757"/>
      <c r="SRX19" s="757"/>
      <c r="SRY19" s="757"/>
      <c r="SRZ19" s="757"/>
      <c r="SSA19" s="757"/>
      <c r="SSB19" s="757"/>
      <c r="SSC19" s="757"/>
      <c r="SSD19" s="757"/>
      <c r="SSE19" s="757"/>
      <c r="SSF19" s="757"/>
      <c r="SSG19" s="757"/>
      <c r="SSH19" s="757"/>
      <c r="SSI19" s="757"/>
      <c r="SSJ19" s="757"/>
      <c r="SSK19" s="757"/>
      <c r="SSL19" s="757"/>
      <c r="SSM19" s="757"/>
      <c r="SSN19" s="757"/>
      <c r="SSO19" s="757"/>
      <c r="SSP19" s="757"/>
      <c r="SSQ19" s="757"/>
      <c r="SSR19" s="757"/>
      <c r="SSS19" s="757"/>
      <c r="SST19" s="757"/>
      <c r="SSU19" s="757"/>
      <c r="SSV19" s="757"/>
      <c r="SSW19" s="757"/>
      <c r="SSX19" s="757"/>
      <c r="SSY19" s="757"/>
      <c r="SSZ19" s="757"/>
      <c r="STA19" s="757"/>
      <c r="STB19" s="757"/>
      <c r="STC19" s="757"/>
      <c r="STD19" s="757"/>
      <c r="STE19" s="757"/>
      <c r="STF19" s="757"/>
      <c r="STG19" s="757"/>
      <c r="STH19" s="757"/>
      <c r="STI19" s="757"/>
      <c r="STJ19" s="757"/>
      <c r="STK19" s="757"/>
      <c r="STL19" s="757"/>
      <c r="STM19" s="757"/>
      <c r="STN19" s="757"/>
      <c r="STO19" s="757"/>
      <c r="STP19" s="757"/>
      <c r="STQ19" s="757"/>
      <c r="STR19" s="757"/>
      <c r="STS19" s="757"/>
      <c r="STT19" s="757"/>
      <c r="STU19" s="757"/>
      <c r="STV19" s="757"/>
      <c r="STW19" s="757"/>
      <c r="STX19" s="757"/>
      <c r="STY19" s="757"/>
      <c r="STZ19" s="757"/>
      <c r="SUA19" s="757"/>
      <c r="SUB19" s="757"/>
      <c r="SUC19" s="757"/>
      <c r="SUD19" s="757"/>
      <c r="SUE19" s="757"/>
      <c r="SUF19" s="757"/>
      <c r="SUG19" s="757"/>
      <c r="SUH19" s="757"/>
      <c r="SUI19" s="757"/>
      <c r="SUJ19" s="757"/>
      <c r="SUK19" s="757"/>
      <c r="SUL19" s="757"/>
      <c r="SUM19" s="757"/>
      <c r="SUN19" s="757"/>
      <c r="SUO19" s="757"/>
      <c r="SUP19" s="757"/>
      <c r="SUQ19" s="757"/>
      <c r="SUR19" s="757"/>
      <c r="SUS19" s="757"/>
      <c r="SUT19" s="757"/>
      <c r="SUU19" s="757"/>
      <c r="SUV19" s="757"/>
      <c r="SUW19" s="757"/>
      <c r="SUX19" s="757"/>
      <c r="SUY19" s="757"/>
      <c r="SUZ19" s="757"/>
      <c r="SVA19" s="757"/>
      <c r="SVB19" s="757"/>
      <c r="SVC19" s="757"/>
      <c r="SVD19" s="757"/>
      <c r="SVE19" s="757"/>
      <c r="SVF19" s="757"/>
      <c r="SVG19" s="757"/>
      <c r="SVH19" s="757"/>
      <c r="SVI19" s="757"/>
      <c r="SVJ19" s="757"/>
      <c r="SVK19" s="757"/>
      <c r="SVL19" s="757"/>
      <c r="SVM19" s="757"/>
      <c r="SVN19" s="757"/>
      <c r="SVO19" s="757"/>
      <c r="SVP19" s="757"/>
      <c r="SVQ19" s="757"/>
      <c r="SVR19" s="757"/>
      <c r="SVS19" s="757"/>
      <c r="SVT19" s="757"/>
      <c r="SVU19" s="757"/>
      <c r="SVV19" s="757"/>
      <c r="SVW19" s="757"/>
      <c r="SVX19" s="757"/>
      <c r="SVY19" s="757"/>
      <c r="SVZ19" s="757"/>
      <c r="SWA19" s="757"/>
      <c r="SWB19" s="757"/>
      <c r="SWC19" s="757"/>
      <c r="SWD19" s="757"/>
      <c r="SWE19" s="757"/>
      <c r="SWF19" s="757"/>
      <c r="SWG19" s="757"/>
      <c r="SWH19" s="757"/>
      <c r="SWI19" s="757"/>
      <c r="SWJ19" s="757"/>
      <c r="SWK19" s="757"/>
      <c r="SWL19" s="757"/>
      <c r="SWM19" s="757"/>
      <c r="SWN19" s="757"/>
      <c r="SWO19" s="757"/>
      <c r="SWP19" s="757"/>
      <c r="SWQ19" s="757"/>
      <c r="SWR19" s="757"/>
      <c r="SWS19" s="757"/>
      <c r="SWT19" s="757"/>
      <c r="SWU19" s="757"/>
      <c r="SWV19" s="757"/>
      <c r="SWW19" s="757"/>
      <c r="SWX19" s="757"/>
      <c r="SWY19" s="757"/>
      <c r="SWZ19" s="757"/>
      <c r="SXA19" s="757"/>
      <c r="SXB19" s="757"/>
      <c r="SXC19" s="757"/>
      <c r="SXD19" s="757"/>
      <c r="SXE19" s="757"/>
      <c r="SXF19" s="757"/>
      <c r="SXG19" s="757"/>
      <c r="SXH19" s="757"/>
      <c r="SXI19" s="757"/>
      <c r="SXJ19" s="757"/>
      <c r="SXK19" s="757"/>
      <c r="SXL19" s="757"/>
      <c r="SXM19" s="757"/>
      <c r="SXN19" s="757"/>
      <c r="SXO19" s="757"/>
      <c r="SXP19" s="757"/>
      <c r="SXQ19" s="757"/>
      <c r="SXR19" s="757"/>
      <c r="SXS19" s="757"/>
      <c r="SXT19" s="757"/>
      <c r="SXU19" s="757"/>
      <c r="SXV19" s="757"/>
      <c r="SXW19" s="757"/>
      <c r="SXX19" s="757"/>
      <c r="SXY19" s="757"/>
      <c r="SXZ19" s="757"/>
      <c r="SYA19" s="757"/>
      <c r="SYB19" s="757"/>
      <c r="SYC19" s="757"/>
      <c r="SYD19" s="757"/>
      <c r="SYE19" s="757"/>
      <c r="SYF19" s="757"/>
      <c r="SYG19" s="757"/>
      <c r="SYH19" s="757"/>
      <c r="SYI19" s="757"/>
      <c r="SYJ19" s="757"/>
      <c r="SYK19" s="757"/>
      <c r="SYL19" s="757"/>
      <c r="SYM19" s="757"/>
      <c r="SYN19" s="757"/>
      <c r="SYO19" s="757"/>
      <c r="SYP19" s="757"/>
      <c r="SYQ19" s="757"/>
      <c r="SYR19" s="757"/>
      <c r="SYS19" s="757"/>
      <c r="SYT19" s="757"/>
      <c r="SYU19" s="757"/>
      <c r="SYV19" s="757"/>
      <c r="SYW19" s="757"/>
      <c r="SYX19" s="757"/>
      <c r="SYY19" s="757"/>
      <c r="SYZ19" s="757"/>
      <c r="SZA19" s="757"/>
      <c r="SZB19" s="757"/>
      <c r="SZC19" s="757"/>
      <c r="SZD19" s="757"/>
      <c r="SZE19" s="757"/>
      <c r="SZF19" s="757"/>
      <c r="SZG19" s="757"/>
      <c r="SZH19" s="757"/>
      <c r="SZI19" s="757"/>
      <c r="SZJ19" s="757"/>
      <c r="SZK19" s="757"/>
      <c r="SZL19" s="757"/>
      <c r="SZM19" s="757"/>
      <c r="SZN19" s="757"/>
      <c r="SZO19" s="757"/>
      <c r="SZP19" s="757"/>
      <c r="SZQ19" s="757"/>
      <c r="SZR19" s="757"/>
      <c r="SZS19" s="757"/>
      <c r="SZT19" s="757"/>
      <c r="SZU19" s="757"/>
      <c r="SZV19" s="757"/>
      <c r="SZW19" s="757"/>
      <c r="SZX19" s="757"/>
      <c r="SZY19" s="757"/>
      <c r="SZZ19" s="757"/>
      <c r="TAA19" s="757"/>
      <c r="TAB19" s="757"/>
      <c r="TAC19" s="757"/>
      <c r="TAD19" s="757"/>
      <c r="TAE19" s="757"/>
      <c r="TAF19" s="757"/>
      <c r="TAG19" s="757"/>
      <c r="TAH19" s="757"/>
      <c r="TAI19" s="757"/>
      <c r="TAJ19" s="757"/>
      <c r="TAK19" s="757"/>
      <c r="TAL19" s="757"/>
      <c r="TAM19" s="757"/>
      <c r="TAN19" s="757"/>
      <c r="TAO19" s="757"/>
      <c r="TAP19" s="757"/>
      <c r="TAQ19" s="757"/>
      <c r="TAR19" s="757"/>
      <c r="TAS19" s="757"/>
      <c r="TAT19" s="757"/>
      <c r="TAU19" s="757"/>
      <c r="TAV19" s="757"/>
      <c r="TAW19" s="757"/>
      <c r="TAX19" s="757"/>
      <c r="TAY19" s="757"/>
      <c r="TAZ19" s="757"/>
      <c r="TBA19" s="757"/>
      <c r="TBB19" s="757"/>
      <c r="TBC19" s="757"/>
      <c r="TBD19" s="757"/>
      <c r="TBE19" s="757"/>
      <c r="TBF19" s="757"/>
      <c r="TBG19" s="757"/>
      <c r="TBH19" s="757"/>
      <c r="TBI19" s="757"/>
      <c r="TBJ19" s="757"/>
      <c r="TBK19" s="757"/>
      <c r="TBL19" s="757"/>
      <c r="TBM19" s="757"/>
      <c r="TBN19" s="757"/>
      <c r="TBO19" s="757"/>
      <c r="TBP19" s="757"/>
      <c r="TBQ19" s="757"/>
      <c r="TBR19" s="757"/>
      <c r="TBS19" s="757"/>
      <c r="TBT19" s="757"/>
      <c r="TBU19" s="757"/>
      <c r="TBV19" s="757"/>
      <c r="TBW19" s="757"/>
      <c r="TBX19" s="757"/>
      <c r="TBY19" s="757"/>
      <c r="TBZ19" s="757"/>
      <c r="TCA19" s="757"/>
      <c r="TCB19" s="757"/>
      <c r="TCC19" s="757"/>
      <c r="TCD19" s="757"/>
      <c r="TCE19" s="757"/>
      <c r="TCF19" s="757"/>
      <c r="TCG19" s="757"/>
      <c r="TCH19" s="757"/>
      <c r="TCI19" s="757"/>
      <c r="TCJ19" s="757"/>
      <c r="TCK19" s="757"/>
      <c r="TCL19" s="757"/>
      <c r="TCM19" s="757"/>
      <c r="TCN19" s="757"/>
      <c r="TCO19" s="757"/>
      <c r="TCP19" s="757"/>
      <c r="TCQ19" s="757"/>
      <c r="TCR19" s="757"/>
      <c r="TCS19" s="757"/>
      <c r="TCT19" s="757"/>
      <c r="TCU19" s="757"/>
      <c r="TCV19" s="757"/>
      <c r="TCW19" s="757"/>
      <c r="TCX19" s="757"/>
      <c r="TCY19" s="757"/>
      <c r="TCZ19" s="757"/>
      <c r="TDA19" s="757"/>
      <c r="TDB19" s="757"/>
      <c r="TDC19" s="757"/>
      <c r="TDD19" s="757"/>
      <c r="TDE19" s="757"/>
      <c r="TDF19" s="757"/>
      <c r="TDG19" s="757"/>
      <c r="TDH19" s="757"/>
      <c r="TDI19" s="757"/>
      <c r="TDJ19" s="757"/>
      <c r="TDK19" s="757"/>
      <c r="TDL19" s="757"/>
      <c r="TDM19" s="757"/>
      <c r="TDN19" s="757"/>
      <c r="TDO19" s="757"/>
      <c r="TDP19" s="757"/>
      <c r="TDQ19" s="757"/>
      <c r="TDR19" s="757"/>
      <c r="TDS19" s="757"/>
      <c r="TDT19" s="757"/>
      <c r="TDU19" s="757"/>
      <c r="TDV19" s="757"/>
      <c r="TDW19" s="757"/>
      <c r="TDX19" s="757"/>
      <c r="TDY19" s="757"/>
      <c r="TDZ19" s="757"/>
      <c r="TEA19" s="757"/>
      <c r="TEB19" s="757"/>
      <c r="TEC19" s="757"/>
      <c r="TED19" s="757"/>
      <c r="TEE19" s="757"/>
      <c r="TEF19" s="757"/>
      <c r="TEG19" s="757"/>
      <c r="TEH19" s="757"/>
      <c r="TEI19" s="757"/>
      <c r="TEJ19" s="757"/>
      <c r="TEK19" s="757"/>
      <c r="TEL19" s="757"/>
      <c r="TEM19" s="757"/>
      <c r="TEN19" s="757"/>
      <c r="TEO19" s="757"/>
      <c r="TEP19" s="757"/>
      <c r="TEQ19" s="757"/>
      <c r="TER19" s="757"/>
      <c r="TES19" s="757"/>
      <c r="TET19" s="757"/>
      <c r="TEU19" s="757"/>
      <c r="TEV19" s="757"/>
      <c r="TEW19" s="757"/>
      <c r="TEX19" s="757"/>
      <c r="TEY19" s="757"/>
      <c r="TEZ19" s="757"/>
      <c r="TFA19" s="757"/>
      <c r="TFB19" s="757"/>
      <c r="TFC19" s="757"/>
      <c r="TFD19" s="757"/>
      <c r="TFE19" s="757"/>
      <c r="TFF19" s="757"/>
      <c r="TFG19" s="757"/>
      <c r="TFH19" s="757"/>
      <c r="TFI19" s="757"/>
      <c r="TFJ19" s="757"/>
      <c r="TFK19" s="757"/>
      <c r="TFL19" s="757"/>
      <c r="TFM19" s="757"/>
      <c r="TFN19" s="757"/>
      <c r="TFO19" s="757"/>
      <c r="TFP19" s="757"/>
      <c r="TFQ19" s="757"/>
      <c r="TFR19" s="757"/>
      <c r="TFS19" s="757"/>
      <c r="TFT19" s="757"/>
      <c r="TFU19" s="757"/>
      <c r="TFV19" s="757"/>
      <c r="TFW19" s="757"/>
      <c r="TFX19" s="757"/>
      <c r="TFY19" s="757"/>
      <c r="TFZ19" s="757"/>
      <c r="TGA19" s="757"/>
      <c r="TGB19" s="757"/>
      <c r="TGC19" s="757"/>
      <c r="TGD19" s="757"/>
      <c r="TGE19" s="757"/>
      <c r="TGF19" s="757"/>
      <c r="TGG19" s="757"/>
      <c r="TGH19" s="757"/>
      <c r="TGI19" s="757"/>
      <c r="TGJ19" s="757"/>
      <c r="TGK19" s="757"/>
      <c r="TGL19" s="757"/>
      <c r="TGM19" s="757"/>
      <c r="TGN19" s="757"/>
      <c r="TGO19" s="757"/>
      <c r="TGP19" s="757"/>
      <c r="TGQ19" s="757"/>
      <c r="TGR19" s="757"/>
      <c r="TGS19" s="757"/>
      <c r="TGT19" s="757"/>
      <c r="TGU19" s="757"/>
      <c r="TGV19" s="757"/>
      <c r="TGW19" s="757"/>
      <c r="TGX19" s="757"/>
      <c r="TGY19" s="757"/>
      <c r="TGZ19" s="757"/>
      <c r="THA19" s="757"/>
      <c r="THB19" s="757"/>
      <c r="THC19" s="757"/>
      <c r="THD19" s="757"/>
      <c r="THE19" s="757"/>
      <c r="THF19" s="757"/>
      <c r="THG19" s="757"/>
      <c r="THH19" s="757"/>
      <c r="THI19" s="757"/>
      <c r="THJ19" s="757"/>
      <c r="THK19" s="757"/>
      <c r="THL19" s="757"/>
      <c r="THM19" s="757"/>
      <c r="THN19" s="757"/>
      <c r="THO19" s="757"/>
      <c r="THP19" s="757"/>
      <c r="THQ19" s="757"/>
      <c r="THR19" s="757"/>
      <c r="THS19" s="757"/>
      <c r="THT19" s="757"/>
      <c r="THU19" s="757"/>
      <c r="THV19" s="757"/>
      <c r="THW19" s="757"/>
      <c r="THX19" s="757"/>
      <c r="THY19" s="757"/>
      <c r="THZ19" s="757"/>
      <c r="TIA19" s="757"/>
      <c r="TIB19" s="757"/>
      <c r="TIC19" s="757"/>
      <c r="TID19" s="757"/>
      <c r="TIE19" s="757"/>
      <c r="TIF19" s="757"/>
      <c r="TIG19" s="757"/>
      <c r="TIH19" s="757"/>
      <c r="TII19" s="757"/>
      <c r="TIJ19" s="757"/>
      <c r="TIK19" s="757"/>
      <c r="TIL19" s="757"/>
      <c r="TIM19" s="757"/>
      <c r="TIN19" s="757"/>
      <c r="TIO19" s="757"/>
      <c r="TIP19" s="757"/>
      <c r="TIQ19" s="757"/>
      <c r="TIR19" s="757"/>
      <c r="TIS19" s="757"/>
      <c r="TIT19" s="757"/>
      <c r="TIU19" s="757"/>
      <c r="TIV19" s="757"/>
      <c r="TIW19" s="757"/>
      <c r="TIX19" s="757"/>
      <c r="TIY19" s="757"/>
      <c r="TIZ19" s="757"/>
      <c r="TJA19" s="757"/>
      <c r="TJB19" s="757"/>
      <c r="TJC19" s="757"/>
      <c r="TJD19" s="757"/>
      <c r="TJE19" s="757"/>
      <c r="TJF19" s="757"/>
      <c r="TJG19" s="757"/>
      <c r="TJH19" s="757"/>
      <c r="TJI19" s="757"/>
      <c r="TJJ19" s="757"/>
      <c r="TJK19" s="757"/>
      <c r="TJL19" s="757"/>
      <c r="TJM19" s="757"/>
      <c r="TJN19" s="757"/>
      <c r="TJO19" s="757"/>
      <c r="TJP19" s="757"/>
      <c r="TJQ19" s="757"/>
      <c r="TJR19" s="757"/>
      <c r="TJS19" s="757"/>
      <c r="TJT19" s="757"/>
      <c r="TJU19" s="757"/>
      <c r="TJV19" s="757"/>
      <c r="TJW19" s="757"/>
      <c r="TJX19" s="757"/>
      <c r="TJY19" s="757"/>
      <c r="TJZ19" s="757"/>
      <c r="TKA19" s="757"/>
      <c r="TKB19" s="757"/>
      <c r="TKC19" s="757"/>
      <c r="TKD19" s="757"/>
      <c r="TKE19" s="757"/>
      <c r="TKF19" s="757"/>
      <c r="TKG19" s="757"/>
      <c r="TKH19" s="757"/>
      <c r="TKI19" s="757"/>
      <c r="TKJ19" s="757"/>
      <c r="TKK19" s="757"/>
      <c r="TKL19" s="757"/>
      <c r="TKM19" s="757"/>
      <c r="TKN19" s="757"/>
      <c r="TKO19" s="757"/>
      <c r="TKP19" s="757"/>
      <c r="TKQ19" s="757"/>
      <c r="TKR19" s="757"/>
      <c r="TKS19" s="757"/>
      <c r="TKT19" s="757"/>
      <c r="TKU19" s="757"/>
      <c r="TKV19" s="757"/>
      <c r="TKW19" s="757"/>
      <c r="TKX19" s="757"/>
      <c r="TKY19" s="757"/>
      <c r="TKZ19" s="757"/>
      <c r="TLA19" s="757"/>
      <c r="TLB19" s="757"/>
      <c r="TLC19" s="757"/>
      <c r="TLD19" s="757"/>
      <c r="TLE19" s="757"/>
      <c r="TLF19" s="757"/>
      <c r="TLG19" s="757"/>
      <c r="TLH19" s="757"/>
      <c r="TLI19" s="757"/>
      <c r="TLJ19" s="757"/>
      <c r="TLK19" s="757"/>
      <c r="TLL19" s="757"/>
      <c r="TLM19" s="757"/>
      <c r="TLN19" s="757"/>
      <c r="TLO19" s="757"/>
      <c r="TLP19" s="757"/>
      <c r="TLQ19" s="757"/>
      <c r="TLR19" s="757"/>
      <c r="TLS19" s="757"/>
      <c r="TLT19" s="757"/>
      <c r="TLU19" s="757"/>
      <c r="TLV19" s="757"/>
      <c r="TLW19" s="757"/>
      <c r="TLX19" s="757"/>
      <c r="TLY19" s="757"/>
      <c r="TLZ19" s="757"/>
      <c r="TMA19" s="757"/>
      <c r="TMB19" s="757"/>
      <c r="TMC19" s="757"/>
      <c r="TMD19" s="757"/>
      <c r="TME19" s="757"/>
      <c r="TMF19" s="757"/>
      <c r="TMG19" s="757"/>
      <c r="TMH19" s="757"/>
      <c r="TMI19" s="757"/>
      <c r="TMJ19" s="757"/>
      <c r="TMK19" s="757"/>
      <c r="TML19" s="757"/>
      <c r="TMM19" s="757"/>
      <c r="TMN19" s="757"/>
      <c r="TMO19" s="757"/>
      <c r="TMP19" s="757"/>
      <c r="TMQ19" s="757"/>
      <c r="TMR19" s="757"/>
      <c r="TMS19" s="757"/>
      <c r="TMT19" s="757"/>
      <c r="TMU19" s="757"/>
      <c r="TMV19" s="757"/>
      <c r="TMW19" s="757"/>
      <c r="TMX19" s="757"/>
      <c r="TMY19" s="757"/>
      <c r="TMZ19" s="757"/>
      <c r="TNA19" s="757"/>
      <c r="TNB19" s="757"/>
      <c r="TNC19" s="757"/>
      <c r="TND19" s="757"/>
      <c r="TNE19" s="757"/>
      <c r="TNF19" s="757"/>
      <c r="TNG19" s="757"/>
      <c r="TNH19" s="757"/>
      <c r="TNI19" s="757"/>
      <c r="TNJ19" s="757"/>
      <c r="TNK19" s="757"/>
      <c r="TNL19" s="757"/>
      <c r="TNM19" s="757"/>
      <c r="TNN19" s="757"/>
      <c r="TNO19" s="757"/>
      <c r="TNP19" s="757"/>
      <c r="TNQ19" s="757"/>
      <c r="TNR19" s="757"/>
      <c r="TNS19" s="757"/>
      <c r="TNT19" s="757"/>
      <c r="TNU19" s="757"/>
      <c r="TNV19" s="757"/>
      <c r="TNW19" s="757"/>
      <c r="TNX19" s="757"/>
      <c r="TNY19" s="757"/>
      <c r="TNZ19" s="757"/>
      <c r="TOA19" s="757"/>
      <c r="TOB19" s="757"/>
      <c r="TOC19" s="757"/>
      <c r="TOD19" s="757"/>
      <c r="TOE19" s="757"/>
      <c r="TOF19" s="757"/>
      <c r="TOG19" s="757"/>
      <c r="TOH19" s="757"/>
      <c r="TOI19" s="757"/>
      <c r="TOJ19" s="757"/>
      <c r="TOK19" s="757"/>
      <c r="TOL19" s="757"/>
      <c r="TOM19" s="757"/>
      <c r="TON19" s="757"/>
      <c r="TOO19" s="757"/>
      <c r="TOP19" s="757"/>
      <c r="TOQ19" s="757"/>
      <c r="TOR19" s="757"/>
      <c r="TOS19" s="757"/>
      <c r="TOT19" s="757"/>
      <c r="TOU19" s="757"/>
      <c r="TOV19" s="757"/>
      <c r="TOW19" s="757"/>
      <c r="TOX19" s="757"/>
      <c r="TOY19" s="757"/>
      <c r="TOZ19" s="757"/>
      <c r="TPA19" s="757"/>
      <c r="TPB19" s="757"/>
      <c r="TPC19" s="757"/>
      <c r="TPD19" s="757"/>
      <c r="TPE19" s="757"/>
      <c r="TPF19" s="757"/>
      <c r="TPG19" s="757"/>
      <c r="TPH19" s="757"/>
      <c r="TPI19" s="757"/>
      <c r="TPJ19" s="757"/>
      <c r="TPK19" s="757"/>
      <c r="TPL19" s="757"/>
      <c r="TPM19" s="757"/>
      <c r="TPN19" s="757"/>
      <c r="TPO19" s="757"/>
      <c r="TPP19" s="757"/>
      <c r="TPQ19" s="757"/>
      <c r="TPR19" s="757"/>
      <c r="TPS19" s="757"/>
      <c r="TPT19" s="757"/>
      <c r="TPU19" s="757"/>
      <c r="TPV19" s="757"/>
      <c r="TPW19" s="757"/>
      <c r="TPX19" s="757"/>
      <c r="TPY19" s="757"/>
      <c r="TPZ19" s="757"/>
      <c r="TQA19" s="757"/>
      <c r="TQB19" s="757"/>
      <c r="TQC19" s="757"/>
      <c r="TQD19" s="757"/>
      <c r="TQE19" s="757"/>
      <c r="TQF19" s="757"/>
      <c r="TQG19" s="757"/>
      <c r="TQH19" s="757"/>
      <c r="TQI19" s="757"/>
      <c r="TQJ19" s="757"/>
      <c r="TQK19" s="757"/>
      <c r="TQL19" s="757"/>
      <c r="TQM19" s="757"/>
      <c r="TQN19" s="757"/>
      <c r="TQO19" s="757"/>
      <c r="TQP19" s="757"/>
      <c r="TQQ19" s="757"/>
      <c r="TQR19" s="757"/>
      <c r="TQS19" s="757"/>
      <c r="TQT19" s="757"/>
      <c r="TQU19" s="757"/>
      <c r="TQV19" s="757"/>
      <c r="TQW19" s="757"/>
      <c r="TQX19" s="757"/>
      <c r="TQY19" s="757"/>
      <c r="TQZ19" s="757"/>
      <c r="TRA19" s="757"/>
      <c r="TRB19" s="757"/>
      <c r="TRC19" s="757"/>
      <c r="TRD19" s="757"/>
      <c r="TRE19" s="757"/>
      <c r="TRF19" s="757"/>
      <c r="TRG19" s="757"/>
      <c r="TRH19" s="757"/>
      <c r="TRI19" s="757"/>
      <c r="TRJ19" s="757"/>
      <c r="TRK19" s="757"/>
      <c r="TRL19" s="757"/>
      <c r="TRM19" s="757"/>
      <c r="TRN19" s="757"/>
      <c r="TRO19" s="757"/>
      <c r="TRP19" s="757"/>
      <c r="TRQ19" s="757"/>
      <c r="TRR19" s="757"/>
      <c r="TRS19" s="757"/>
      <c r="TRT19" s="757"/>
      <c r="TRU19" s="757"/>
      <c r="TRV19" s="757"/>
      <c r="TRW19" s="757"/>
      <c r="TRX19" s="757"/>
      <c r="TRY19" s="757"/>
      <c r="TRZ19" s="757"/>
      <c r="TSA19" s="757"/>
      <c r="TSB19" s="757"/>
      <c r="TSC19" s="757"/>
      <c r="TSD19" s="757"/>
      <c r="TSE19" s="757"/>
      <c r="TSF19" s="757"/>
      <c r="TSG19" s="757"/>
      <c r="TSH19" s="757"/>
      <c r="TSI19" s="757"/>
      <c r="TSJ19" s="757"/>
      <c r="TSK19" s="757"/>
      <c r="TSL19" s="757"/>
      <c r="TSM19" s="757"/>
      <c r="TSN19" s="757"/>
      <c r="TSO19" s="757"/>
      <c r="TSP19" s="757"/>
      <c r="TSQ19" s="757"/>
      <c r="TSR19" s="757"/>
      <c r="TSS19" s="757"/>
      <c r="TST19" s="757"/>
      <c r="TSU19" s="757"/>
      <c r="TSV19" s="757"/>
      <c r="TSW19" s="757"/>
      <c r="TSX19" s="757"/>
      <c r="TSY19" s="757"/>
      <c r="TSZ19" s="757"/>
      <c r="TTA19" s="757"/>
      <c r="TTB19" s="757"/>
      <c r="TTC19" s="757"/>
      <c r="TTD19" s="757"/>
      <c r="TTE19" s="757"/>
      <c r="TTF19" s="757"/>
      <c r="TTG19" s="757"/>
      <c r="TTH19" s="757"/>
      <c r="TTI19" s="757"/>
      <c r="TTJ19" s="757"/>
      <c r="TTK19" s="757"/>
      <c r="TTL19" s="757"/>
      <c r="TTM19" s="757"/>
      <c r="TTN19" s="757"/>
      <c r="TTO19" s="757"/>
      <c r="TTP19" s="757"/>
      <c r="TTQ19" s="757"/>
      <c r="TTR19" s="757"/>
      <c r="TTS19" s="757"/>
      <c r="TTT19" s="757"/>
      <c r="TTU19" s="757"/>
      <c r="TTV19" s="757"/>
      <c r="TTW19" s="757"/>
      <c r="TTX19" s="757"/>
      <c r="TTY19" s="757"/>
      <c r="TTZ19" s="757"/>
      <c r="TUA19" s="757"/>
      <c r="TUB19" s="757"/>
      <c r="TUC19" s="757"/>
      <c r="TUD19" s="757"/>
      <c r="TUE19" s="757"/>
      <c r="TUF19" s="757"/>
      <c r="TUG19" s="757"/>
      <c r="TUH19" s="757"/>
      <c r="TUI19" s="757"/>
      <c r="TUJ19" s="757"/>
      <c r="TUK19" s="757"/>
      <c r="TUL19" s="757"/>
      <c r="TUM19" s="757"/>
      <c r="TUN19" s="757"/>
      <c r="TUO19" s="757"/>
      <c r="TUP19" s="757"/>
      <c r="TUQ19" s="757"/>
      <c r="TUR19" s="757"/>
      <c r="TUS19" s="757"/>
      <c r="TUT19" s="757"/>
      <c r="TUU19" s="757"/>
      <c r="TUV19" s="757"/>
      <c r="TUW19" s="757"/>
      <c r="TUX19" s="757"/>
      <c r="TUY19" s="757"/>
      <c r="TUZ19" s="757"/>
      <c r="TVA19" s="757"/>
      <c r="TVB19" s="757"/>
      <c r="TVC19" s="757"/>
      <c r="TVD19" s="757"/>
      <c r="TVE19" s="757"/>
      <c r="TVF19" s="757"/>
      <c r="TVG19" s="757"/>
      <c r="TVH19" s="757"/>
      <c r="TVI19" s="757"/>
      <c r="TVJ19" s="757"/>
      <c r="TVK19" s="757"/>
      <c r="TVL19" s="757"/>
      <c r="TVM19" s="757"/>
      <c r="TVN19" s="757"/>
      <c r="TVO19" s="757"/>
      <c r="TVP19" s="757"/>
      <c r="TVQ19" s="757"/>
      <c r="TVR19" s="757"/>
      <c r="TVS19" s="757"/>
      <c r="TVT19" s="757"/>
      <c r="TVU19" s="757"/>
      <c r="TVV19" s="757"/>
      <c r="TVW19" s="757"/>
      <c r="TVX19" s="757"/>
      <c r="TVY19" s="757"/>
      <c r="TVZ19" s="757"/>
      <c r="TWA19" s="757"/>
      <c r="TWB19" s="757"/>
      <c r="TWC19" s="757"/>
      <c r="TWD19" s="757"/>
      <c r="TWE19" s="757"/>
      <c r="TWF19" s="757"/>
      <c r="TWG19" s="757"/>
      <c r="TWH19" s="757"/>
      <c r="TWI19" s="757"/>
      <c r="TWJ19" s="757"/>
      <c r="TWK19" s="757"/>
      <c r="TWL19" s="757"/>
      <c r="TWM19" s="757"/>
      <c r="TWN19" s="757"/>
      <c r="TWO19" s="757"/>
      <c r="TWP19" s="757"/>
      <c r="TWQ19" s="757"/>
      <c r="TWR19" s="757"/>
      <c r="TWS19" s="757"/>
      <c r="TWT19" s="757"/>
      <c r="TWU19" s="757"/>
      <c r="TWV19" s="757"/>
      <c r="TWW19" s="757"/>
      <c r="TWX19" s="757"/>
      <c r="TWY19" s="757"/>
      <c r="TWZ19" s="757"/>
      <c r="TXA19" s="757"/>
      <c r="TXB19" s="757"/>
      <c r="TXC19" s="757"/>
      <c r="TXD19" s="757"/>
      <c r="TXE19" s="757"/>
      <c r="TXF19" s="757"/>
      <c r="TXG19" s="757"/>
      <c r="TXH19" s="757"/>
      <c r="TXI19" s="757"/>
      <c r="TXJ19" s="757"/>
      <c r="TXK19" s="757"/>
      <c r="TXL19" s="757"/>
      <c r="TXM19" s="757"/>
      <c r="TXN19" s="757"/>
      <c r="TXO19" s="757"/>
      <c r="TXP19" s="757"/>
      <c r="TXQ19" s="757"/>
      <c r="TXR19" s="757"/>
      <c r="TXS19" s="757"/>
      <c r="TXT19" s="757"/>
      <c r="TXU19" s="757"/>
      <c r="TXV19" s="757"/>
      <c r="TXW19" s="757"/>
      <c r="TXX19" s="757"/>
      <c r="TXY19" s="757"/>
      <c r="TXZ19" s="757"/>
      <c r="TYA19" s="757"/>
      <c r="TYB19" s="757"/>
      <c r="TYC19" s="757"/>
      <c r="TYD19" s="757"/>
      <c r="TYE19" s="757"/>
      <c r="TYF19" s="757"/>
      <c r="TYG19" s="757"/>
      <c r="TYH19" s="757"/>
      <c r="TYI19" s="757"/>
      <c r="TYJ19" s="757"/>
      <c r="TYK19" s="757"/>
      <c r="TYL19" s="757"/>
      <c r="TYM19" s="757"/>
      <c r="TYN19" s="757"/>
      <c r="TYO19" s="757"/>
      <c r="TYP19" s="757"/>
      <c r="TYQ19" s="757"/>
      <c r="TYR19" s="757"/>
      <c r="TYS19" s="757"/>
      <c r="TYT19" s="757"/>
      <c r="TYU19" s="757"/>
      <c r="TYV19" s="757"/>
      <c r="TYW19" s="757"/>
      <c r="TYX19" s="757"/>
      <c r="TYY19" s="757"/>
      <c r="TYZ19" s="757"/>
      <c r="TZA19" s="757"/>
      <c r="TZB19" s="757"/>
      <c r="TZC19" s="757"/>
      <c r="TZD19" s="757"/>
      <c r="TZE19" s="757"/>
      <c r="TZF19" s="757"/>
      <c r="TZG19" s="757"/>
      <c r="TZH19" s="757"/>
      <c r="TZI19" s="757"/>
      <c r="TZJ19" s="757"/>
      <c r="TZK19" s="757"/>
      <c r="TZL19" s="757"/>
      <c r="TZM19" s="757"/>
      <c r="TZN19" s="757"/>
      <c r="TZO19" s="757"/>
      <c r="TZP19" s="757"/>
      <c r="TZQ19" s="757"/>
      <c r="TZR19" s="757"/>
      <c r="TZS19" s="757"/>
      <c r="TZT19" s="757"/>
      <c r="TZU19" s="757"/>
      <c r="TZV19" s="757"/>
      <c r="TZW19" s="757"/>
      <c r="TZX19" s="757"/>
      <c r="TZY19" s="757"/>
      <c r="TZZ19" s="757"/>
      <c r="UAA19" s="757"/>
      <c r="UAB19" s="757"/>
      <c r="UAC19" s="757"/>
      <c r="UAD19" s="757"/>
      <c r="UAE19" s="757"/>
      <c r="UAF19" s="757"/>
      <c r="UAG19" s="757"/>
      <c r="UAH19" s="757"/>
      <c r="UAI19" s="757"/>
      <c r="UAJ19" s="757"/>
      <c r="UAK19" s="757"/>
      <c r="UAL19" s="757"/>
      <c r="UAM19" s="757"/>
      <c r="UAN19" s="757"/>
      <c r="UAO19" s="757"/>
      <c r="UAP19" s="757"/>
      <c r="UAQ19" s="757"/>
      <c r="UAR19" s="757"/>
      <c r="UAS19" s="757"/>
      <c r="UAT19" s="757"/>
      <c r="UAU19" s="757"/>
      <c r="UAV19" s="757"/>
      <c r="UAW19" s="757"/>
      <c r="UAX19" s="757"/>
      <c r="UAY19" s="757"/>
      <c r="UAZ19" s="757"/>
      <c r="UBA19" s="757"/>
      <c r="UBB19" s="757"/>
      <c r="UBC19" s="757"/>
      <c r="UBD19" s="757"/>
      <c r="UBE19" s="757"/>
      <c r="UBF19" s="757"/>
      <c r="UBG19" s="757"/>
      <c r="UBH19" s="757"/>
      <c r="UBI19" s="757"/>
      <c r="UBJ19" s="757"/>
      <c r="UBK19" s="757"/>
      <c r="UBL19" s="757"/>
      <c r="UBM19" s="757"/>
      <c r="UBN19" s="757"/>
      <c r="UBO19" s="757"/>
      <c r="UBP19" s="757"/>
      <c r="UBQ19" s="757"/>
      <c r="UBR19" s="757"/>
      <c r="UBS19" s="757"/>
      <c r="UBT19" s="757"/>
      <c r="UBU19" s="757"/>
      <c r="UBV19" s="757"/>
      <c r="UBW19" s="757"/>
      <c r="UBX19" s="757"/>
      <c r="UBY19" s="757"/>
      <c r="UBZ19" s="757"/>
      <c r="UCA19" s="757"/>
      <c r="UCB19" s="757"/>
      <c r="UCC19" s="757"/>
      <c r="UCD19" s="757"/>
      <c r="UCE19" s="757"/>
      <c r="UCF19" s="757"/>
      <c r="UCG19" s="757"/>
      <c r="UCH19" s="757"/>
      <c r="UCI19" s="757"/>
      <c r="UCJ19" s="757"/>
      <c r="UCK19" s="757"/>
      <c r="UCL19" s="757"/>
      <c r="UCM19" s="757"/>
      <c r="UCN19" s="757"/>
      <c r="UCO19" s="757"/>
      <c r="UCP19" s="757"/>
      <c r="UCQ19" s="757"/>
      <c r="UCR19" s="757"/>
      <c r="UCS19" s="757"/>
      <c r="UCT19" s="757"/>
      <c r="UCU19" s="757"/>
      <c r="UCV19" s="757"/>
      <c r="UCW19" s="757"/>
      <c r="UCX19" s="757"/>
      <c r="UCY19" s="757"/>
      <c r="UCZ19" s="757"/>
      <c r="UDA19" s="757"/>
      <c r="UDB19" s="757"/>
      <c r="UDC19" s="757"/>
      <c r="UDD19" s="757"/>
      <c r="UDE19" s="757"/>
      <c r="UDF19" s="757"/>
      <c r="UDG19" s="757"/>
      <c r="UDH19" s="757"/>
      <c r="UDI19" s="757"/>
      <c r="UDJ19" s="757"/>
      <c r="UDK19" s="757"/>
      <c r="UDL19" s="757"/>
      <c r="UDM19" s="757"/>
      <c r="UDN19" s="757"/>
      <c r="UDO19" s="757"/>
      <c r="UDP19" s="757"/>
      <c r="UDQ19" s="757"/>
      <c r="UDR19" s="757"/>
      <c r="UDS19" s="757"/>
      <c r="UDT19" s="757"/>
      <c r="UDU19" s="757"/>
      <c r="UDV19" s="757"/>
      <c r="UDW19" s="757"/>
      <c r="UDX19" s="757"/>
      <c r="UDY19" s="757"/>
      <c r="UDZ19" s="757"/>
      <c r="UEA19" s="757"/>
      <c r="UEB19" s="757"/>
      <c r="UEC19" s="757"/>
      <c r="UED19" s="757"/>
      <c r="UEE19" s="757"/>
      <c r="UEF19" s="757"/>
      <c r="UEG19" s="757"/>
      <c r="UEH19" s="757"/>
      <c r="UEI19" s="757"/>
      <c r="UEJ19" s="757"/>
      <c r="UEK19" s="757"/>
      <c r="UEL19" s="757"/>
      <c r="UEM19" s="757"/>
      <c r="UEN19" s="757"/>
      <c r="UEO19" s="757"/>
      <c r="UEP19" s="757"/>
      <c r="UEQ19" s="757"/>
      <c r="UER19" s="757"/>
      <c r="UES19" s="757"/>
      <c r="UET19" s="757"/>
      <c r="UEU19" s="757"/>
      <c r="UEV19" s="757"/>
      <c r="UEW19" s="757"/>
      <c r="UEX19" s="757"/>
      <c r="UEY19" s="757"/>
      <c r="UEZ19" s="757"/>
      <c r="UFA19" s="757"/>
      <c r="UFB19" s="757"/>
      <c r="UFC19" s="757"/>
      <c r="UFD19" s="757"/>
      <c r="UFE19" s="757"/>
      <c r="UFF19" s="757"/>
      <c r="UFG19" s="757"/>
      <c r="UFH19" s="757"/>
      <c r="UFI19" s="757"/>
      <c r="UFJ19" s="757"/>
      <c r="UFK19" s="757"/>
      <c r="UFL19" s="757"/>
      <c r="UFM19" s="757"/>
      <c r="UFN19" s="757"/>
      <c r="UFO19" s="757"/>
      <c r="UFP19" s="757"/>
      <c r="UFQ19" s="757"/>
      <c r="UFR19" s="757"/>
      <c r="UFS19" s="757"/>
      <c r="UFT19" s="757"/>
      <c r="UFU19" s="757"/>
      <c r="UFV19" s="757"/>
      <c r="UFW19" s="757"/>
      <c r="UFX19" s="757"/>
      <c r="UFY19" s="757"/>
      <c r="UFZ19" s="757"/>
      <c r="UGA19" s="757"/>
      <c r="UGB19" s="757"/>
      <c r="UGC19" s="757"/>
      <c r="UGD19" s="757"/>
      <c r="UGE19" s="757"/>
      <c r="UGF19" s="757"/>
      <c r="UGG19" s="757"/>
      <c r="UGH19" s="757"/>
      <c r="UGI19" s="757"/>
      <c r="UGJ19" s="757"/>
      <c r="UGK19" s="757"/>
      <c r="UGL19" s="757"/>
      <c r="UGM19" s="757"/>
      <c r="UGN19" s="757"/>
      <c r="UGO19" s="757"/>
      <c r="UGP19" s="757"/>
      <c r="UGQ19" s="757"/>
      <c r="UGR19" s="757"/>
      <c r="UGS19" s="757"/>
      <c r="UGT19" s="757"/>
      <c r="UGU19" s="757"/>
      <c r="UGV19" s="757"/>
      <c r="UGW19" s="757"/>
      <c r="UGX19" s="757"/>
      <c r="UGY19" s="757"/>
      <c r="UGZ19" s="757"/>
      <c r="UHA19" s="757"/>
      <c r="UHB19" s="757"/>
      <c r="UHC19" s="757"/>
      <c r="UHD19" s="757"/>
      <c r="UHE19" s="757"/>
      <c r="UHF19" s="757"/>
      <c r="UHG19" s="757"/>
      <c r="UHH19" s="757"/>
      <c r="UHI19" s="757"/>
      <c r="UHJ19" s="757"/>
      <c r="UHK19" s="757"/>
      <c r="UHL19" s="757"/>
      <c r="UHM19" s="757"/>
      <c r="UHN19" s="757"/>
      <c r="UHO19" s="757"/>
      <c r="UHP19" s="757"/>
      <c r="UHQ19" s="757"/>
      <c r="UHR19" s="757"/>
      <c r="UHS19" s="757"/>
      <c r="UHT19" s="757"/>
      <c r="UHU19" s="757"/>
      <c r="UHV19" s="757"/>
      <c r="UHW19" s="757"/>
      <c r="UHX19" s="757"/>
      <c r="UHY19" s="757"/>
      <c r="UHZ19" s="757"/>
      <c r="UIA19" s="757"/>
      <c r="UIB19" s="757"/>
      <c r="UIC19" s="757"/>
      <c r="UID19" s="757"/>
      <c r="UIE19" s="757"/>
      <c r="UIF19" s="757"/>
      <c r="UIG19" s="757"/>
      <c r="UIH19" s="757"/>
      <c r="UII19" s="757"/>
      <c r="UIJ19" s="757"/>
      <c r="UIK19" s="757"/>
      <c r="UIL19" s="757"/>
      <c r="UIM19" s="757"/>
      <c r="UIN19" s="757"/>
      <c r="UIO19" s="757"/>
      <c r="UIP19" s="757"/>
      <c r="UIQ19" s="757"/>
      <c r="UIR19" s="757"/>
      <c r="UIS19" s="757"/>
      <c r="UIT19" s="757"/>
      <c r="UIU19" s="757"/>
      <c r="UIV19" s="757"/>
      <c r="UIW19" s="757"/>
      <c r="UIX19" s="757"/>
      <c r="UIY19" s="757"/>
      <c r="UIZ19" s="757"/>
      <c r="UJA19" s="757"/>
      <c r="UJB19" s="757"/>
      <c r="UJC19" s="757"/>
      <c r="UJD19" s="757"/>
      <c r="UJE19" s="757"/>
      <c r="UJF19" s="757"/>
      <c r="UJG19" s="757"/>
      <c r="UJH19" s="757"/>
      <c r="UJI19" s="757"/>
      <c r="UJJ19" s="757"/>
      <c r="UJK19" s="757"/>
      <c r="UJL19" s="757"/>
      <c r="UJM19" s="757"/>
      <c r="UJN19" s="757"/>
      <c r="UJO19" s="757"/>
      <c r="UJP19" s="757"/>
      <c r="UJQ19" s="757"/>
      <c r="UJR19" s="757"/>
      <c r="UJS19" s="757"/>
      <c r="UJT19" s="757"/>
      <c r="UJU19" s="757"/>
      <c r="UJV19" s="757"/>
      <c r="UJW19" s="757"/>
      <c r="UJX19" s="757"/>
      <c r="UJY19" s="757"/>
      <c r="UJZ19" s="757"/>
      <c r="UKA19" s="757"/>
      <c r="UKB19" s="757"/>
      <c r="UKC19" s="757"/>
      <c r="UKD19" s="757"/>
      <c r="UKE19" s="757"/>
      <c r="UKF19" s="757"/>
      <c r="UKG19" s="757"/>
      <c r="UKH19" s="757"/>
      <c r="UKI19" s="757"/>
      <c r="UKJ19" s="757"/>
      <c r="UKK19" s="757"/>
      <c r="UKL19" s="757"/>
      <c r="UKM19" s="757"/>
      <c r="UKN19" s="757"/>
      <c r="UKO19" s="757"/>
      <c r="UKP19" s="757"/>
      <c r="UKQ19" s="757"/>
      <c r="UKR19" s="757"/>
      <c r="UKS19" s="757"/>
      <c r="UKT19" s="757"/>
      <c r="UKU19" s="757"/>
      <c r="UKV19" s="757"/>
      <c r="UKW19" s="757"/>
      <c r="UKX19" s="757"/>
      <c r="UKY19" s="757"/>
      <c r="UKZ19" s="757"/>
      <c r="ULA19" s="757"/>
      <c r="ULB19" s="757"/>
      <c r="ULC19" s="757"/>
      <c r="ULD19" s="757"/>
      <c r="ULE19" s="757"/>
      <c r="ULF19" s="757"/>
      <c r="ULG19" s="757"/>
      <c r="ULH19" s="757"/>
      <c r="ULI19" s="757"/>
      <c r="ULJ19" s="757"/>
      <c r="ULK19" s="757"/>
      <c r="ULL19" s="757"/>
      <c r="ULM19" s="757"/>
      <c r="ULN19" s="757"/>
      <c r="ULO19" s="757"/>
      <c r="ULP19" s="757"/>
      <c r="ULQ19" s="757"/>
      <c r="ULR19" s="757"/>
      <c r="ULS19" s="757"/>
      <c r="ULT19" s="757"/>
      <c r="ULU19" s="757"/>
      <c r="ULV19" s="757"/>
      <c r="ULW19" s="757"/>
      <c r="ULX19" s="757"/>
      <c r="ULY19" s="757"/>
      <c r="ULZ19" s="757"/>
      <c r="UMA19" s="757"/>
      <c r="UMB19" s="757"/>
      <c r="UMC19" s="757"/>
      <c r="UMD19" s="757"/>
      <c r="UME19" s="757"/>
      <c r="UMF19" s="757"/>
      <c r="UMG19" s="757"/>
      <c r="UMH19" s="757"/>
      <c r="UMI19" s="757"/>
      <c r="UMJ19" s="757"/>
      <c r="UMK19" s="757"/>
      <c r="UML19" s="757"/>
      <c r="UMM19" s="757"/>
      <c r="UMN19" s="757"/>
      <c r="UMO19" s="757"/>
      <c r="UMP19" s="757"/>
      <c r="UMQ19" s="757"/>
      <c r="UMR19" s="757"/>
      <c r="UMS19" s="757"/>
      <c r="UMT19" s="757"/>
      <c r="UMU19" s="757"/>
      <c r="UMV19" s="757"/>
      <c r="UMW19" s="757"/>
      <c r="UMX19" s="757"/>
      <c r="UMY19" s="757"/>
      <c r="UMZ19" s="757"/>
      <c r="UNA19" s="757"/>
      <c r="UNB19" s="757"/>
      <c r="UNC19" s="757"/>
      <c r="UND19" s="757"/>
      <c r="UNE19" s="757"/>
      <c r="UNF19" s="757"/>
      <c r="UNG19" s="757"/>
      <c r="UNH19" s="757"/>
      <c r="UNI19" s="757"/>
      <c r="UNJ19" s="757"/>
      <c r="UNK19" s="757"/>
      <c r="UNL19" s="757"/>
      <c r="UNM19" s="757"/>
      <c r="UNN19" s="757"/>
      <c r="UNO19" s="757"/>
      <c r="UNP19" s="757"/>
      <c r="UNQ19" s="757"/>
      <c r="UNR19" s="757"/>
      <c r="UNS19" s="757"/>
      <c r="UNT19" s="757"/>
      <c r="UNU19" s="757"/>
      <c r="UNV19" s="757"/>
      <c r="UNW19" s="757"/>
      <c r="UNX19" s="757"/>
      <c r="UNY19" s="757"/>
      <c r="UNZ19" s="757"/>
      <c r="UOA19" s="757"/>
      <c r="UOB19" s="757"/>
      <c r="UOC19" s="757"/>
      <c r="UOD19" s="757"/>
      <c r="UOE19" s="757"/>
      <c r="UOF19" s="757"/>
      <c r="UOG19" s="757"/>
      <c r="UOH19" s="757"/>
      <c r="UOI19" s="757"/>
      <c r="UOJ19" s="757"/>
      <c r="UOK19" s="757"/>
      <c r="UOL19" s="757"/>
      <c r="UOM19" s="757"/>
      <c r="UON19" s="757"/>
      <c r="UOO19" s="757"/>
      <c r="UOP19" s="757"/>
      <c r="UOQ19" s="757"/>
      <c r="UOR19" s="757"/>
      <c r="UOS19" s="757"/>
      <c r="UOT19" s="757"/>
      <c r="UOU19" s="757"/>
      <c r="UOV19" s="757"/>
      <c r="UOW19" s="757"/>
      <c r="UOX19" s="757"/>
      <c r="UOY19" s="757"/>
      <c r="UOZ19" s="757"/>
      <c r="UPA19" s="757"/>
      <c r="UPB19" s="757"/>
      <c r="UPC19" s="757"/>
      <c r="UPD19" s="757"/>
      <c r="UPE19" s="757"/>
      <c r="UPF19" s="757"/>
      <c r="UPG19" s="757"/>
      <c r="UPH19" s="757"/>
      <c r="UPI19" s="757"/>
      <c r="UPJ19" s="757"/>
      <c r="UPK19" s="757"/>
      <c r="UPL19" s="757"/>
      <c r="UPM19" s="757"/>
      <c r="UPN19" s="757"/>
      <c r="UPO19" s="757"/>
      <c r="UPP19" s="757"/>
      <c r="UPQ19" s="757"/>
      <c r="UPR19" s="757"/>
      <c r="UPS19" s="757"/>
      <c r="UPT19" s="757"/>
      <c r="UPU19" s="757"/>
      <c r="UPV19" s="757"/>
      <c r="UPW19" s="757"/>
      <c r="UPX19" s="757"/>
      <c r="UPY19" s="757"/>
      <c r="UPZ19" s="757"/>
      <c r="UQA19" s="757"/>
      <c r="UQB19" s="757"/>
      <c r="UQC19" s="757"/>
      <c r="UQD19" s="757"/>
      <c r="UQE19" s="757"/>
      <c r="UQF19" s="757"/>
      <c r="UQG19" s="757"/>
      <c r="UQH19" s="757"/>
      <c r="UQI19" s="757"/>
      <c r="UQJ19" s="757"/>
      <c r="UQK19" s="757"/>
      <c r="UQL19" s="757"/>
      <c r="UQM19" s="757"/>
      <c r="UQN19" s="757"/>
      <c r="UQO19" s="757"/>
      <c r="UQP19" s="757"/>
      <c r="UQQ19" s="757"/>
      <c r="UQR19" s="757"/>
      <c r="UQS19" s="757"/>
      <c r="UQT19" s="757"/>
      <c r="UQU19" s="757"/>
      <c r="UQV19" s="757"/>
      <c r="UQW19" s="757"/>
      <c r="UQX19" s="757"/>
      <c r="UQY19" s="757"/>
      <c r="UQZ19" s="757"/>
      <c r="URA19" s="757"/>
      <c r="URB19" s="757"/>
      <c r="URC19" s="757"/>
      <c r="URD19" s="757"/>
      <c r="URE19" s="757"/>
      <c r="URF19" s="757"/>
      <c r="URG19" s="757"/>
      <c r="URH19" s="757"/>
      <c r="URI19" s="757"/>
      <c r="URJ19" s="757"/>
      <c r="URK19" s="757"/>
      <c r="URL19" s="757"/>
      <c r="URM19" s="757"/>
      <c r="URN19" s="757"/>
      <c r="URO19" s="757"/>
      <c r="URP19" s="757"/>
      <c r="URQ19" s="757"/>
      <c r="URR19" s="757"/>
      <c r="URS19" s="757"/>
      <c r="URT19" s="757"/>
      <c r="URU19" s="757"/>
      <c r="URV19" s="757"/>
      <c r="URW19" s="757"/>
      <c r="URX19" s="757"/>
      <c r="URY19" s="757"/>
      <c r="URZ19" s="757"/>
      <c r="USA19" s="757"/>
      <c r="USB19" s="757"/>
      <c r="USC19" s="757"/>
      <c r="USD19" s="757"/>
      <c r="USE19" s="757"/>
      <c r="USF19" s="757"/>
      <c r="USG19" s="757"/>
      <c r="USH19" s="757"/>
      <c r="USI19" s="757"/>
      <c r="USJ19" s="757"/>
      <c r="USK19" s="757"/>
      <c r="USL19" s="757"/>
      <c r="USM19" s="757"/>
      <c r="USN19" s="757"/>
      <c r="USO19" s="757"/>
      <c r="USP19" s="757"/>
      <c r="USQ19" s="757"/>
      <c r="USR19" s="757"/>
      <c r="USS19" s="757"/>
      <c r="UST19" s="757"/>
      <c r="USU19" s="757"/>
      <c r="USV19" s="757"/>
      <c r="USW19" s="757"/>
      <c r="USX19" s="757"/>
      <c r="USY19" s="757"/>
      <c r="USZ19" s="757"/>
      <c r="UTA19" s="757"/>
      <c r="UTB19" s="757"/>
      <c r="UTC19" s="757"/>
      <c r="UTD19" s="757"/>
      <c r="UTE19" s="757"/>
      <c r="UTF19" s="757"/>
      <c r="UTG19" s="757"/>
      <c r="UTH19" s="757"/>
      <c r="UTI19" s="757"/>
      <c r="UTJ19" s="757"/>
      <c r="UTK19" s="757"/>
      <c r="UTL19" s="757"/>
      <c r="UTM19" s="757"/>
      <c r="UTN19" s="757"/>
      <c r="UTO19" s="757"/>
      <c r="UTP19" s="757"/>
      <c r="UTQ19" s="757"/>
      <c r="UTR19" s="757"/>
      <c r="UTS19" s="757"/>
      <c r="UTT19" s="757"/>
      <c r="UTU19" s="757"/>
      <c r="UTV19" s="757"/>
      <c r="UTW19" s="757"/>
      <c r="UTX19" s="757"/>
      <c r="UTY19" s="757"/>
      <c r="UTZ19" s="757"/>
      <c r="UUA19" s="757"/>
      <c r="UUB19" s="757"/>
      <c r="UUC19" s="757"/>
      <c r="UUD19" s="757"/>
      <c r="UUE19" s="757"/>
      <c r="UUF19" s="757"/>
      <c r="UUG19" s="757"/>
      <c r="UUH19" s="757"/>
      <c r="UUI19" s="757"/>
      <c r="UUJ19" s="757"/>
      <c r="UUK19" s="757"/>
      <c r="UUL19" s="757"/>
      <c r="UUM19" s="757"/>
      <c r="UUN19" s="757"/>
      <c r="UUO19" s="757"/>
      <c r="UUP19" s="757"/>
      <c r="UUQ19" s="757"/>
      <c r="UUR19" s="757"/>
      <c r="UUS19" s="757"/>
      <c r="UUT19" s="757"/>
      <c r="UUU19" s="757"/>
      <c r="UUV19" s="757"/>
      <c r="UUW19" s="757"/>
      <c r="UUX19" s="757"/>
      <c r="UUY19" s="757"/>
      <c r="UUZ19" s="757"/>
      <c r="UVA19" s="757"/>
      <c r="UVB19" s="757"/>
      <c r="UVC19" s="757"/>
      <c r="UVD19" s="757"/>
      <c r="UVE19" s="757"/>
      <c r="UVF19" s="757"/>
      <c r="UVG19" s="757"/>
      <c r="UVH19" s="757"/>
      <c r="UVI19" s="757"/>
      <c r="UVJ19" s="757"/>
      <c r="UVK19" s="757"/>
      <c r="UVL19" s="757"/>
      <c r="UVM19" s="757"/>
      <c r="UVN19" s="757"/>
      <c r="UVO19" s="757"/>
      <c r="UVP19" s="757"/>
      <c r="UVQ19" s="757"/>
      <c r="UVR19" s="757"/>
      <c r="UVS19" s="757"/>
      <c r="UVT19" s="757"/>
      <c r="UVU19" s="757"/>
      <c r="UVV19" s="757"/>
      <c r="UVW19" s="757"/>
      <c r="UVX19" s="757"/>
      <c r="UVY19" s="757"/>
      <c r="UVZ19" s="757"/>
      <c r="UWA19" s="757"/>
      <c r="UWB19" s="757"/>
      <c r="UWC19" s="757"/>
      <c r="UWD19" s="757"/>
      <c r="UWE19" s="757"/>
      <c r="UWF19" s="757"/>
      <c r="UWG19" s="757"/>
      <c r="UWH19" s="757"/>
      <c r="UWI19" s="757"/>
      <c r="UWJ19" s="757"/>
      <c r="UWK19" s="757"/>
      <c r="UWL19" s="757"/>
      <c r="UWM19" s="757"/>
      <c r="UWN19" s="757"/>
      <c r="UWO19" s="757"/>
      <c r="UWP19" s="757"/>
      <c r="UWQ19" s="757"/>
      <c r="UWR19" s="757"/>
      <c r="UWS19" s="757"/>
      <c r="UWT19" s="757"/>
      <c r="UWU19" s="757"/>
      <c r="UWV19" s="757"/>
      <c r="UWW19" s="757"/>
      <c r="UWX19" s="757"/>
      <c r="UWY19" s="757"/>
      <c r="UWZ19" s="757"/>
      <c r="UXA19" s="757"/>
      <c r="UXB19" s="757"/>
      <c r="UXC19" s="757"/>
      <c r="UXD19" s="757"/>
      <c r="UXE19" s="757"/>
      <c r="UXF19" s="757"/>
      <c r="UXG19" s="757"/>
      <c r="UXH19" s="757"/>
      <c r="UXI19" s="757"/>
      <c r="UXJ19" s="757"/>
      <c r="UXK19" s="757"/>
      <c r="UXL19" s="757"/>
      <c r="UXM19" s="757"/>
      <c r="UXN19" s="757"/>
      <c r="UXO19" s="757"/>
      <c r="UXP19" s="757"/>
      <c r="UXQ19" s="757"/>
      <c r="UXR19" s="757"/>
      <c r="UXS19" s="757"/>
      <c r="UXT19" s="757"/>
      <c r="UXU19" s="757"/>
      <c r="UXV19" s="757"/>
      <c r="UXW19" s="757"/>
      <c r="UXX19" s="757"/>
      <c r="UXY19" s="757"/>
      <c r="UXZ19" s="757"/>
      <c r="UYA19" s="757"/>
      <c r="UYB19" s="757"/>
      <c r="UYC19" s="757"/>
      <c r="UYD19" s="757"/>
      <c r="UYE19" s="757"/>
      <c r="UYF19" s="757"/>
      <c r="UYG19" s="757"/>
      <c r="UYH19" s="757"/>
      <c r="UYI19" s="757"/>
      <c r="UYJ19" s="757"/>
      <c r="UYK19" s="757"/>
      <c r="UYL19" s="757"/>
      <c r="UYM19" s="757"/>
      <c r="UYN19" s="757"/>
      <c r="UYO19" s="757"/>
      <c r="UYP19" s="757"/>
      <c r="UYQ19" s="757"/>
      <c r="UYR19" s="757"/>
      <c r="UYS19" s="757"/>
      <c r="UYT19" s="757"/>
      <c r="UYU19" s="757"/>
      <c r="UYV19" s="757"/>
      <c r="UYW19" s="757"/>
      <c r="UYX19" s="757"/>
      <c r="UYY19" s="757"/>
      <c r="UYZ19" s="757"/>
      <c r="UZA19" s="757"/>
      <c r="UZB19" s="757"/>
      <c r="UZC19" s="757"/>
      <c r="UZD19" s="757"/>
      <c r="UZE19" s="757"/>
      <c r="UZF19" s="757"/>
      <c r="UZG19" s="757"/>
      <c r="UZH19" s="757"/>
      <c r="UZI19" s="757"/>
      <c r="UZJ19" s="757"/>
      <c r="UZK19" s="757"/>
      <c r="UZL19" s="757"/>
      <c r="UZM19" s="757"/>
      <c r="UZN19" s="757"/>
      <c r="UZO19" s="757"/>
      <c r="UZP19" s="757"/>
      <c r="UZQ19" s="757"/>
      <c r="UZR19" s="757"/>
      <c r="UZS19" s="757"/>
      <c r="UZT19" s="757"/>
      <c r="UZU19" s="757"/>
      <c r="UZV19" s="757"/>
      <c r="UZW19" s="757"/>
      <c r="UZX19" s="757"/>
      <c r="UZY19" s="757"/>
      <c r="UZZ19" s="757"/>
      <c r="VAA19" s="757"/>
      <c r="VAB19" s="757"/>
      <c r="VAC19" s="757"/>
      <c r="VAD19" s="757"/>
      <c r="VAE19" s="757"/>
      <c r="VAF19" s="757"/>
      <c r="VAG19" s="757"/>
      <c r="VAH19" s="757"/>
      <c r="VAI19" s="757"/>
      <c r="VAJ19" s="757"/>
      <c r="VAK19" s="757"/>
      <c r="VAL19" s="757"/>
      <c r="VAM19" s="757"/>
      <c r="VAN19" s="757"/>
      <c r="VAO19" s="757"/>
      <c r="VAP19" s="757"/>
      <c r="VAQ19" s="757"/>
      <c r="VAR19" s="757"/>
      <c r="VAS19" s="757"/>
      <c r="VAT19" s="757"/>
      <c r="VAU19" s="757"/>
      <c r="VAV19" s="757"/>
      <c r="VAW19" s="757"/>
      <c r="VAX19" s="757"/>
      <c r="VAY19" s="757"/>
      <c r="VAZ19" s="757"/>
      <c r="VBA19" s="757"/>
      <c r="VBB19" s="757"/>
      <c r="VBC19" s="757"/>
      <c r="VBD19" s="757"/>
      <c r="VBE19" s="757"/>
      <c r="VBF19" s="757"/>
      <c r="VBG19" s="757"/>
      <c r="VBH19" s="757"/>
      <c r="VBI19" s="757"/>
      <c r="VBJ19" s="757"/>
      <c r="VBK19" s="757"/>
      <c r="VBL19" s="757"/>
      <c r="VBM19" s="757"/>
      <c r="VBN19" s="757"/>
      <c r="VBO19" s="757"/>
      <c r="VBP19" s="757"/>
      <c r="VBQ19" s="757"/>
      <c r="VBR19" s="757"/>
      <c r="VBS19" s="757"/>
      <c r="VBT19" s="757"/>
      <c r="VBU19" s="757"/>
      <c r="VBV19" s="757"/>
      <c r="VBW19" s="757"/>
      <c r="VBX19" s="757"/>
      <c r="VBY19" s="757"/>
      <c r="VBZ19" s="757"/>
      <c r="VCA19" s="757"/>
      <c r="VCB19" s="757"/>
      <c r="VCC19" s="757"/>
      <c r="VCD19" s="757"/>
      <c r="VCE19" s="757"/>
      <c r="VCF19" s="757"/>
      <c r="VCG19" s="757"/>
      <c r="VCH19" s="757"/>
      <c r="VCI19" s="757"/>
      <c r="VCJ19" s="757"/>
      <c r="VCK19" s="757"/>
      <c r="VCL19" s="757"/>
      <c r="VCM19" s="757"/>
      <c r="VCN19" s="757"/>
      <c r="VCO19" s="757"/>
      <c r="VCP19" s="757"/>
      <c r="VCQ19" s="757"/>
      <c r="VCR19" s="757"/>
      <c r="VCS19" s="757"/>
      <c r="VCT19" s="757"/>
      <c r="VCU19" s="757"/>
      <c r="VCV19" s="757"/>
      <c r="VCW19" s="757"/>
      <c r="VCX19" s="757"/>
      <c r="VCY19" s="757"/>
      <c r="VCZ19" s="757"/>
      <c r="VDA19" s="757"/>
      <c r="VDB19" s="757"/>
      <c r="VDC19" s="757"/>
      <c r="VDD19" s="757"/>
      <c r="VDE19" s="757"/>
      <c r="VDF19" s="757"/>
      <c r="VDG19" s="757"/>
      <c r="VDH19" s="757"/>
      <c r="VDI19" s="757"/>
      <c r="VDJ19" s="757"/>
      <c r="VDK19" s="757"/>
      <c r="VDL19" s="757"/>
      <c r="VDM19" s="757"/>
      <c r="VDN19" s="757"/>
      <c r="VDO19" s="757"/>
      <c r="VDP19" s="757"/>
      <c r="VDQ19" s="757"/>
      <c r="VDR19" s="757"/>
      <c r="VDS19" s="757"/>
      <c r="VDT19" s="757"/>
      <c r="VDU19" s="757"/>
      <c r="VDV19" s="757"/>
      <c r="VDW19" s="757"/>
      <c r="VDX19" s="757"/>
      <c r="VDY19" s="757"/>
      <c r="VDZ19" s="757"/>
      <c r="VEA19" s="757"/>
      <c r="VEB19" s="757"/>
      <c r="VEC19" s="757"/>
      <c r="VED19" s="757"/>
      <c r="VEE19" s="757"/>
      <c r="VEF19" s="757"/>
      <c r="VEG19" s="757"/>
      <c r="VEH19" s="757"/>
      <c r="VEI19" s="757"/>
      <c r="VEJ19" s="757"/>
      <c r="VEK19" s="757"/>
      <c r="VEL19" s="757"/>
      <c r="VEM19" s="757"/>
      <c r="VEN19" s="757"/>
      <c r="VEO19" s="757"/>
      <c r="VEP19" s="757"/>
      <c r="VEQ19" s="757"/>
      <c r="VER19" s="757"/>
      <c r="VES19" s="757"/>
      <c r="VET19" s="757"/>
      <c r="VEU19" s="757"/>
      <c r="VEV19" s="757"/>
      <c r="VEW19" s="757"/>
      <c r="VEX19" s="757"/>
      <c r="VEY19" s="757"/>
      <c r="VEZ19" s="757"/>
      <c r="VFA19" s="757"/>
      <c r="VFB19" s="757"/>
      <c r="VFC19" s="757"/>
      <c r="VFD19" s="757"/>
      <c r="VFE19" s="757"/>
      <c r="VFF19" s="757"/>
      <c r="VFG19" s="757"/>
      <c r="VFH19" s="757"/>
      <c r="VFI19" s="757"/>
      <c r="VFJ19" s="757"/>
      <c r="VFK19" s="757"/>
      <c r="VFL19" s="757"/>
      <c r="VFM19" s="757"/>
      <c r="VFN19" s="757"/>
      <c r="VFO19" s="757"/>
      <c r="VFP19" s="757"/>
      <c r="VFQ19" s="757"/>
      <c r="VFR19" s="757"/>
      <c r="VFS19" s="757"/>
      <c r="VFT19" s="757"/>
      <c r="VFU19" s="757"/>
      <c r="VFV19" s="757"/>
      <c r="VFW19" s="757"/>
      <c r="VFX19" s="757"/>
      <c r="VFY19" s="757"/>
      <c r="VFZ19" s="757"/>
      <c r="VGA19" s="757"/>
      <c r="VGB19" s="757"/>
      <c r="VGC19" s="757"/>
      <c r="VGD19" s="757"/>
      <c r="VGE19" s="757"/>
      <c r="VGF19" s="757"/>
      <c r="VGG19" s="757"/>
      <c r="VGH19" s="757"/>
      <c r="VGI19" s="757"/>
      <c r="VGJ19" s="757"/>
      <c r="VGK19" s="757"/>
      <c r="VGL19" s="757"/>
      <c r="VGM19" s="757"/>
      <c r="VGN19" s="757"/>
      <c r="VGO19" s="757"/>
      <c r="VGP19" s="757"/>
      <c r="VGQ19" s="757"/>
      <c r="VGR19" s="757"/>
      <c r="VGS19" s="757"/>
      <c r="VGT19" s="757"/>
      <c r="VGU19" s="757"/>
      <c r="VGV19" s="757"/>
      <c r="VGW19" s="757"/>
      <c r="VGX19" s="757"/>
      <c r="VGY19" s="757"/>
      <c r="VGZ19" s="757"/>
      <c r="VHA19" s="757"/>
      <c r="VHB19" s="757"/>
      <c r="VHC19" s="757"/>
      <c r="VHD19" s="757"/>
      <c r="VHE19" s="757"/>
      <c r="VHF19" s="757"/>
      <c r="VHG19" s="757"/>
      <c r="VHH19" s="757"/>
      <c r="VHI19" s="757"/>
      <c r="VHJ19" s="757"/>
      <c r="VHK19" s="757"/>
      <c r="VHL19" s="757"/>
      <c r="VHM19" s="757"/>
      <c r="VHN19" s="757"/>
      <c r="VHO19" s="757"/>
      <c r="VHP19" s="757"/>
      <c r="VHQ19" s="757"/>
      <c r="VHR19" s="757"/>
      <c r="VHS19" s="757"/>
      <c r="VHT19" s="757"/>
      <c r="VHU19" s="757"/>
      <c r="VHV19" s="757"/>
      <c r="VHW19" s="757"/>
      <c r="VHX19" s="757"/>
      <c r="VHY19" s="757"/>
      <c r="VHZ19" s="757"/>
      <c r="VIA19" s="757"/>
      <c r="VIB19" s="757"/>
      <c r="VIC19" s="757"/>
      <c r="VID19" s="757"/>
      <c r="VIE19" s="757"/>
      <c r="VIF19" s="757"/>
      <c r="VIG19" s="757"/>
      <c r="VIH19" s="757"/>
      <c r="VII19" s="757"/>
      <c r="VIJ19" s="757"/>
      <c r="VIK19" s="757"/>
      <c r="VIL19" s="757"/>
      <c r="VIM19" s="757"/>
      <c r="VIN19" s="757"/>
      <c r="VIO19" s="757"/>
      <c r="VIP19" s="757"/>
      <c r="VIQ19" s="757"/>
      <c r="VIR19" s="757"/>
      <c r="VIS19" s="757"/>
      <c r="VIT19" s="757"/>
      <c r="VIU19" s="757"/>
      <c r="VIV19" s="757"/>
      <c r="VIW19" s="757"/>
      <c r="VIX19" s="757"/>
      <c r="VIY19" s="757"/>
      <c r="VIZ19" s="757"/>
      <c r="VJA19" s="757"/>
      <c r="VJB19" s="757"/>
      <c r="VJC19" s="757"/>
      <c r="VJD19" s="757"/>
      <c r="VJE19" s="757"/>
      <c r="VJF19" s="757"/>
      <c r="VJG19" s="757"/>
      <c r="VJH19" s="757"/>
      <c r="VJI19" s="757"/>
      <c r="VJJ19" s="757"/>
      <c r="VJK19" s="757"/>
      <c r="VJL19" s="757"/>
      <c r="VJM19" s="757"/>
      <c r="VJN19" s="757"/>
      <c r="VJO19" s="757"/>
      <c r="VJP19" s="757"/>
      <c r="VJQ19" s="757"/>
      <c r="VJR19" s="757"/>
      <c r="VJS19" s="757"/>
      <c r="VJT19" s="757"/>
      <c r="VJU19" s="757"/>
      <c r="VJV19" s="757"/>
      <c r="VJW19" s="757"/>
      <c r="VJX19" s="757"/>
      <c r="VJY19" s="757"/>
      <c r="VJZ19" s="757"/>
      <c r="VKA19" s="757"/>
      <c r="VKB19" s="757"/>
      <c r="VKC19" s="757"/>
      <c r="VKD19" s="757"/>
      <c r="VKE19" s="757"/>
      <c r="VKF19" s="757"/>
      <c r="VKG19" s="757"/>
      <c r="VKH19" s="757"/>
      <c r="VKI19" s="757"/>
      <c r="VKJ19" s="757"/>
      <c r="VKK19" s="757"/>
      <c r="VKL19" s="757"/>
      <c r="VKM19" s="757"/>
      <c r="VKN19" s="757"/>
      <c r="VKO19" s="757"/>
      <c r="VKP19" s="757"/>
      <c r="VKQ19" s="757"/>
      <c r="VKR19" s="757"/>
      <c r="VKS19" s="757"/>
      <c r="VKT19" s="757"/>
      <c r="VKU19" s="757"/>
      <c r="VKV19" s="757"/>
      <c r="VKW19" s="757"/>
      <c r="VKX19" s="757"/>
      <c r="VKY19" s="757"/>
      <c r="VKZ19" s="757"/>
      <c r="VLA19" s="757"/>
      <c r="VLB19" s="757"/>
      <c r="VLC19" s="757"/>
      <c r="VLD19" s="757"/>
      <c r="VLE19" s="757"/>
      <c r="VLF19" s="757"/>
      <c r="VLG19" s="757"/>
      <c r="VLH19" s="757"/>
      <c r="VLI19" s="757"/>
      <c r="VLJ19" s="757"/>
      <c r="VLK19" s="757"/>
      <c r="VLL19" s="757"/>
      <c r="VLM19" s="757"/>
      <c r="VLN19" s="757"/>
      <c r="VLO19" s="757"/>
      <c r="VLP19" s="757"/>
      <c r="VLQ19" s="757"/>
      <c r="VLR19" s="757"/>
      <c r="VLS19" s="757"/>
      <c r="VLT19" s="757"/>
      <c r="VLU19" s="757"/>
      <c r="VLV19" s="757"/>
      <c r="VLW19" s="757"/>
      <c r="VLX19" s="757"/>
      <c r="VLY19" s="757"/>
      <c r="VLZ19" s="757"/>
      <c r="VMA19" s="757"/>
      <c r="VMB19" s="757"/>
      <c r="VMC19" s="757"/>
      <c r="VMD19" s="757"/>
      <c r="VME19" s="757"/>
      <c r="VMF19" s="757"/>
      <c r="VMG19" s="757"/>
      <c r="VMH19" s="757"/>
      <c r="VMI19" s="757"/>
      <c r="VMJ19" s="757"/>
      <c r="VMK19" s="757"/>
      <c r="VML19" s="757"/>
      <c r="VMM19" s="757"/>
      <c r="VMN19" s="757"/>
      <c r="VMO19" s="757"/>
      <c r="VMP19" s="757"/>
      <c r="VMQ19" s="757"/>
      <c r="VMR19" s="757"/>
      <c r="VMS19" s="757"/>
      <c r="VMT19" s="757"/>
      <c r="VMU19" s="757"/>
      <c r="VMV19" s="757"/>
      <c r="VMW19" s="757"/>
      <c r="VMX19" s="757"/>
      <c r="VMY19" s="757"/>
      <c r="VMZ19" s="757"/>
      <c r="VNA19" s="757"/>
      <c r="VNB19" s="757"/>
      <c r="VNC19" s="757"/>
      <c r="VND19" s="757"/>
      <c r="VNE19" s="757"/>
      <c r="VNF19" s="757"/>
      <c r="VNG19" s="757"/>
      <c r="VNH19" s="757"/>
      <c r="VNI19" s="757"/>
      <c r="VNJ19" s="757"/>
      <c r="VNK19" s="757"/>
      <c r="VNL19" s="757"/>
      <c r="VNM19" s="757"/>
      <c r="VNN19" s="757"/>
      <c r="VNO19" s="757"/>
      <c r="VNP19" s="757"/>
      <c r="VNQ19" s="757"/>
      <c r="VNR19" s="757"/>
      <c r="VNS19" s="757"/>
      <c r="VNT19" s="757"/>
      <c r="VNU19" s="757"/>
      <c r="VNV19" s="757"/>
      <c r="VNW19" s="757"/>
      <c r="VNX19" s="757"/>
      <c r="VNY19" s="757"/>
      <c r="VNZ19" s="757"/>
      <c r="VOA19" s="757"/>
      <c r="VOB19" s="757"/>
      <c r="VOC19" s="757"/>
      <c r="VOD19" s="757"/>
      <c r="VOE19" s="757"/>
      <c r="VOF19" s="757"/>
      <c r="VOG19" s="757"/>
      <c r="VOH19" s="757"/>
      <c r="VOI19" s="757"/>
      <c r="VOJ19" s="757"/>
      <c r="VOK19" s="757"/>
      <c r="VOL19" s="757"/>
      <c r="VOM19" s="757"/>
      <c r="VON19" s="757"/>
      <c r="VOO19" s="757"/>
      <c r="VOP19" s="757"/>
      <c r="VOQ19" s="757"/>
      <c r="VOR19" s="757"/>
      <c r="VOS19" s="757"/>
      <c r="VOT19" s="757"/>
      <c r="VOU19" s="757"/>
      <c r="VOV19" s="757"/>
      <c r="VOW19" s="757"/>
      <c r="VOX19" s="757"/>
      <c r="VOY19" s="757"/>
      <c r="VOZ19" s="757"/>
      <c r="VPA19" s="757"/>
      <c r="VPB19" s="757"/>
      <c r="VPC19" s="757"/>
      <c r="VPD19" s="757"/>
      <c r="VPE19" s="757"/>
      <c r="VPF19" s="757"/>
      <c r="VPG19" s="757"/>
      <c r="VPH19" s="757"/>
      <c r="VPI19" s="757"/>
      <c r="VPJ19" s="757"/>
      <c r="VPK19" s="757"/>
      <c r="VPL19" s="757"/>
      <c r="VPM19" s="757"/>
      <c r="VPN19" s="757"/>
      <c r="VPO19" s="757"/>
      <c r="VPP19" s="757"/>
      <c r="VPQ19" s="757"/>
      <c r="VPR19" s="757"/>
      <c r="VPS19" s="757"/>
      <c r="VPT19" s="757"/>
      <c r="VPU19" s="757"/>
      <c r="VPV19" s="757"/>
      <c r="VPW19" s="757"/>
      <c r="VPX19" s="757"/>
      <c r="VPY19" s="757"/>
      <c r="VPZ19" s="757"/>
      <c r="VQA19" s="757"/>
      <c r="VQB19" s="757"/>
      <c r="VQC19" s="757"/>
      <c r="VQD19" s="757"/>
      <c r="VQE19" s="757"/>
      <c r="VQF19" s="757"/>
      <c r="VQG19" s="757"/>
      <c r="VQH19" s="757"/>
      <c r="VQI19" s="757"/>
      <c r="VQJ19" s="757"/>
      <c r="VQK19" s="757"/>
      <c r="VQL19" s="757"/>
      <c r="VQM19" s="757"/>
      <c r="VQN19" s="757"/>
      <c r="VQO19" s="757"/>
      <c r="VQP19" s="757"/>
      <c r="VQQ19" s="757"/>
      <c r="VQR19" s="757"/>
      <c r="VQS19" s="757"/>
      <c r="VQT19" s="757"/>
      <c r="VQU19" s="757"/>
      <c r="VQV19" s="757"/>
      <c r="VQW19" s="757"/>
      <c r="VQX19" s="757"/>
      <c r="VQY19" s="757"/>
      <c r="VQZ19" s="757"/>
      <c r="VRA19" s="757"/>
      <c r="VRB19" s="757"/>
      <c r="VRC19" s="757"/>
      <c r="VRD19" s="757"/>
      <c r="VRE19" s="757"/>
      <c r="VRF19" s="757"/>
      <c r="VRG19" s="757"/>
      <c r="VRH19" s="757"/>
      <c r="VRI19" s="757"/>
      <c r="VRJ19" s="757"/>
      <c r="VRK19" s="757"/>
      <c r="VRL19" s="757"/>
      <c r="VRM19" s="757"/>
      <c r="VRN19" s="757"/>
      <c r="VRO19" s="757"/>
      <c r="VRP19" s="757"/>
      <c r="VRQ19" s="757"/>
      <c r="VRR19" s="757"/>
      <c r="VRS19" s="757"/>
      <c r="VRT19" s="757"/>
      <c r="VRU19" s="757"/>
      <c r="VRV19" s="757"/>
      <c r="VRW19" s="757"/>
      <c r="VRX19" s="757"/>
      <c r="VRY19" s="757"/>
      <c r="VRZ19" s="757"/>
      <c r="VSA19" s="757"/>
      <c r="VSB19" s="757"/>
      <c r="VSC19" s="757"/>
      <c r="VSD19" s="757"/>
      <c r="VSE19" s="757"/>
      <c r="VSF19" s="757"/>
      <c r="VSG19" s="757"/>
      <c r="VSH19" s="757"/>
      <c r="VSI19" s="757"/>
      <c r="VSJ19" s="757"/>
      <c r="VSK19" s="757"/>
      <c r="VSL19" s="757"/>
      <c r="VSM19" s="757"/>
      <c r="VSN19" s="757"/>
      <c r="VSO19" s="757"/>
      <c r="VSP19" s="757"/>
      <c r="VSQ19" s="757"/>
      <c r="VSR19" s="757"/>
      <c r="VSS19" s="757"/>
      <c r="VST19" s="757"/>
      <c r="VSU19" s="757"/>
      <c r="VSV19" s="757"/>
      <c r="VSW19" s="757"/>
      <c r="VSX19" s="757"/>
      <c r="VSY19" s="757"/>
      <c r="VSZ19" s="757"/>
      <c r="VTA19" s="757"/>
      <c r="VTB19" s="757"/>
      <c r="VTC19" s="757"/>
      <c r="VTD19" s="757"/>
      <c r="VTE19" s="757"/>
      <c r="VTF19" s="757"/>
      <c r="VTG19" s="757"/>
      <c r="VTH19" s="757"/>
      <c r="VTI19" s="757"/>
      <c r="VTJ19" s="757"/>
      <c r="VTK19" s="757"/>
      <c r="VTL19" s="757"/>
      <c r="VTM19" s="757"/>
      <c r="VTN19" s="757"/>
      <c r="VTO19" s="757"/>
      <c r="VTP19" s="757"/>
      <c r="VTQ19" s="757"/>
      <c r="VTR19" s="757"/>
      <c r="VTS19" s="757"/>
      <c r="VTT19" s="757"/>
      <c r="VTU19" s="757"/>
      <c r="VTV19" s="757"/>
      <c r="VTW19" s="757"/>
      <c r="VTX19" s="757"/>
      <c r="VTY19" s="757"/>
      <c r="VTZ19" s="757"/>
      <c r="VUA19" s="757"/>
      <c r="VUB19" s="757"/>
      <c r="VUC19" s="757"/>
      <c r="VUD19" s="757"/>
      <c r="VUE19" s="757"/>
      <c r="VUF19" s="757"/>
      <c r="VUG19" s="757"/>
      <c r="VUH19" s="757"/>
      <c r="VUI19" s="757"/>
      <c r="VUJ19" s="757"/>
      <c r="VUK19" s="757"/>
      <c r="VUL19" s="757"/>
      <c r="VUM19" s="757"/>
      <c r="VUN19" s="757"/>
      <c r="VUO19" s="757"/>
      <c r="VUP19" s="757"/>
      <c r="VUQ19" s="757"/>
      <c r="VUR19" s="757"/>
      <c r="VUS19" s="757"/>
      <c r="VUT19" s="757"/>
      <c r="VUU19" s="757"/>
      <c r="VUV19" s="757"/>
      <c r="VUW19" s="757"/>
      <c r="VUX19" s="757"/>
      <c r="VUY19" s="757"/>
      <c r="VUZ19" s="757"/>
      <c r="VVA19" s="757"/>
      <c r="VVB19" s="757"/>
      <c r="VVC19" s="757"/>
      <c r="VVD19" s="757"/>
      <c r="VVE19" s="757"/>
      <c r="VVF19" s="757"/>
      <c r="VVG19" s="757"/>
      <c r="VVH19" s="757"/>
      <c r="VVI19" s="757"/>
      <c r="VVJ19" s="757"/>
      <c r="VVK19" s="757"/>
      <c r="VVL19" s="757"/>
      <c r="VVM19" s="757"/>
      <c r="VVN19" s="757"/>
      <c r="VVO19" s="757"/>
      <c r="VVP19" s="757"/>
      <c r="VVQ19" s="757"/>
      <c r="VVR19" s="757"/>
      <c r="VVS19" s="757"/>
      <c r="VVT19" s="757"/>
      <c r="VVU19" s="757"/>
      <c r="VVV19" s="757"/>
      <c r="VVW19" s="757"/>
      <c r="VVX19" s="757"/>
      <c r="VVY19" s="757"/>
      <c r="VVZ19" s="757"/>
      <c r="VWA19" s="757"/>
      <c r="VWB19" s="757"/>
      <c r="VWC19" s="757"/>
      <c r="VWD19" s="757"/>
      <c r="VWE19" s="757"/>
      <c r="VWF19" s="757"/>
      <c r="VWG19" s="757"/>
      <c r="VWH19" s="757"/>
      <c r="VWI19" s="757"/>
      <c r="VWJ19" s="757"/>
      <c r="VWK19" s="757"/>
      <c r="VWL19" s="757"/>
      <c r="VWM19" s="757"/>
      <c r="VWN19" s="757"/>
      <c r="VWO19" s="757"/>
      <c r="VWP19" s="757"/>
      <c r="VWQ19" s="757"/>
      <c r="VWR19" s="757"/>
      <c r="VWS19" s="757"/>
      <c r="VWT19" s="757"/>
      <c r="VWU19" s="757"/>
      <c r="VWV19" s="757"/>
      <c r="VWW19" s="757"/>
      <c r="VWX19" s="757"/>
      <c r="VWY19" s="757"/>
      <c r="VWZ19" s="757"/>
      <c r="VXA19" s="757"/>
      <c r="VXB19" s="757"/>
      <c r="VXC19" s="757"/>
      <c r="VXD19" s="757"/>
      <c r="VXE19" s="757"/>
      <c r="VXF19" s="757"/>
      <c r="VXG19" s="757"/>
      <c r="VXH19" s="757"/>
      <c r="VXI19" s="757"/>
      <c r="VXJ19" s="757"/>
      <c r="VXK19" s="757"/>
      <c r="VXL19" s="757"/>
      <c r="VXM19" s="757"/>
      <c r="VXN19" s="757"/>
      <c r="VXO19" s="757"/>
      <c r="VXP19" s="757"/>
      <c r="VXQ19" s="757"/>
      <c r="VXR19" s="757"/>
      <c r="VXS19" s="757"/>
      <c r="VXT19" s="757"/>
      <c r="VXU19" s="757"/>
      <c r="VXV19" s="757"/>
      <c r="VXW19" s="757"/>
      <c r="VXX19" s="757"/>
      <c r="VXY19" s="757"/>
      <c r="VXZ19" s="757"/>
      <c r="VYA19" s="757"/>
      <c r="VYB19" s="757"/>
      <c r="VYC19" s="757"/>
      <c r="VYD19" s="757"/>
      <c r="VYE19" s="757"/>
      <c r="VYF19" s="757"/>
      <c r="VYG19" s="757"/>
      <c r="VYH19" s="757"/>
      <c r="VYI19" s="757"/>
      <c r="VYJ19" s="757"/>
      <c r="VYK19" s="757"/>
      <c r="VYL19" s="757"/>
      <c r="VYM19" s="757"/>
      <c r="VYN19" s="757"/>
      <c r="VYO19" s="757"/>
      <c r="VYP19" s="757"/>
      <c r="VYQ19" s="757"/>
      <c r="VYR19" s="757"/>
      <c r="VYS19" s="757"/>
      <c r="VYT19" s="757"/>
      <c r="VYU19" s="757"/>
      <c r="VYV19" s="757"/>
      <c r="VYW19" s="757"/>
      <c r="VYX19" s="757"/>
      <c r="VYY19" s="757"/>
      <c r="VYZ19" s="757"/>
      <c r="VZA19" s="757"/>
      <c r="VZB19" s="757"/>
      <c r="VZC19" s="757"/>
      <c r="VZD19" s="757"/>
      <c r="VZE19" s="757"/>
      <c r="VZF19" s="757"/>
      <c r="VZG19" s="757"/>
      <c r="VZH19" s="757"/>
      <c r="VZI19" s="757"/>
      <c r="VZJ19" s="757"/>
      <c r="VZK19" s="757"/>
      <c r="VZL19" s="757"/>
      <c r="VZM19" s="757"/>
      <c r="VZN19" s="757"/>
      <c r="VZO19" s="757"/>
      <c r="VZP19" s="757"/>
      <c r="VZQ19" s="757"/>
      <c r="VZR19" s="757"/>
      <c r="VZS19" s="757"/>
      <c r="VZT19" s="757"/>
      <c r="VZU19" s="757"/>
      <c r="VZV19" s="757"/>
      <c r="VZW19" s="757"/>
      <c r="VZX19" s="757"/>
      <c r="VZY19" s="757"/>
      <c r="VZZ19" s="757"/>
      <c r="WAA19" s="757"/>
      <c r="WAB19" s="757"/>
      <c r="WAC19" s="757"/>
      <c r="WAD19" s="757"/>
      <c r="WAE19" s="757"/>
      <c r="WAF19" s="757"/>
      <c r="WAG19" s="757"/>
      <c r="WAH19" s="757"/>
      <c r="WAI19" s="757"/>
      <c r="WAJ19" s="757"/>
      <c r="WAK19" s="757"/>
      <c r="WAL19" s="757"/>
      <c r="WAM19" s="757"/>
      <c r="WAN19" s="757"/>
      <c r="WAO19" s="757"/>
      <c r="WAP19" s="757"/>
      <c r="WAQ19" s="757"/>
      <c r="WAR19" s="757"/>
      <c r="WAS19" s="757"/>
      <c r="WAT19" s="757"/>
      <c r="WAU19" s="757"/>
      <c r="WAV19" s="757"/>
      <c r="WAW19" s="757"/>
      <c r="WAX19" s="757"/>
      <c r="WAY19" s="757"/>
      <c r="WAZ19" s="757"/>
      <c r="WBA19" s="757"/>
      <c r="WBB19" s="757"/>
      <c r="WBC19" s="757"/>
      <c r="WBD19" s="757"/>
      <c r="WBE19" s="757"/>
      <c r="WBF19" s="757"/>
      <c r="WBG19" s="757"/>
      <c r="WBH19" s="757"/>
      <c r="WBI19" s="757"/>
      <c r="WBJ19" s="757"/>
      <c r="WBK19" s="757"/>
      <c r="WBL19" s="757"/>
      <c r="WBM19" s="757"/>
      <c r="WBN19" s="757"/>
      <c r="WBO19" s="757"/>
      <c r="WBP19" s="757"/>
      <c r="WBQ19" s="757"/>
      <c r="WBR19" s="757"/>
      <c r="WBS19" s="757"/>
      <c r="WBT19" s="757"/>
      <c r="WBU19" s="757"/>
      <c r="WBV19" s="757"/>
      <c r="WBW19" s="757"/>
      <c r="WBX19" s="757"/>
      <c r="WBY19" s="757"/>
      <c r="WBZ19" s="757"/>
      <c r="WCA19" s="757"/>
      <c r="WCB19" s="757"/>
      <c r="WCC19" s="757"/>
      <c r="WCD19" s="757"/>
      <c r="WCE19" s="757"/>
      <c r="WCF19" s="757"/>
      <c r="WCG19" s="757"/>
      <c r="WCH19" s="757"/>
      <c r="WCI19" s="757"/>
      <c r="WCJ19" s="757"/>
      <c r="WCK19" s="757"/>
      <c r="WCL19" s="757"/>
      <c r="WCM19" s="757"/>
      <c r="WCN19" s="757"/>
      <c r="WCO19" s="757"/>
      <c r="WCP19" s="757"/>
      <c r="WCQ19" s="757"/>
      <c r="WCR19" s="757"/>
      <c r="WCS19" s="757"/>
      <c r="WCT19" s="757"/>
      <c r="WCU19" s="757"/>
      <c r="WCV19" s="757"/>
      <c r="WCW19" s="757"/>
      <c r="WCX19" s="757"/>
      <c r="WCY19" s="757"/>
      <c r="WCZ19" s="757"/>
      <c r="WDA19" s="757"/>
      <c r="WDB19" s="757"/>
      <c r="WDC19" s="757"/>
      <c r="WDD19" s="757"/>
      <c r="WDE19" s="757"/>
      <c r="WDF19" s="757"/>
      <c r="WDG19" s="757"/>
      <c r="WDH19" s="757"/>
      <c r="WDI19" s="757"/>
      <c r="WDJ19" s="757"/>
      <c r="WDK19" s="757"/>
      <c r="WDL19" s="757"/>
      <c r="WDM19" s="757"/>
      <c r="WDN19" s="757"/>
      <c r="WDO19" s="757"/>
      <c r="WDP19" s="757"/>
      <c r="WDQ19" s="757"/>
      <c r="WDR19" s="757"/>
      <c r="WDS19" s="757"/>
      <c r="WDT19" s="757"/>
      <c r="WDU19" s="757"/>
      <c r="WDV19" s="757"/>
      <c r="WDW19" s="757"/>
      <c r="WDX19" s="757"/>
      <c r="WDY19" s="757"/>
      <c r="WDZ19" s="757"/>
      <c r="WEA19" s="757"/>
      <c r="WEB19" s="757"/>
      <c r="WEC19" s="757"/>
      <c r="WED19" s="757"/>
      <c r="WEE19" s="757"/>
      <c r="WEF19" s="757"/>
      <c r="WEG19" s="757"/>
      <c r="WEH19" s="757"/>
      <c r="WEI19" s="757"/>
      <c r="WEJ19" s="757"/>
      <c r="WEK19" s="757"/>
      <c r="WEL19" s="757"/>
      <c r="WEM19" s="757"/>
      <c r="WEN19" s="757"/>
      <c r="WEO19" s="757"/>
      <c r="WEP19" s="757"/>
      <c r="WEQ19" s="757"/>
      <c r="WER19" s="757"/>
      <c r="WES19" s="757"/>
      <c r="WET19" s="757"/>
      <c r="WEU19" s="757"/>
      <c r="WEV19" s="757"/>
      <c r="WEW19" s="757"/>
      <c r="WEX19" s="757"/>
      <c r="WEY19" s="757"/>
      <c r="WEZ19" s="757"/>
      <c r="WFA19" s="757"/>
      <c r="WFB19" s="757"/>
      <c r="WFC19" s="757"/>
      <c r="WFD19" s="757"/>
      <c r="WFE19" s="757"/>
      <c r="WFF19" s="757"/>
      <c r="WFG19" s="757"/>
      <c r="WFH19" s="757"/>
      <c r="WFI19" s="757"/>
      <c r="WFJ19" s="757"/>
      <c r="WFK19" s="757"/>
      <c r="WFL19" s="757"/>
      <c r="WFM19" s="757"/>
      <c r="WFN19" s="757"/>
      <c r="WFO19" s="757"/>
      <c r="WFP19" s="757"/>
      <c r="WFQ19" s="757"/>
      <c r="WFR19" s="757"/>
      <c r="WFS19" s="757"/>
      <c r="WFT19" s="757"/>
      <c r="WFU19" s="757"/>
      <c r="WFV19" s="757"/>
      <c r="WFW19" s="757"/>
      <c r="WFX19" s="757"/>
      <c r="WFY19" s="757"/>
      <c r="WFZ19" s="757"/>
      <c r="WGA19" s="757"/>
      <c r="WGB19" s="757"/>
      <c r="WGC19" s="757"/>
      <c r="WGD19" s="757"/>
      <c r="WGE19" s="757"/>
      <c r="WGF19" s="757"/>
      <c r="WGG19" s="757"/>
      <c r="WGH19" s="757"/>
      <c r="WGI19" s="757"/>
      <c r="WGJ19" s="757"/>
      <c r="WGK19" s="757"/>
      <c r="WGL19" s="757"/>
      <c r="WGM19" s="757"/>
      <c r="WGN19" s="757"/>
      <c r="WGO19" s="757"/>
      <c r="WGP19" s="757"/>
      <c r="WGQ19" s="757"/>
      <c r="WGR19" s="757"/>
      <c r="WGS19" s="757"/>
      <c r="WGT19" s="757"/>
      <c r="WGU19" s="757"/>
      <c r="WGV19" s="757"/>
      <c r="WGW19" s="757"/>
      <c r="WGX19" s="757"/>
      <c r="WGY19" s="757"/>
      <c r="WGZ19" s="757"/>
      <c r="WHA19" s="757"/>
      <c r="WHB19" s="757"/>
      <c r="WHC19" s="757"/>
      <c r="WHD19" s="757"/>
      <c r="WHE19" s="757"/>
      <c r="WHF19" s="757"/>
      <c r="WHG19" s="757"/>
      <c r="WHH19" s="757"/>
      <c r="WHI19" s="757"/>
      <c r="WHJ19" s="757"/>
      <c r="WHK19" s="757"/>
      <c r="WHL19" s="757"/>
      <c r="WHM19" s="757"/>
      <c r="WHN19" s="757"/>
      <c r="WHO19" s="757"/>
      <c r="WHP19" s="757"/>
      <c r="WHQ19" s="757"/>
      <c r="WHR19" s="757"/>
      <c r="WHS19" s="757"/>
      <c r="WHT19" s="757"/>
      <c r="WHU19" s="757"/>
      <c r="WHV19" s="757"/>
      <c r="WHW19" s="757"/>
      <c r="WHX19" s="757"/>
      <c r="WHY19" s="757"/>
      <c r="WHZ19" s="757"/>
      <c r="WIA19" s="757"/>
      <c r="WIB19" s="757"/>
      <c r="WIC19" s="757"/>
      <c r="WID19" s="757"/>
      <c r="WIE19" s="757"/>
      <c r="WIF19" s="757"/>
      <c r="WIG19" s="757"/>
      <c r="WIH19" s="757"/>
      <c r="WII19" s="757"/>
      <c r="WIJ19" s="757"/>
      <c r="WIK19" s="757"/>
      <c r="WIL19" s="757"/>
      <c r="WIM19" s="757"/>
      <c r="WIN19" s="757"/>
      <c r="WIO19" s="757"/>
      <c r="WIP19" s="757"/>
      <c r="WIQ19" s="757"/>
      <c r="WIR19" s="757"/>
      <c r="WIS19" s="757"/>
      <c r="WIT19" s="757"/>
      <c r="WIU19" s="757"/>
      <c r="WIV19" s="757"/>
      <c r="WIW19" s="757"/>
      <c r="WIX19" s="757"/>
      <c r="WIY19" s="757"/>
      <c r="WIZ19" s="757"/>
      <c r="WJA19" s="757"/>
      <c r="WJB19" s="757"/>
      <c r="WJC19" s="757"/>
      <c r="WJD19" s="757"/>
      <c r="WJE19" s="757"/>
      <c r="WJF19" s="757"/>
      <c r="WJG19" s="757"/>
      <c r="WJH19" s="757"/>
      <c r="WJI19" s="757"/>
      <c r="WJJ19" s="757"/>
      <c r="WJK19" s="757"/>
      <c r="WJL19" s="757"/>
      <c r="WJM19" s="757"/>
      <c r="WJN19" s="757"/>
      <c r="WJO19" s="757"/>
      <c r="WJP19" s="757"/>
      <c r="WJQ19" s="757"/>
      <c r="WJR19" s="757"/>
      <c r="WJS19" s="757"/>
      <c r="WJT19" s="757"/>
      <c r="WJU19" s="757"/>
      <c r="WJV19" s="757"/>
      <c r="WJW19" s="757"/>
      <c r="WJX19" s="757"/>
      <c r="WJY19" s="757"/>
      <c r="WJZ19" s="757"/>
      <c r="WKA19" s="757"/>
      <c r="WKB19" s="757"/>
      <c r="WKC19" s="757"/>
      <c r="WKD19" s="757"/>
      <c r="WKE19" s="757"/>
      <c r="WKF19" s="757"/>
      <c r="WKG19" s="757"/>
      <c r="WKH19" s="757"/>
      <c r="WKI19" s="757"/>
      <c r="WKJ19" s="757"/>
      <c r="WKK19" s="757"/>
      <c r="WKL19" s="757"/>
      <c r="WKM19" s="757"/>
      <c r="WKN19" s="757"/>
      <c r="WKO19" s="757"/>
      <c r="WKP19" s="757"/>
      <c r="WKQ19" s="757"/>
      <c r="WKR19" s="757"/>
      <c r="WKS19" s="757"/>
      <c r="WKT19" s="757"/>
      <c r="WKU19" s="757"/>
      <c r="WKV19" s="757"/>
      <c r="WKW19" s="757"/>
      <c r="WKX19" s="757"/>
      <c r="WKY19" s="757"/>
      <c r="WKZ19" s="757"/>
      <c r="WLA19" s="757"/>
      <c r="WLB19" s="757"/>
      <c r="WLC19" s="757"/>
      <c r="WLD19" s="757"/>
      <c r="WLE19" s="757"/>
      <c r="WLF19" s="757"/>
      <c r="WLG19" s="757"/>
      <c r="WLH19" s="757"/>
      <c r="WLI19" s="757"/>
      <c r="WLJ19" s="757"/>
      <c r="WLK19" s="757"/>
      <c r="WLL19" s="757"/>
      <c r="WLM19" s="757"/>
      <c r="WLN19" s="757"/>
      <c r="WLO19" s="757"/>
      <c r="WLP19" s="757"/>
      <c r="WLQ19" s="757"/>
      <c r="WLR19" s="757"/>
      <c r="WLS19" s="757"/>
      <c r="WLT19" s="757"/>
      <c r="WLU19" s="757"/>
      <c r="WLV19" s="757"/>
      <c r="WLW19" s="757"/>
      <c r="WLX19" s="757"/>
      <c r="WLY19" s="757"/>
      <c r="WLZ19" s="757"/>
      <c r="WMA19" s="757"/>
      <c r="WMB19" s="757"/>
      <c r="WMC19" s="757"/>
      <c r="WMD19" s="757"/>
      <c r="WME19" s="757"/>
      <c r="WMF19" s="757"/>
      <c r="WMG19" s="757"/>
      <c r="WMH19" s="757"/>
      <c r="WMI19" s="757"/>
      <c r="WMJ19" s="757"/>
      <c r="WMK19" s="757"/>
      <c r="WML19" s="757"/>
      <c r="WMM19" s="757"/>
      <c r="WMN19" s="757"/>
      <c r="WMO19" s="757"/>
      <c r="WMP19" s="757"/>
      <c r="WMQ19" s="757"/>
      <c r="WMR19" s="757"/>
      <c r="WMS19" s="757"/>
      <c r="WMT19" s="757"/>
      <c r="WMU19" s="757"/>
      <c r="WMV19" s="757"/>
      <c r="WMW19" s="757"/>
      <c r="WMX19" s="757"/>
      <c r="WMY19" s="757"/>
      <c r="WMZ19" s="757"/>
      <c r="WNA19" s="757"/>
      <c r="WNB19" s="757"/>
      <c r="WNC19" s="757"/>
      <c r="WND19" s="757"/>
      <c r="WNE19" s="757"/>
      <c r="WNF19" s="757"/>
      <c r="WNG19" s="757"/>
      <c r="WNH19" s="757"/>
      <c r="WNI19" s="757"/>
      <c r="WNJ19" s="757"/>
      <c r="WNK19" s="757"/>
      <c r="WNL19" s="757"/>
      <c r="WNM19" s="757"/>
      <c r="WNN19" s="757"/>
      <c r="WNO19" s="757"/>
      <c r="WNP19" s="757"/>
      <c r="WNQ19" s="757"/>
      <c r="WNR19" s="757"/>
      <c r="WNS19" s="757"/>
      <c r="WNT19" s="757"/>
      <c r="WNU19" s="757"/>
      <c r="WNV19" s="757"/>
      <c r="WNW19" s="757"/>
      <c r="WNX19" s="757"/>
      <c r="WNY19" s="757"/>
      <c r="WNZ19" s="757"/>
      <c r="WOA19" s="757"/>
      <c r="WOB19" s="757"/>
      <c r="WOC19" s="757"/>
      <c r="WOD19" s="757"/>
      <c r="WOE19" s="757"/>
      <c r="WOF19" s="757"/>
      <c r="WOG19" s="757"/>
      <c r="WOH19" s="757"/>
      <c r="WOI19" s="757"/>
      <c r="WOJ19" s="757"/>
      <c r="WOK19" s="757"/>
      <c r="WOL19" s="757"/>
      <c r="WOM19" s="757"/>
      <c r="WON19" s="757"/>
      <c r="WOO19" s="757"/>
      <c r="WOP19" s="757"/>
      <c r="WOQ19" s="757"/>
      <c r="WOR19" s="757"/>
      <c r="WOS19" s="757"/>
      <c r="WOT19" s="757"/>
      <c r="WOU19" s="757"/>
      <c r="WOV19" s="757"/>
      <c r="WOW19" s="757"/>
      <c r="WOX19" s="757"/>
      <c r="WOY19" s="757"/>
      <c r="WOZ19" s="757"/>
      <c r="WPA19" s="757"/>
      <c r="WPB19" s="757"/>
      <c r="WPC19" s="757"/>
      <c r="WPD19" s="757"/>
      <c r="WPE19" s="757"/>
      <c r="WPF19" s="757"/>
      <c r="WPG19" s="757"/>
      <c r="WPH19" s="757"/>
      <c r="WPI19" s="757"/>
      <c r="WPJ19" s="757"/>
      <c r="WPK19" s="757"/>
      <c r="WPL19" s="757"/>
      <c r="WPM19" s="757"/>
      <c r="WPN19" s="757"/>
      <c r="WPO19" s="757"/>
      <c r="WPP19" s="757"/>
      <c r="WPQ19" s="757"/>
      <c r="WPR19" s="757"/>
      <c r="WPS19" s="757"/>
      <c r="WPT19" s="757"/>
      <c r="WPU19" s="757"/>
      <c r="WPV19" s="757"/>
      <c r="WPW19" s="757"/>
      <c r="WPX19" s="757"/>
      <c r="WPY19" s="757"/>
      <c r="WPZ19" s="757"/>
      <c r="WQA19" s="757"/>
      <c r="WQB19" s="757"/>
      <c r="WQC19" s="757"/>
      <c r="WQD19" s="757"/>
      <c r="WQE19" s="757"/>
      <c r="WQF19" s="757"/>
      <c r="WQG19" s="757"/>
      <c r="WQH19" s="757"/>
      <c r="WQI19" s="757"/>
      <c r="WQJ19" s="757"/>
      <c r="WQK19" s="757"/>
      <c r="WQL19" s="757"/>
      <c r="WQM19" s="757"/>
      <c r="WQN19" s="757"/>
      <c r="WQO19" s="757"/>
      <c r="WQP19" s="757"/>
      <c r="WQQ19" s="757"/>
      <c r="WQR19" s="757"/>
      <c r="WQS19" s="757"/>
      <c r="WQT19" s="757"/>
      <c r="WQU19" s="757"/>
      <c r="WQV19" s="757"/>
      <c r="WQW19" s="757"/>
      <c r="WQX19" s="757"/>
      <c r="WQY19" s="757"/>
      <c r="WQZ19" s="757"/>
      <c r="WRA19" s="757"/>
      <c r="WRB19" s="757"/>
      <c r="WRC19" s="757"/>
      <c r="WRD19" s="757"/>
      <c r="WRE19" s="757"/>
      <c r="WRF19" s="757"/>
      <c r="WRG19" s="757"/>
      <c r="WRH19" s="757"/>
      <c r="WRI19" s="757"/>
      <c r="WRJ19" s="757"/>
      <c r="WRK19" s="757"/>
      <c r="WRL19" s="757"/>
      <c r="WRM19" s="757"/>
      <c r="WRN19" s="757"/>
      <c r="WRO19" s="757"/>
      <c r="WRP19" s="757"/>
      <c r="WRQ19" s="757"/>
      <c r="WRR19" s="757"/>
      <c r="WRS19" s="757"/>
      <c r="WRT19" s="757"/>
      <c r="WRU19" s="757"/>
      <c r="WRV19" s="757"/>
      <c r="WRW19" s="757"/>
      <c r="WRX19" s="757"/>
      <c r="WRY19" s="757"/>
      <c r="WRZ19" s="757"/>
      <c r="WSA19" s="757"/>
      <c r="WSB19" s="757"/>
      <c r="WSC19" s="757"/>
      <c r="WSD19" s="757"/>
      <c r="WSE19" s="757"/>
      <c r="WSF19" s="757"/>
      <c r="WSG19" s="757"/>
      <c r="WSH19" s="757"/>
      <c r="WSI19" s="757"/>
      <c r="WSJ19" s="757"/>
      <c r="WSK19" s="757"/>
      <c r="WSL19" s="757"/>
      <c r="WSM19" s="757"/>
      <c r="WSN19" s="757"/>
      <c r="WSO19" s="757"/>
      <c r="WSP19" s="757"/>
      <c r="WSQ19" s="757"/>
      <c r="WSR19" s="757"/>
      <c r="WSS19" s="757"/>
      <c r="WST19" s="757"/>
      <c r="WSU19" s="757"/>
      <c r="WSV19" s="757"/>
      <c r="WSW19" s="757"/>
      <c r="WSX19" s="757"/>
      <c r="WSY19" s="757"/>
      <c r="WSZ19" s="757"/>
      <c r="WTA19" s="757"/>
      <c r="WTB19" s="757"/>
      <c r="WTC19" s="757"/>
      <c r="WTD19" s="757"/>
      <c r="WTE19" s="757"/>
      <c r="WTF19" s="757"/>
      <c r="WTG19" s="757"/>
      <c r="WTH19" s="757"/>
      <c r="WTI19" s="757"/>
      <c r="WTJ19" s="757"/>
      <c r="WTK19" s="757"/>
      <c r="WTL19" s="757"/>
      <c r="WTM19" s="757"/>
      <c r="WTN19" s="757"/>
      <c r="WTO19" s="757"/>
      <c r="WTP19" s="757"/>
      <c r="WTQ19" s="757"/>
      <c r="WTR19" s="757"/>
      <c r="WTS19" s="757"/>
      <c r="WTT19" s="757"/>
      <c r="WTU19" s="757"/>
      <c r="WTV19" s="757"/>
      <c r="WTW19" s="757"/>
      <c r="WTX19" s="757"/>
      <c r="WTY19" s="757"/>
      <c r="WTZ19" s="757"/>
      <c r="WUA19" s="757"/>
      <c r="WUB19" s="757"/>
      <c r="WUC19" s="757"/>
      <c r="WUD19" s="757"/>
      <c r="WUE19" s="757"/>
      <c r="WUF19" s="757"/>
      <c r="WUG19" s="757"/>
      <c r="WUH19" s="757"/>
      <c r="WUI19" s="757"/>
      <c r="WUJ19" s="757"/>
      <c r="WUK19" s="757"/>
      <c r="WUL19" s="757"/>
      <c r="WUM19" s="757"/>
      <c r="WUN19" s="757"/>
      <c r="WUO19" s="757"/>
      <c r="WUP19" s="757"/>
      <c r="WUQ19" s="757"/>
      <c r="WUR19" s="757"/>
      <c r="WUS19" s="757"/>
      <c r="WUT19" s="757"/>
      <c r="WUU19" s="757"/>
      <c r="WUV19" s="757"/>
      <c r="WUW19" s="757"/>
      <c r="WUX19" s="757"/>
      <c r="WUY19" s="757"/>
      <c r="WUZ19" s="757"/>
      <c r="WVA19" s="757"/>
      <c r="WVB19" s="757"/>
      <c r="WVC19" s="757"/>
      <c r="WVD19" s="757"/>
      <c r="WVE19" s="757"/>
      <c r="WVF19" s="757"/>
      <c r="WVG19" s="757"/>
      <c r="WVH19" s="757"/>
      <c r="WVI19" s="757"/>
      <c r="WVJ19" s="757"/>
      <c r="WVK19" s="757"/>
      <c r="WVL19" s="757"/>
      <c r="WVM19" s="757"/>
      <c r="WVN19" s="757"/>
      <c r="WVO19" s="757"/>
      <c r="WVP19" s="757"/>
      <c r="WVQ19" s="757"/>
      <c r="WVR19" s="757"/>
      <c r="WVS19" s="757"/>
      <c r="WVT19" s="757"/>
      <c r="WVU19" s="757"/>
      <c r="WVV19" s="757"/>
      <c r="WVW19" s="757"/>
      <c r="WVX19" s="757"/>
      <c r="WVY19" s="757"/>
      <c r="WVZ19" s="757"/>
      <c r="WWA19" s="757"/>
      <c r="WWB19" s="757"/>
      <c r="WWC19" s="757"/>
      <c r="WWD19" s="757"/>
      <c r="WWE19" s="757"/>
      <c r="WWF19" s="757"/>
      <c r="WWG19" s="757"/>
      <c r="WWH19" s="757"/>
      <c r="WWI19" s="757"/>
      <c r="WWJ19" s="757"/>
      <c r="WWK19" s="757"/>
      <c r="WWL19" s="757"/>
      <c r="WWM19" s="757"/>
      <c r="WWN19" s="757"/>
      <c r="WWO19" s="757"/>
      <c r="WWP19" s="757"/>
      <c r="WWQ19" s="757"/>
      <c r="WWR19" s="757"/>
      <c r="WWS19" s="757"/>
      <c r="WWT19" s="757"/>
      <c r="WWU19" s="757"/>
      <c r="WWV19" s="757"/>
      <c r="WWW19" s="757"/>
      <c r="WWX19" s="757"/>
      <c r="WWY19" s="757"/>
      <c r="WWZ19" s="757"/>
      <c r="WXA19" s="757"/>
      <c r="WXB19" s="757"/>
      <c r="WXC19" s="757"/>
      <c r="WXD19" s="757"/>
      <c r="WXE19" s="757"/>
      <c r="WXF19" s="757"/>
      <c r="WXG19" s="757"/>
      <c r="WXH19" s="757"/>
      <c r="WXI19" s="757"/>
      <c r="WXJ19" s="757"/>
      <c r="WXK19" s="757"/>
      <c r="WXL19" s="757"/>
      <c r="WXM19" s="757"/>
      <c r="WXN19" s="757"/>
      <c r="WXO19" s="757"/>
      <c r="WXP19" s="757"/>
      <c r="WXQ19" s="757"/>
      <c r="WXR19" s="757"/>
      <c r="WXS19" s="757"/>
      <c r="WXT19" s="757"/>
      <c r="WXU19" s="757"/>
      <c r="WXV19" s="757"/>
      <c r="WXW19" s="757"/>
      <c r="WXX19" s="757"/>
      <c r="WXY19" s="757"/>
      <c r="WXZ19" s="757"/>
      <c r="WYA19" s="757"/>
      <c r="WYB19" s="757"/>
      <c r="WYC19" s="757"/>
      <c r="WYD19" s="757"/>
      <c r="WYE19" s="757"/>
      <c r="WYF19" s="757"/>
      <c r="WYG19" s="757"/>
      <c r="WYH19" s="757"/>
      <c r="WYI19" s="757"/>
      <c r="WYJ19" s="757"/>
      <c r="WYK19" s="757"/>
      <c r="WYL19" s="757"/>
      <c r="WYM19" s="757"/>
      <c r="WYN19" s="757"/>
      <c r="WYO19" s="757"/>
      <c r="WYP19" s="757"/>
      <c r="WYQ19" s="757"/>
      <c r="WYR19" s="757"/>
      <c r="WYS19" s="757"/>
      <c r="WYT19" s="757"/>
      <c r="WYU19" s="757"/>
      <c r="WYV19" s="757"/>
      <c r="WYW19" s="757"/>
      <c r="WYX19" s="757"/>
      <c r="WYY19" s="757"/>
      <c r="WYZ19" s="757"/>
      <c r="WZA19" s="757"/>
      <c r="WZB19" s="757"/>
      <c r="WZC19" s="757"/>
      <c r="WZD19" s="757"/>
      <c r="WZE19" s="757"/>
      <c r="WZF19" s="757"/>
      <c r="WZG19" s="757"/>
      <c r="WZH19" s="757"/>
      <c r="WZI19" s="757"/>
      <c r="WZJ19" s="757"/>
      <c r="WZK19" s="757"/>
      <c r="WZL19" s="757"/>
      <c r="WZM19" s="757"/>
      <c r="WZN19" s="757"/>
      <c r="WZO19" s="757"/>
      <c r="WZP19" s="757"/>
      <c r="WZQ19" s="757"/>
      <c r="WZR19" s="757"/>
      <c r="WZS19" s="757"/>
      <c r="WZT19" s="757"/>
      <c r="WZU19" s="757"/>
      <c r="WZV19" s="757"/>
      <c r="WZW19" s="757"/>
      <c r="WZX19" s="757"/>
      <c r="WZY19" s="757"/>
      <c r="WZZ19" s="757"/>
      <c r="XAA19" s="757"/>
      <c r="XAB19" s="757"/>
      <c r="XAC19" s="757"/>
      <c r="XAD19" s="757"/>
      <c r="XAE19" s="757"/>
      <c r="XAF19" s="757"/>
      <c r="XAG19" s="757"/>
      <c r="XAH19" s="757"/>
      <c r="XAI19" s="757"/>
      <c r="XAJ19" s="757"/>
      <c r="XAK19" s="757"/>
      <c r="XAL19" s="757"/>
      <c r="XAM19" s="757"/>
      <c r="XAN19" s="757"/>
      <c r="XAO19" s="757"/>
      <c r="XAP19" s="757"/>
      <c r="XAQ19" s="757"/>
      <c r="XAR19" s="757"/>
      <c r="XAS19" s="757"/>
      <c r="XAT19" s="757"/>
      <c r="XAU19" s="757"/>
      <c r="XAV19" s="757"/>
      <c r="XAW19" s="757"/>
      <c r="XAX19" s="757"/>
      <c r="XAY19" s="757"/>
      <c r="XAZ19" s="757"/>
      <c r="XBA19" s="757"/>
      <c r="XBB19" s="757"/>
      <c r="XBC19" s="757"/>
      <c r="XBD19" s="757"/>
      <c r="XBE19" s="757"/>
      <c r="XBF19" s="757"/>
      <c r="XBG19" s="757"/>
      <c r="XBH19" s="757"/>
      <c r="XBI19" s="757"/>
      <c r="XBJ19" s="757"/>
      <c r="XBK19" s="757"/>
      <c r="XBL19" s="757"/>
      <c r="XBM19" s="757"/>
      <c r="XBN19" s="757"/>
      <c r="XBO19" s="757"/>
      <c r="XBP19" s="757"/>
      <c r="XBQ19" s="757"/>
      <c r="XBR19" s="757"/>
      <c r="XBS19" s="757"/>
      <c r="XBT19" s="757"/>
      <c r="XBU19" s="757"/>
      <c r="XBV19" s="757"/>
      <c r="XBW19" s="757"/>
      <c r="XBX19" s="757"/>
      <c r="XBY19" s="757"/>
      <c r="XBZ19" s="757"/>
      <c r="XCA19" s="757"/>
      <c r="XCB19" s="757"/>
      <c r="XCC19" s="757"/>
      <c r="XCD19" s="757"/>
      <c r="XCE19" s="757"/>
      <c r="XCF19" s="757"/>
      <c r="XCG19" s="757"/>
      <c r="XCH19" s="757"/>
      <c r="XCI19" s="757"/>
      <c r="XCJ19" s="757"/>
      <c r="XCK19" s="757"/>
      <c r="XCL19" s="757"/>
      <c r="XCM19" s="757"/>
      <c r="XCN19" s="757"/>
      <c r="XCO19" s="757"/>
      <c r="XCP19" s="757"/>
      <c r="XCQ19" s="757"/>
      <c r="XCR19" s="757"/>
      <c r="XCS19" s="757"/>
      <c r="XCT19" s="757"/>
      <c r="XCU19" s="757"/>
      <c r="XCV19" s="757"/>
      <c r="XCW19" s="757"/>
      <c r="XCX19" s="757"/>
      <c r="XCY19" s="757"/>
      <c r="XCZ19" s="757"/>
      <c r="XDA19" s="757"/>
      <c r="XDB19" s="757"/>
      <c r="XDC19" s="757"/>
      <c r="XDD19" s="757"/>
      <c r="XDE19" s="757"/>
      <c r="XDF19" s="757"/>
      <c r="XDG19" s="757"/>
      <c r="XDH19" s="757"/>
      <c r="XDI19" s="757"/>
      <c r="XDJ19" s="757"/>
      <c r="XDK19" s="757"/>
      <c r="XDL19" s="757"/>
      <c r="XDM19" s="757"/>
      <c r="XDN19" s="757"/>
      <c r="XDO19" s="757"/>
      <c r="XDP19" s="757"/>
      <c r="XDQ19" s="757"/>
      <c r="XDR19" s="757"/>
      <c r="XDS19" s="757"/>
      <c r="XDT19" s="757"/>
      <c r="XDU19" s="757"/>
      <c r="XDV19" s="757"/>
      <c r="XDW19" s="757"/>
      <c r="XDX19" s="757"/>
      <c r="XDY19" s="757"/>
      <c r="XDZ19" s="757"/>
      <c r="XEA19" s="757"/>
      <c r="XEB19" s="757"/>
      <c r="XEC19" s="757"/>
      <c r="XED19" s="757"/>
      <c r="XEE19" s="757"/>
      <c r="XEF19" s="757"/>
      <c r="XEG19" s="757"/>
      <c r="XEH19" s="757"/>
      <c r="XEI19" s="757"/>
      <c r="XEJ19" s="757"/>
      <c r="XEK19" s="757"/>
      <c r="XEL19" s="757"/>
      <c r="XEM19" s="757"/>
      <c r="XEN19" s="757"/>
      <c r="XEO19" s="757"/>
      <c r="XEP19" s="757"/>
      <c r="XEQ19" s="757"/>
      <c r="XER19" s="757"/>
      <c r="XES19" s="757"/>
      <c r="XET19" s="757"/>
      <c r="XEU19" s="757"/>
      <c r="XEV19" s="757"/>
      <c r="XEW19" s="757"/>
      <c r="XEX19" s="757"/>
      <c r="XEY19" s="757"/>
      <c r="XEZ19" s="757"/>
      <c r="XFA19" s="757"/>
      <c r="XFB19" s="757"/>
      <c r="XFC19" s="757"/>
    </row>
    <row r="20" spans="1:16383" s="749" customFormat="1">
      <c r="A20" s="757"/>
      <c r="B20" s="757"/>
      <c r="C20" s="758"/>
      <c r="D20" s="757"/>
      <c r="F20" s="757"/>
      <c r="G20" s="757"/>
      <c r="H20" s="757"/>
      <c r="I20" s="757"/>
      <c r="J20" s="758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7"/>
      <c r="V20" s="757"/>
      <c r="W20" s="757"/>
      <c r="X20" s="757"/>
      <c r="Y20" s="757"/>
      <c r="Z20" s="757"/>
      <c r="AA20" s="757"/>
      <c r="AB20" s="757"/>
      <c r="AC20" s="757"/>
      <c r="AD20" s="757"/>
      <c r="AE20" s="757"/>
      <c r="AF20" s="757"/>
      <c r="AG20" s="757"/>
      <c r="AH20" s="757"/>
      <c r="AI20" s="757"/>
      <c r="AJ20" s="757"/>
      <c r="AK20" s="757"/>
      <c r="AL20" s="757"/>
      <c r="AM20" s="757"/>
      <c r="AN20" s="757"/>
      <c r="AO20" s="757"/>
      <c r="AP20" s="757"/>
      <c r="AQ20" s="757"/>
      <c r="AR20" s="757"/>
      <c r="AS20" s="757"/>
      <c r="AT20" s="757"/>
      <c r="AU20" s="757"/>
      <c r="AV20" s="757"/>
      <c r="AW20" s="757"/>
      <c r="AX20" s="757"/>
      <c r="AY20" s="757"/>
      <c r="AZ20" s="757"/>
      <c r="BA20" s="757"/>
      <c r="BB20" s="757"/>
      <c r="BC20" s="757"/>
      <c r="BD20" s="757"/>
      <c r="BE20" s="757"/>
      <c r="BF20" s="757"/>
      <c r="BG20" s="757"/>
      <c r="BH20" s="757"/>
      <c r="BI20" s="757"/>
      <c r="BJ20" s="757"/>
      <c r="BK20" s="757"/>
      <c r="BL20" s="757"/>
      <c r="BM20" s="757"/>
      <c r="BN20" s="757"/>
      <c r="BO20" s="757"/>
      <c r="BP20" s="757"/>
      <c r="BQ20" s="757"/>
      <c r="BR20" s="757"/>
      <c r="BS20" s="757"/>
      <c r="BT20" s="757"/>
      <c r="BU20" s="757"/>
      <c r="BV20" s="757"/>
      <c r="BW20" s="757"/>
      <c r="BX20" s="757"/>
      <c r="BY20" s="757"/>
      <c r="BZ20" s="757"/>
      <c r="CA20" s="757"/>
      <c r="CB20" s="757"/>
      <c r="CC20" s="757"/>
      <c r="CD20" s="757"/>
      <c r="CE20" s="757"/>
      <c r="CF20" s="757"/>
      <c r="CG20" s="757"/>
      <c r="CH20" s="757"/>
      <c r="CI20" s="757"/>
      <c r="CJ20" s="757"/>
      <c r="CK20" s="757"/>
      <c r="CL20" s="757"/>
      <c r="CM20" s="757"/>
      <c r="CN20" s="757"/>
      <c r="CO20" s="757"/>
      <c r="CP20" s="757"/>
      <c r="CQ20" s="757"/>
      <c r="CR20" s="757"/>
      <c r="CS20" s="757"/>
      <c r="CT20" s="757"/>
      <c r="CU20" s="757"/>
      <c r="CV20" s="757"/>
      <c r="CW20" s="757"/>
      <c r="CX20" s="757"/>
      <c r="CY20" s="757"/>
      <c r="CZ20" s="757"/>
      <c r="DA20" s="757"/>
      <c r="DB20" s="757"/>
      <c r="DC20" s="757"/>
      <c r="DD20" s="757"/>
      <c r="DE20" s="757"/>
      <c r="DF20" s="757"/>
      <c r="DG20" s="757"/>
      <c r="DH20" s="757"/>
      <c r="DI20" s="757"/>
      <c r="DJ20" s="757"/>
      <c r="DK20" s="757"/>
      <c r="DL20" s="757"/>
      <c r="DM20" s="757"/>
      <c r="DN20" s="757"/>
      <c r="DO20" s="757"/>
      <c r="DP20" s="757"/>
      <c r="DQ20" s="757"/>
      <c r="DR20" s="757"/>
      <c r="DS20" s="757"/>
      <c r="DT20" s="757"/>
      <c r="DU20" s="757"/>
      <c r="DV20" s="757"/>
      <c r="DW20" s="757"/>
      <c r="DX20" s="757"/>
      <c r="DY20" s="757"/>
      <c r="DZ20" s="757"/>
      <c r="EA20" s="757"/>
      <c r="EB20" s="757"/>
      <c r="EC20" s="757"/>
      <c r="ED20" s="757"/>
      <c r="EE20" s="757"/>
      <c r="EF20" s="757"/>
      <c r="EG20" s="757"/>
      <c r="EH20" s="757"/>
      <c r="EI20" s="757"/>
      <c r="EJ20" s="757"/>
      <c r="EK20" s="757"/>
      <c r="EL20" s="757"/>
      <c r="EM20" s="757"/>
      <c r="EN20" s="757"/>
      <c r="EO20" s="757"/>
      <c r="EP20" s="757"/>
      <c r="EQ20" s="757"/>
      <c r="ER20" s="757"/>
      <c r="ES20" s="757"/>
      <c r="ET20" s="757"/>
      <c r="EU20" s="757"/>
      <c r="EV20" s="757"/>
      <c r="EW20" s="757"/>
      <c r="EX20" s="757"/>
      <c r="EY20" s="757"/>
      <c r="EZ20" s="757"/>
      <c r="FA20" s="757"/>
      <c r="FB20" s="757"/>
      <c r="FC20" s="757"/>
      <c r="FD20" s="757"/>
      <c r="FE20" s="757"/>
      <c r="FF20" s="757"/>
      <c r="FG20" s="757"/>
      <c r="FH20" s="757"/>
      <c r="FI20" s="757"/>
      <c r="FJ20" s="757"/>
      <c r="FK20" s="757"/>
      <c r="FL20" s="757"/>
      <c r="FM20" s="757"/>
      <c r="FN20" s="757"/>
      <c r="FO20" s="757"/>
      <c r="FP20" s="757"/>
      <c r="FQ20" s="757"/>
      <c r="FR20" s="757"/>
      <c r="FS20" s="757"/>
      <c r="FT20" s="757"/>
      <c r="FU20" s="757"/>
      <c r="FV20" s="757"/>
      <c r="FW20" s="757"/>
      <c r="FX20" s="757"/>
      <c r="FY20" s="757"/>
      <c r="FZ20" s="757"/>
      <c r="GA20" s="757"/>
      <c r="GB20" s="757"/>
      <c r="GC20" s="757"/>
      <c r="GD20" s="757"/>
      <c r="GE20" s="757"/>
      <c r="GF20" s="757"/>
      <c r="GG20" s="757"/>
      <c r="GH20" s="757"/>
      <c r="GI20" s="757"/>
      <c r="GJ20" s="757"/>
      <c r="GK20" s="757"/>
      <c r="GL20" s="757"/>
      <c r="GM20" s="757"/>
      <c r="GN20" s="757"/>
      <c r="GO20" s="757"/>
      <c r="GP20" s="757"/>
      <c r="GQ20" s="757"/>
      <c r="GR20" s="757"/>
      <c r="GS20" s="757"/>
      <c r="GT20" s="757"/>
      <c r="GU20" s="757"/>
      <c r="GV20" s="757"/>
      <c r="GW20" s="757"/>
      <c r="GX20" s="757"/>
      <c r="GY20" s="757"/>
      <c r="GZ20" s="757"/>
      <c r="HA20" s="757"/>
      <c r="HB20" s="757"/>
      <c r="HC20" s="757"/>
      <c r="HD20" s="757"/>
      <c r="HE20" s="757"/>
      <c r="HF20" s="757"/>
      <c r="HG20" s="757"/>
      <c r="HH20" s="757"/>
      <c r="HI20" s="757"/>
      <c r="HJ20" s="757"/>
      <c r="HK20" s="757"/>
      <c r="HL20" s="757"/>
      <c r="HM20" s="757"/>
      <c r="HN20" s="757"/>
      <c r="HO20" s="757"/>
      <c r="HP20" s="757"/>
      <c r="HQ20" s="757"/>
      <c r="HR20" s="757"/>
      <c r="HS20" s="757"/>
      <c r="HT20" s="757"/>
      <c r="HU20" s="757"/>
      <c r="HV20" s="757"/>
      <c r="HW20" s="757"/>
      <c r="HX20" s="757"/>
      <c r="HY20" s="757"/>
      <c r="HZ20" s="757"/>
      <c r="IA20" s="757"/>
      <c r="IB20" s="757"/>
      <c r="IC20" s="757"/>
      <c r="ID20" s="757"/>
      <c r="IE20" s="757"/>
      <c r="IF20" s="757"/>
      <c r="IG20" s="757"/>
      <c r="IH20" s="757"/>
      <c r="II20" s="757"/>
      <c r="IJ20" s="757"/>
      <c r="IK20" s="757"/>
      <c r="IL20" s="757"/>
      <c r="IM20" s="757"/>
      <c r="IN20" s="757"/>
      <c r="IO20" s="757"/>
      <c r="IP20" s="757"/>
      <c r="IQ20" s="757"/>
      <c r="IR20" s="757"/>
      <c r="IS20" s="757"/>
      <c r="IT20" s="757"/>
      <c r="IU20" s="757"/>
      <c r="IV20" s="757"/>
      <c r="IW20" s="757"/>
      <c r="IX20" s="757"/>
      <c r="IY20" s="757"/>
      <c r="IZ20" s="757"/>
      <c r="JA20" s="757"/>
      <c r="JB20" s="757"/>
      <c r="JC20" s="757"/>
      <c r="JD20" s="757"/>
      <c r="JE20" s="757"/>
      <c r="JF20" s="757"/>
      <c r="JG20" s="757"/>
      <c r="JH20" s="757"/>
      <c r="JI20" s="757"/>
      <c r="JJ20" s="757"/>
      <c r="JK20" s="757"/>
      <c r="JL20" s="757"/>
      <c r="JM20" s="757"/>
      <c r="JN20" s="757"/>
      <c r="JO20" s="757"/>
      <c r="JP20" s="757"/>
      <c r="JQ20" s="757"/>
      <c r="JR20" s="757"/>
      <c r="JS20" s="757"/>
      <c r="JT20" s="757"/>
      <c r="JU20" s="757"/>
      <c r="JV20" s="757"/>
      <c r="JW20" s="757"/>
      <c r="JX20" s="757"/>
      <c r="JY20" s="757"/>
      <c r="JZ20" s="757"/>
      <c r="KA20" s="757"/>
      <c r="KB20" s="757"/>
      <c r="KC20" s="757"/>
      <c r="KD20" s="757"/>
      <c r="KE20" s="757"/>
      <c r="KF20" s="757"/>
      <c r="KG20" s="757"/>
      <c r="KH20" s="757"/>
      <c r="KI20" s="757"/>
      <c r="KJ20" s="757"/>
      <c r="KK20" s="757"/>
      <c r="KL20" s="757"/>
      <c r="KM20" s="757"/>
      <c r="KN20" s="757"/>
      <c r="KO20" s="757"/>
      <c r="KP20" s="757"/>
      <c r="KQ20" s="757"/>
      <c r="KR20" s="757"/>
      <c r="KS20" s="757"/>
      <c r="KT20" s="757"/>
      <c r="KU20" s="757"/>
      <c r="KV20" s="757"/>
      <c r="KW20" s="757"/>
      <c r="KX20" s="757"/>
      <c r="KY20" s="757"/>
      <c r="KZ20" s="757"/>
      <c r="LA20" s="757"/>
      <c r="LB20" s="757"/>
      <c r="LC20" s="757"/>
      <c r="LD20" s="757"/>
      <c r="LE20" s="757"/>
      <c r="LF20" s="757"/>
      <c r="LG20" s="757"/>
      <c r="LH20" s="757"/>
      <c r="LI20" s="757"/>
      <c r="LJ20" s="757"/>
      <c r="LK20" s="757"/>
      <c r="LL20" s="757"/>
      <c r="LM20" s="757"/>
      <c r="LN20" s="757"/>
      <c r="LO20" s="757"/>
      <c r="LP20" s="757"/>
      <c r="LQ20" s="757"/>
      <c r="LR20" s="757"/>
      <c r="LS20" s="757"/>
      <c r="LT20" s="757"/>
      <c r="LU20" s="757"/>
      <c r="LV20" s="757"/>
      <c r="LW20" s="757"/>
      <c r="LX20" s="757"/>
      <c r="LY20" s="757"/>
      <c r="LZ20" s="757"/>
      <c r="MA20" s="757"/>
      <c r="MB20" s="757"/>
      <c r="MC20" s="757"/>
      <c r="MD20" s="757"/>
      <c r="ME20" s="757"/>
      <c r="MF20" s="757"/>
      <c r="MG20" s="757"/>
      <c r="MH20" s="757"/>
      <c r="MI20" s="757"/>
      <c r="MJ20" s="757"/>
      <c r="MK20" s="757"/>
      <c r="ML20" s="757"/>
      <c r="MM20" s="757"/>
      <c r="MN20" s="757"/>
      <c r="MO20" s="757"/>
      <c r="MP20" s="757"/>
      <c r="MQ20" s="757"/>
      <c r="MR20" s="757"/>
      <c r="MS20" s="757"/>
      <c r="MT20" s="757"/>
      <c r="MU20" s="757"/>
      <c r="MV20" s="757"/>
      <c r="MW20" s="757"/>
      <c r="MX20" s="757"/>
      <c r="MY20" s="757"/>
      <c r="MZ20" s="757"/>
      <c r="NA20" s="757"/>
      <c r="NB20" s="757"/>
      <c r="NC20" s="757"/>
      <c r="ND20" s="757"/>
      <c r="NE20" s="757"/>
      <c r="NF20" s="757"/>
      <c r="NG20" s="757"/>
      <c r="NH20" s="757"/>
      <c r="NI20" s="757"/>
      <c r="NJ20" s="757"/>
      <c r="NK20" s="757"/>
      <c r="NL20" s="757"/>
      <c r="NM20" s="757"/>
      <c r="NN20" s="757"/>
      <c r="NO20" s="757"/>
      <c r="NP20" s="757"/>
      <c r="NQ20" s="757"/>
      <c r="NR20" s="757"/>
      <c r="NS20" s="757"/>
      <c r="NT20" s="757"/>
      <c r="NU20" s="757"/>
      <c r="NV20" s="757"/>
      <c r="NW20" s="757"/>
      <c r="NX20" s="757"/>
      <c r="NY20" s="757"/>
      <c r="NZ20" s="757"/>
      <c r="OA20" s="757"/>
      <c r="OB20" s="757"/>
      <c r="OC20" s="757"/>
      <c r="OD20" s="757"/>
      <c r="OE20" s="757"/>
      <c r="OF20" s="757"/>
      <c r="OG20" s="757"/>
      <c r="OH20" s="757"/>
      <c r="OI20" s="757"/>
      <c r="OJ20" s="757"/>
      <c r="OK20" s="757"/>
      <c r="OL20" s="757"/>
      <c r="OM20" s="757"/>
      <c r="ON20" s="757"/>
      <c r="OO20" s="757"/>
      <c r="OP20" s="757"/>
      <c r="OQ20" s="757"/>
      <c r="OR20" s="757"/>
      <c r="OS20" s="757"/>
      <c r="OT20" s="757"/>
      <c r="OU20" s="757"/>
      <c r="OV20" s="757"/>
      <c r="OW20" s="757"/>
      <c r="OX20" s="757"/>
      <c r="OY20" s="757"/>
      <c r="OZ20" s="757"/>
      <c r="PA20" s="757"/>
      <c r="PB20" s="757"/>
      <c r="PC20" s="757"/>
      <c r="PD20" s="757"/>
      <c r="PE20" s="757"/>
      <c r="PF20" s="757"/>
      <c r="PG20" s="757"/>
      <c r="PH20" s="757"/>
      <c r="PI20" s="757"/>
      <c r="PJ20" s="757"/>
      <c r="PK20" s="757"/>
      <c r="PL20" s="757"/>
      <c r="PM20" s="757"/>
      <c r="PN20" s="757"/>
      <c r="PO20" s="757"/>
      <c r="PP20" s="757"/>
      <c r="PQ20" s="757"/>
      <c r="PR20" s="757"/>
      <c r="PS20" s="757"/>
      <c r="PT20" s="757"/>
      <c r="PU20" s="757"/>
      <c r="PV20" s="757"/>
      <c r="PW20" s="757"/>
      <c r="PX20" s="757"/>
      <c r="PY20" s="757"/>
      <c r="PZ20" s="757"/>
      <c r="QA20" s="757"/>
      <c r="QB20" s="757"/>
      <c r="QC20" s="757"/>
      <c r="QD20" s="757"/>
      <c r="QE20" s="757"/>
      <c r="QF20" s="757"/>
      <c r="QG20" s="757"/>
      <c r="QH20" s="757"/>
      <c r="QI20" s="757"/>
      <c r="QJ20" s="757"/>
      <c r="QK20" s="757"/>
      <c r="QL20" s="757"/>
      <c r="QM20" s="757"/>
      <c r="QN20" s="757"/>
      <c r="QO20" s="757"/>
      <c r="QP20" s="757"/>
      <c r="QQ20" s="757"/>
      <c r="QR20" s="757"/>
      <c r="QS20" s="757"/>
      <c r="QT20" s="757"/>
      <c r="QU20" s="757"/>
      <c r="QV20" s="757"/>
      <c r="QW20" s="757"/>
      <c r="QX20" s="757"/>
      <c r="QY20" s="757"/>
      <c r="QZ20" s="757"/>
      <c r="RA20" s="757"/>
      <c r="RB20" s="757"/>
      <c r="RC20" s="757"/>
      <c r="RD20" s="757"/>
      <c r="RE20" s="757"/>
      <c r="RF20" s="757"/>
      <c r="RG20" s="757"/>
      <c r="RH20" s="757"/>
      <c r="RI20" s="757"/>
      <c r="RJ20" s="757"/>
      <c r="RK20" s="757"/>
      <c r="RL20" s="757"/>
      <c r="RM20" s="757"/>
      <c r="RN20" s="757"/>
      <c r="RO20" s="757"/>
      <c r="RP20" s="757"/>
      <c r="RQ20" s="757"/>
      <c r="RR20" s="757"/>
      <c r="RS20" s="757"/>
      <c r="RT20" s="757"/>
      <c r="RU20" s="757"/>
      <c r="RV20" s="757"/>
      <c r="RW20" s="757"/>
      <c r="RX20" s="757"/>
      <c r="RY20" s="757"/>
      <c r="RZ20" s="757"/>
      <c r="SA20" s="757"/>
      <c r="SB20" s="757"/>
      <c r="SC20" s="757"/>
      <c r="SD20" s="757"/>
      <c r="SE20" s="757"/>
      <c r="SF20" s="757"/>
      <c r="SG20" s="757"/>
      <c r="SH20" s="757"/>
      <c r="SI20" s="757"/>
      <c r="SJ20" s="757"/>
      <c r="SK20" s="757"/>
      <c r="SL20" s="757"/>
      <c r="SM20" s="757"/>
      <c r="SN20" s="757"/>
      <c r="SO20" s="757"/>
      <c r="SP20" s="757"/>
      <c r="SQ20" s="757"/>
      <c r="SR20" s="757"/>
      <c r="SS20" s="757"/>
      <c r="ST20" s="757"/>
      <c r="SU20" s="757"/>
      <c r="SV20" s="757"/>
      <c r="SW20" s="757"/>
      <c r="SX20" s="757"/>
      <c r="SY20" s="757"/>
      <c r="SZ20" s="757"/>
      <c r="TA20" s="757"/>
      <c r="TB20" s="757"/>
      <c r="TC20" s="757"/>
      <c r="TD20" s="757"/>
      <c r="TE20" s="757"/>
      <c r="TF20" s="757"/>
      <c r="TG20" s="757"/>
      <c r="TH20" s="757"/>
      <c r="TI20" s="757"/>
      <c r="TJ20" s="757"/>
      <c r="TK20" s="757"/>
      <c r="TL20" s="757"/>
      <c r="TM20" s="757"/>
      <c r="TN20" s="757"/>
      <c r="TO20" s="757"/>
      <c r="TP20" s="757"/>
      <c r="TQ20" s="757"/>
      <c r="TR20" s="757"/>
      <c r="TS20" s="757"/>
      <c r="TT20" s="757"/>
      <c r="TU20" s="757"/>
      <c r="TV20" s="757"/>
      <c r="TW20" s="757"/>
      <c r="TX20" s="757"/>
      <c r="TY20" s="757"/>
      <c r="TZ20" s="757"/>
      <c r="UA20" s="757"/>
      <c r="UB20" s="757"/>
      <c r="UC20" s="757"/>
      <c r="UD20" s="757"/>
      <c r="UE20" s="757"/>
      <c r="UF20" s="757"/>
      <c r="UG20" s="757"/>
      <c r="UH20" s="757"/>
      <c r="UI20" s="757"/>
      <c r="UJ20" s="757"/>
      <c r="UK20" s="757"/>
      <c r="UL20" s="757"/>
      <c r="UM20" s="757"/>
      <c r="UN20" s="757"/>
      <c r="UO20" s="757"/>
      <c r="UP20" s="757"/>
      <c r="UQ20" s="757"/>
      <c r="UR20" s="757"/>
      <c r="US20" s="757"/>
      <c r="UT20" s="757"/>
      <c r="UU20" s="757"/>
      <c r="UV20" s="757"/>
      <c r="UW20" s="757"/>
      <c r="UX20" s="757"/>
      <c r="UY20" s="757"/>
      <c r="UZ20" s="757"/>
      <c r="VA20" s="757"/>
      <c r="VB20" s="757"/>
      <c r="VC20" s="757"/>
      <c r="VD20" s="757"/>
      <c r="VE20" s="757"/>
      <c r="VF20" s="757"/>
      <c r="VG20" s="757"/>
      <c r="VH20" s="757"/>
      <c r="VI20" s="757"/>
      <c r="VJ20" s="757"/>
      <c r="VK20" s="757"/>
      <c r="VL20" s="757"/>
      <c r="VM20" s="757"/>
      <c r="VN20" s="757"/>
      <c r="VO20" s="757"/>
      <c r="VP20" s="757"/>
      <c r="VQ20" s="757"/>
      <c r="VR20" s="757"/>
      <c r="VS20" s="757"/>
      <c r="VT20" s="757"/>
      <c r="VU20" s="757"/>
      <c r="VV20" s="757"/>
      <c r="VW20" s="757"/>
      <c r="VX20" s="757"/>
      <c r="VY20" s="757"/>
      <c r="VZ20" s="757"/>
      <c r="WA20" s="757"/>
      <c r="WB20" s="757"/>
      <c r="WC20" s="757"/>
      <c r="WD20" s="757"/>
      <c r="WE20" s="757"/>
      <c r="WF20" s="757"/>
      <c r="WG20" s="757"/>
      <c r="WH20" s="757"/>
      <c r="WI20" s="757"/>
      <c r="WJ20" s="757"/>
      <c r="WK20" s="757"/>
      <c r="WL20" s="757"/>
      <c r="WM20" s="757"/>
      <c r="WN20" s="757"/>
      <c r="WO20" s="757"/>
      <c r="WP20" s="757"/>
      <c r="WQ20" s="757"/>
      <c r="WR20" s="757"/>
      <c r="WS20" s="757"/>
      <c r="WT20" s="757"/>
      <c r="WU20" s="757"/>
      <c r="WV20" s="757"/>
      <c r="WW20" s="757"/>
      <c r="WX20" s="757"/>
      <c r="WY20" s="757"/>
      <c r="WZ20" s="757"/>
      <c r="XA20" s="757"/>
      <c r="XB20" s="757"/>
      <c r="XC20" s="757"/>
      <c r="XD20" s="757"/>
      <c r="XE20" s="757"/>
      <c r="XF20" s="757"/>
      <c r="XG20" s="757"/>
      <c r="XH20" s="757"/>
      <c r="XI20" s="757"/>
      <c r="XJ20" s="757"/>
      <c r="XK20" s="757"/>
      <c r="XL20" s="757"/>
      <c r="XM20" s="757"/>
      <c r="XN20" s="757"/>
      <c r="XO20" s="757"/>
      <c r="XP20" s="757"/>
      <c r="XQ20" s="757"/>
      <c r="XR20" s="757"/>
      <c r="XS20" s="757"/>
      <c r="XT20" s="757"/>
      <c r="XU20" s="757"/>
      <c r="XV20" s="757"/>
      <c r="XW20" s="757"/>
      <c r="XX20" s="757"/>
      <c r="XY20" s="757"/>
      <c r="XZ20" s="757"/>
      <c r="YA20" s="757"/>
      <c r="YB20" s="757"/>
      <c r="YC20" s="757"/>
      <c r="YD20" s="757"/>
      <c r="YE20" s="757"/>
      <c r="YF20" s="757"/>
      <c r="YG20" s="757"/>
      <c r="YH20" s="757"/>
      <c r="YI20" s="757"/>
      <c r="YJ20" s="757"/>
      <c r="YK20" s="757"/>
      <c r="YL20" s="757"/>
      <c r="YM20" s="757"/>
      <c r="YN20" s="757"/>
      <c r="YO20" s="757"/>
      <c r="YP20" s="757"/>
      <c r="YQ20" s="757"/>
      <c r="YR20" s="757"/>
      <c r="YS20" s="757"/>
      <c r="YT20" s="757"/>
      <c r="YU20" s="757"/>
      <c r="YV20" s="757"/>
      <c r="YW20" s="757"/>
      <c r="YX20" s="757"/>
      <c r="YY20" s="757"/>
      <c r="YZ20" s="757"/>
      <c r="ZA20" s="757"/>
      <c r="ZB20" s="757"/>
      <c r="ZC20" s="757"/>
      <c r="ZD20" s="757"/>
      <c r="ZE20" s="757"/>
      <c r="ZF20" s="757"/>
      <c r="ZG20" s="757"/>
      <c r="ZH20" s="757"/>
      <c r="ZI20" s="757"/>
      <c r="ZJ20" s="757"/>
      <c r="ZK20" s="757"/>
      <c r="ZL20" s="757"/>
      <c r="ZM20" s="757"/>
      <c r="ZN20" s="757"/>
      <c r="ZO20" s="757"/>
      <c r="ZP20" s="757"/>
      <c r="ZQ20" s="757"/>
      <c r="ZR20" s="757"/>
      <c r="ZS20" s="757"/>
      <c r="ZT20" s="757"/>
      <c r="ZU20" s="757"/>
      <c r="ZV20" s="757"/>
      <c r="ZW20" s="757"/>
      <c r="ZX20" s="757"/>
      <c r="ZY20" s="757"/>
      <c r="ZZ20" s="757"/>
      <c r="AAA20" s="757"/>
      <c r="AAB20" s="757"/>
      <c r="AAC20" s="757"/>
      <c r="AAD20" s="757"/>
      <c r="AAE20" s="757"/>
      <c r="AAF20" s="757"/>
      <c r="AAG20" s="757"/>
      <c r="AAH20" s="757"/>
      <c r="AAI20" s="757"/>
      <c r="AAJ20" s="757"/>
      <c r="AAK20" s="757"/>
      <c r="AAL20" s="757"/>
      <c r="AAM20" s="757"/>
      <c r="AAN20" s="757"/>
      <c r="AAO20" s="757"/>
      <c r="AAP20" s="757"/>
      <c r="AAQ20" s="757"/>
      <c r="AAR20" s="757"/>
      <c r="AAS20" s="757"/>
      <c r="AAT20" s="757"/>
      <c r="AAU20" s="757"/>
      <c r="AAV20" s="757"/>
      <c r="AAW20" s="757"/>
      <c r="AAX20" s="757"/>
      <c r="AAY20" s="757"/>
      <c r="AAZ20" s="757"/>
      <c r="ABA20" s="757"/>
      <c r="ABB20" s="757"/>
      <c r="ABC20" s="757"/>
      <c r="ABD20" s="757"/>
      <c r="ABE20" s="757"/>
      <c r="ABF20" s="757"/>
      <c r="ABG20" s="757"/>
      <c r="ABH20" s="757"/>
      <c r="ABI20" s="757"/>
      <c r="ABJ20" s="757"/>
      <c r="ABK20" s="757"/>
      <c r="ABL20" s="757"/>
      <c r="ABM20" s="757"/>
      <c r="ABN20" s="757"/>
      <c r="ABO20" s="757"/>
      <c r="ABP20" s="757"/>
      <c r="ABQ20" s="757"/>
      <c r="ABR20" s="757"/>
      <c r="ABS20" s="757"/>
      <c r="ABT20" s="757"/>
      <c r="ABU20" s="757"/>
      <c r="ABV20" s="757"/>
      <c r="ABW20" s="757"/>
      <c r="ABX20" s="757"/>
      <c r="ABY20" s="757"/>
      <c r="ABZ20" s="757"/>
      <c r="ACA20" s="757"/>
      <c r="ACB20" s="757"/>
      <c r="ACC20" s="757"/>
      <c r="ACD20" s="757"/>
      <c r="ACE20" s="757"/>
      <c r="ACF20" s="757"/>
      <c r="ACG20" s="757"/>
      <c r="ACH20" s="757"/>
      <c r="ACI20" s="757"/>
      <c r="ACJ20" s="757"/>
      <c r="ACK20" s="757"/>
      <c r="ACL20" s="757"/>
      <c r="ACM20" s="757"/>
      <c r="ACN20" s="757"/>
      <c r="ACO20" s="757"/>
      <c r="ACP20" s="757"/>
      <c r="ACQ20" s="757"/>
      <c r="ACR20" s="757"/>
      <c r="ACS20" s="757"/>
      <c r="ACT20" s="757"/>
      <c r="ACU20" s="757"/>
      <c r="ACV20" s="757"/>
      <c r="ACW20" s="757"/>
      <c r="ACX20" s="757"/>
      <c r="ACY20" s="757"/>
      <c r="ACZ20" s="757"/>
      <c r="ADA20" s="757"/>
      <c r="ADB20" s="757"/>
      <c r="ADC20" s="757"/>
      <c r="ADD20" s="757"/>
      <c r="ADE20" s="757"/>
      <c r="ADF20" s="757"/>
      <c r="ADG20" s="757"/>
      <c r="ADH20" s="757"/>
      <c r="ADI20" s="757"/>
      <c r="ADJ20" s="757"/>
      <c r="ADK20" s="757"/>
      <c r="ADL20" s="757"/>
      <c r="ADM20" s="757"/>
      <c r="ADN20" s="757"/>
      <c r="ADO20" s="757"/>
      <c r="ADP20" s="757"/>
      <c r="ADQ20" s="757"/>
      <c r="ADR20" s="757"/>
      <c r="ADS20" s="757"/>
      <c r="ADT20" s="757"/>
      <c r="ADU20" s="757"/>
      <c r="ADV20" s="757"/>
      <c r="ADW20" s="757"/>
      <c r="ADX20" s="757"/>
      <c r="ADY20" s="757"/>
      <c r="ADZ20" s="757"/>
      <c r="AEA20" s="757"/>
      <c r="AEB20" s="757"/>
      <c r="AEC20" s="757"/>
      <c r="AED20" s="757"/>
      <c r="AEE20" s="757"/>
      <c r="AEF20" s="757"/>
      <c r="AEG20" s="757"/>
      <c r="AEH20" s="757"/>
      <c r="AEI20" s="757"/>
      <c r="AEJ20" s="757"/>
      <c r="AEK20" s="757"/>
      <c r="AEL20" s="757"/>
      <c r="AEM20" s="757"/>
      <c r="AEN20" s="757"/>
      <c r="AEO20" s="757"/>
      <c r="AEP20" s="757"/>
      <c r="AEQ20" s="757"/>
      <c r="AER20" s="757"/>
      <c r="AES20" s="757"/>
      <c r="AET20" s="757"/>
      <c r="AEU20" s="757"/>
      <c r="AEV20" s="757"/>
      <c r="AEW20" s="757"/>
      <c r="AEX20" s="757"/>
      <c r="AEY20" s="757"/>
      <c r="AEZ20" s="757"/>
      <c r="AFA20" s="757"/>
      <c r="AFB20" s="757"/>
      <c r="AFC20" s="757"/>
      <c r="AFD20" s="757"/>
      <c r="AFE20" s="757"/>
      <c r="AFF20" s="757"/>
      <c r="AFG20" s="757"/>
      <c r="AFH20" s="757"/>
      <c r="AFI20" s="757"/>
      <c r="AFJ20" s="757"/>
      <c r="AFK20" s="757"/>
      <c r="AFL20" s="757"/>
      <c r="AFM20" s="757"/>
      <c r="AFN20" s="757"/>
      <c r="AFO20" s="757"/>
      <c r="AFP20" s="757"/>
      <c r="AFQ20" s="757"/>
      <c r="AFR20" s="757"/>
      <c r="AFS20" s="757"/>
      <c r="AFT20" s="757"/>
      <c r="AFU20" s="757"/>
      <c r="AFV20" s="757"/>
      <c r="AFW20" s="757"/>
      <c r="AFX20" s="757"/>
      <c r="AFY20" s="757"/>
      <c r="AFZ20" s="757"/>
      <c r="AGA20" s="757"/>
      <c r="AGB20" s="757"/>
      <c r="AGC20" s="757"/>
      <c r="AGD20" s="757"/>
      <c r="AGE20" s="757"/>
      <c r="AGF20" s="757"/>
      <c r="AGG20" s="757"/>
      <c r="AGH20" s="757"/>
      <c r="AGI20" s="757"/>
      <c r="AGJ20" s="757"/>
      <c r="AGK20" s="757"/>
      <c r="AGL20" s="757"/>
      <c r="AGM20" s="757"/>
      <c r="AGN20" s="757"/>
      <c r="AGO20" s="757"/>
      <c r="AGP20" s="757"/>
      <c r="AGQ20" s="757"/>
      <c r="AGR20" s="757"/>
      <c r="AGS20" s="757"/>
      <c r="AGT20" s="757"/>
      <c r="AGU20" s="757"/>
      <c r="AGV20" s="757"/>
      <c r="AGW20" s="757"/>
      <c r="AGX20" s="757"/>
      <c r="AGY20" s="757"/>
      <c r="AGZ20" s="757"/>
      <c r="AHA20" s="757"/>
      <c r="AHB20" s="757"/>
      <c r="AHC20" s="757"/>
      <c r="AHD20" s="757"/>
      <c r="AHE20" s="757"/>
      <c r="AHF20" s="757"/>
      <c r="AHG20" s="757"/>
      <c r="AHH20" s="757"/>
      <c r="AHI20" s="757"/>
      <c r="AHJ20" s="757"/>
      <c r="AHK20" s="757"/>
      <c r="AHL20" s="757"/>
      <c r="AHM20" s="757"/>
      <c r="AHN20" s="757"/>
      <c r="AHO20" s="757"/>
      <c r="AHP20" s="757"/>
      <c r="AHQ20" s="757"/>
      <c r="AHR20" s="757"/>
      <c r="AHS20" s="757"/>
      <c r="AHT20" s="757"/>
      <c r="AHU20" s="757"/>
      <c r="AHV20" s="757"/>
      <c r="AHW20" s="757"/>
      <c r="AHX20" s="757"/>
      <c r="AHY20" s="757"/>
      <c r="AHZ20" s="757"/>
      <c r="AIA20" s="757"/>
      <c r="AIB20" s="757"/>
      <c r="AIC20" s="757"/>
      <c r="AID20" s="757"/>
      <c r="AIE20" s="757"/>
      <c r="AIF20" s="757"/>
      <c r="AIG20" s="757"/>
      <c r="AIH20" s="757"/>
      <c r="AII20" s="757"/>
      <c r="AIJ20" s="757"/>
      <c r="AIK20" s="757"/>
      <c r="AIL20" s="757"/>
      <c r="AIM20" s="757"/>
      <c r="AIN20" s="757"/>
      <c r="AIO20" s="757"/>
      <c r="AIP20" s="757"/>
      <c r="AIQ20" s="757"/>
      <c r="AIR20" s="757"/>
      <c r="AIS20" s="757"/>
      <c r="AIT20" s="757"/>
      <c r="AIU20" s="757"/>
      <c r="AIV20" s="757"/>
      <c r="AIW20" s="757"/>
      <c r="AIX20" s="757"/>
      <c r="AIY20" s="757"/>
      <c r="AIZ20" s="757"/>
      <c r="AJA20" s="757"/>
      <c r="AJB20" s="757"/>
      <c r="AJC20" s="757"/>
      <c r="AJD20" s="757"/>
      <c r="AJE20" s="757"/>
      <c r="AJF20" s="757"/>
      <c r="AJG20" s="757"/>
      <c r="AJH20" s="757"/>
      <c r="AJI20" s="757"/>
      <c r="AJJ20" s="757"/>
      <c r="AJK20" s="757"/>
      <c r="AJL20" s="757"/>
      <c r="AJM20" s="757"/>
      <c r="AJN20" s="757"/>
      <c r="AJO20" s="757"/>
      <c r="AJP20" s="757"/>
      <c r="AJQ20" s="757"/>
      <c r="AJR20" s="757"/>
      <c r="AJS20" s="757"/>
      <c r="AJT20" s="757"/>
      <c r="AJU20" s="757"/>
      <c r="AJV20" s="757"/>
      <c r="AJW20" s="757"/>
      <c r="AJX20" s="757"/>
      <c r="AJY20" s="757"/>
      <c r="AJZ20" s="757"/>
      <c r="AKA20" s="757"/>
      <c r="AKB20" s="757"/>
      <c r="AKC20" s="757"/>
      <c r="AKD20" s="757"/>
      <c r="AKE20" s="757"/>
      <c r="AKF20" s="757"/>
      <c r="AKG20" s="757"/>
      <c r="AKH20" s="757"/>
      <c r="AKI20" s="757"/>
      <c r="AKJ20" s="757"/>
      <c r="AKK20" s="757"/>
      <c r="AKL20" s="757"/>
      <c r="AKM20" s="757"/>
      <c r="AKN20" s="757"/>
      <c r="AKO20" s="757"/>
      <c r="AKP20" s="757"/>
      <c r="AKQ20" s="757"/>
      <c r="AKR20" s="757"/>
      <c r="AKS20" s="757"/>
      <c r="AKT20" s="757"/>
      <c r="AKU20" s="757"/>
      <c r="AKV20" s="757"/>
      <c r="AKW20" s="757"/>
      <c r="AKX20" s="757"/>
      <c r="AKY20" s="757"/>
      <c r="AKZ20" s="757"/>
      <c r="ALA20" s="757"/>
      <c r="ALB20" s="757"/>
      <c r="ALC20" s="757"/>
      <c r="ALD20" s="757"/>
      <c r="ALE20" s="757"/>
      <c r="ALF20" s="757"/>
      <c r="ALG20" s="757"/>
      <c r="ALH20" s="757"/>
      <c r="ALI20" s="757"/>
      <c r="ALJ20" s="757"/>
      <c r="ALK20" s="757"/>
      <c r="ALL20" s="757"/>
      <c r="ALM20" s="757"/>
      <c r="ALN20" s="757"/>
      <c r="ALO20" s="757"/>
      <c r="ALP20" s="757"/>
      <c r="ALQ20" s="757"/>
      <c r="ALR20" s="757"/>
      <c r="ALS20" s="757"/>
      <c r="ALT20" s="757"/>
      <c r="ALU20" s="757"/>
      <c r="ALV20" s="757"/>
      <c r="ALW20" s="757"/>
      <c r="ALX20" s="757"/>
      <c r="ALY20" s="757"/>
      <c r="ALZ20" s="757"/>
      <c r="AMA20" s="757"/>
      <c r="AMB20" s="757"/>
      <c r="AMC20" s="757"/>
      <c r="AMD20" s="757"/>
      <c r="AME20" s="757"/>
      <c r="AMF20" s="757"/>
      <c r="AMG20" s="757"/>
      <c r="AMH20" s="757"/>
      <c r="AMI20" s="757"/>
      <c r="AMJ20" s="757"/>
      <c r="AMK20" s="757"/>
      <c r="AML20" s="757"/>
      <c r="AMM20" s="757"/>
      <c r="AMN20" s="757"/>
      <c r="AMO20" s="757"/>
      <c r="AMP20" s="757"/>
      <c r="AMQ20" s="757"/>
      <c r="AMR20" s="757"/>
      <c r="AMS20" s="757"/>
      <c r="AMT20" s="757"/>
      <c r="AMU20" s="757"/>
      <c r="AMV20" s="757"/>
      <c r="AMW20" s="757"/>
      <c r="AMX20" s="757"/>
      <c r="AMY20" s="757"/>
      <c r="AMZ20" s="757"/>
      <c r="ANA20" s="757"/>
      <c r="ANB20" s="757"/>
      <c r="ANC20" s="757"/>
      <c r="AND20" s="757"/>
      <c r="ANE20" s="757"/>
      <c r="ANF20" s="757"/>
      <c r="ANG20" s="757"/>
      <c r="ANH20" s="757"/>
      <c r="ANI20" s="757"/>
      <c r="ANJ20" s="757"/>
      <c r="ANK20" s="757"/>
      <c r="ANL20" s="757"/>
      <c r="ANM20" s="757"/>
      <c r="ANN20" s="757"/>
      <c r="ANO20" s="757"/>
      <c r="ANP20" s="757"/>
      <c r="ANQ20" s="757"/>
      <c r="ANR20" s="757"/>
      <c r="ANS20" s="757"/>
      <c r="ANT20" s="757"/>
      <c r="ANU20" s="757"/>
      <c r="ANV20" s="757"/>
      <c r="ANW20" s="757"/>
      <c r="ANX20" s="757"/>
      <c r="ANY20" s="757"/>
      <c r="ANZ20" s="757"/>
      <c r="AOA20" s="757"/>
      <c r="AOB20" s="757"/>
      <c r="AOC20" s="757"/>
      <c r="AOD20" s="757"/>
      <c r="AOE20" s="757"/>
      <c r="AOF20" s="757"/>
      <c r="AOG20" s="757"/>
      <c r="AOH20" s="757"/>
      <c r="AOI20" s="757"/>
      <c r="AOJ20" s="757"/>
      <c r="AOK20" s="757"/>
      <c r="AOL20" s="757"/>
      <c r="AOM20" s="757"/>
      <c r="AON20" s="757"/>
      <c r="AOO20" s="757"/>
      <c r="AOP20" s="757"/>
      <c r="AOQ20" s="757"/>
      <c r="AOR20" s="757"/>
      <c r="AOS20" s="757"/>
      <c r="AOT20" s="757"/>
      <c r="AOU20" s="757"/>
      <c r="AOV20" s="757"/>
      <c r="AOW20" s="757"/>
      <c r="AOX20" s="757"/>
      <c r="AOY20" s="757"/>
      <c r="AOZ20" s="757"/>
      <c r="APA20" s="757"/>
      <c r="APB20" s="757"/>
      <c r="APC20" s="757"/>
      <c r="APD20" s="757"/>
      <c r="APE20" s="757"/>
      <c r="APF20" s="757"/>
      <c r="APG20" s="757"/>
      <c r="APH20" s="757"/>
      <c r="API20" s="757"/>
      <c r="APJ20" s="757"/>
      <c r="APK20" s="757"/>
      <c r="APL20" s="757"/>
      <c r="APM20" s="757"/>
      <c r="APN20" s="757"/>
      <c r="APO20" s="757"/>
      <c r="APP20" s="757"/>
      <c r="APQ20" s="757"/>
      <c r="APR20" s="757"/>
      <c r="APS20" s="757"/>
      <c r="APT20" s="757"/>
      <c r="APU20" s="757"/>
      <c r="APV20" s="757"/>
      <c r="APW20" s="757"/>
      <c r="APX20" s="757"/>
      <c r="APY20" s="757"/>
      <c r="APZ20" s="757"/>
      <c r="AQA20" s="757"/>
      <c r="AQB20" s="757"/>
      <c r="AQC20" s="757"/>
      <c r="AQD20" s="757"/>
      <c r="AQE20" s="757"/>
      <c r="AQF20" s="757"/>
      <c r="AQG20" s="757"/>
      <c r="AQH20" s="757"/>
      <c r="AQI20" s="757"/>
      <c r="AQJ20" s="757"/>
      <c r="AQK20" s="757"/>
      <c r="AQL20" s="757"/>
      <c r="AQM20" s="757"/>
      <c r="AQN20" s="757"/>
      <c r="AQO20" s="757"/>
      <c r="AQP20" s="757"/>
      <c r="AQQ20" s="757"/>
      <c r="AQR20" s="757"/>
      <c r="AQS20" s="757"/>
      <c r="AQT20" s="757"/>
      <c r="AQU20" s="757"/>
      <c r="AQV20" s="757"/>
      <c r="AQW20" s="757"/>
      <c r="AQX20" s="757"/>
      <c r="AQY20" s="757"/>
      <c r="AQZ20" s="757"/>
      <c r="ARA20" s="757"/>
      <c r="ARB20" s="757"/>
      <c r="ARC20" s="757"/>
      <c r="ARD20" s="757"/>
      <c r="ARE20" s="757"/>
      <c r="ARF20" s="757"/>
      <c r="ARG20" s="757"/>
      <c r="ARH20" s="757"/>
      <c r="ARI20" s="757"/>
      <c r="ARJ20" s="757"/>
      <c r="ARK20" s="757"/>
      <c r="ARL20" s="757"/>
      <c r="ARM20" s="757"/>
      <c r="ARN20" s="757"/>
      <c r="ARO20" s="757"/>
      <c r="ARP20" s="757"/>
      <c r="ARQ20" s="757"/>
      <c r="ARR20" s="757"/>
      <c r="ARS20" s="757"/>
      <c r="ART20" s="757"/>
      <c r="ARU20" s="757"/>
      <c r="ARV20" s="757"/>
      <c r="ARW20" s="757"/>
      <c r="ARX20" s="757"/>
      <c r="ARY20" s="757"/>
      <c r="ARZ20" s="757"/>
      <c r="ASA20" s="757"/>
      <c r="ASB20" s="757"/>
      <c r="ASC20" s="757"/>
      <c r="ASD20" s="757"/>
      <c r="ASE20" s="757"/>
      <c r="ASF20" s="757"/>
      <c r="ASG20" s="757"/>
      <c r="ASH20" s="757"/>
      <c r="ASI20" s="757"/>
      <c r="ASJ20" s="757"/>
      <c r="ASK20" s="757"/>
      <c r="ASL20" s="757"/>
      <c r="ASM20" s="757"/>
      <c r="ASN20" s="757"/>
      <c r="ASO20" s="757"/>
      <c r="ASP20" s="757"/>
      <c r="ASQ20" s="757"/>
      <c r="ASR20" s="757"/>
      <c r="ASS20" s="757"/>
      <c r="AST20" s="757"/>
      <c r="ASU20" s="757"/>
      <c r="ASV20" s="757"/>
      <c r="ASW20" s="757"/>
      <c r="ASX20" s="757"/>
      <c r="ASY20" s="757"/>
      <c r="ASZ20" s="757"/>
      <c r="ATA20" s="757"/>
      <c r="ATB20" s="757"/>
      <c r="ATC20" s="757"/>
      <c r="ATD20" s="757"/>
      <c r="ATE20" s="757"/>
      <c r="ATF20" s="757"/>
      <c r="ATG20" s="757"/>
      <c r="ATH20" s="757"/>
      <c r="ATI20" s="757"/>
      <c r="ATJ20" s="757"/>
      <c r="ATK20" s="757"/>
      <c r="ATL20" s="757"/>
      <c r="ATM20" s="757"/>
      <c r="ATN20" s="757"/>
      <c r="ATO20" s="757"/>
      <c r="ATP20" s="757"/>
      <c r="ATQ20" s="757"/>
      <c r="ATR20" s="757"/>
      <c r="ATS20" s="757"/>
      <c r="ATT20" s="757"/>
      <c r="ATU20" s="757"/>
      <c r="ATV20" s="757"/>
      <c r="ATW20" s="757"/>
      <c r="ATX20" s="757"/>
      <c r="ATY20" s="757"/>
      <c r="ATZ20" s="757"/>
      <c r="AUA20" s="757"/>
      <c r="AUB20" s="757"/>
      <c r="AUC20" s="757"/>
      <c r="AUD20" s="757"/>
      <c r="AUE20" s="757"/>
      <c r="AUF20" s="757"/>
      <c r="AUG20" s="757"/>
      <c r="AUH20" s="757"/>
      <c r="AUI20" s="757"/>
      <c r="AUJ20" s="757"/>
      <c r="AUK20" s="757"/>
      <c r="AUL20" s="757"/>
      <c r="AUM20" s="757"/>
      <c r="AUN20" s="757"/>
      <c r="AUO20" s="757"/>
      <c r="AUP20" s="757"/>
      <c r="AUQ20" s="757"/>
      <c r="AUR20" s="757"/>
      <c r="AUS20" s="757"/>
      <c r="AUT20" s="757"/>
      <c r="AUU20" s="757"/>
      <c r="AUV20" s="757"/>
      <c r="AUW20" s="757"/>
      <c r="AUX20" s="757"/>
      <c r="AUY20" s="757"/>
      <c r="AUZ20" s="757"/>
      <c r="AVA20" s="757"/>
      <c r="AVB20" s="757"/>
      <c r="AVC20" s="757"/>
      <c r="AVD20" s="757"/>
      <c r="AVE20" s="757"/>
      <c r="AVF20" s="757"/>
      <c r="AVG20" s="757"/>
      <c r="AVH20" s="757"/>
      <c r="AVI20" s="757"/>
      <c r="AVJ20" s="757"/>
      <c r="AVK20" s="757"/>
      <c r="AVL20" s="757"/>
      <c r="AVM20" s="757"/>
      <c r="AVN20" s="757"/>
      <c r="AVO20" s="757"/>
      <c r="AVP20" s="757"/>
      <c r="AVQ20" s="757"/>
      <c r="AVR20" s="757"/>
      <c r="AVS20" s="757"/>
      <c r="AVT20" s="757"/>
      <c r="AVU20" s="757"/>
      <c r="AVV20" s="757"/>
      <c r="AVW20" s="757"/>
      <c r="AVX20" s="757"/>
      <c r="AVY20" s="757"/>
      <c r="AVZ20" s="757"/>
      <c r="AWA20" s="757"/>
      <c r="AWB20" s="757"/>
      <c r="AWC20" s="757"/>
      <c r="AWD20" s="757"/>
      <c r="AWE20" s="757"/>
      <c r="AWF20" s="757"/>
      <c r="AWG20" s="757"/>
      <c r="AWH20" s="757"/>
      <c r="AWI20" s="757"/>
      <c r="AWJ20" s="757"/>
      <c r="AWK20" s="757"/>
      <c r="AWL20" s="757"/>
      <c r="AWM20" s="757"/>
      <c r="AWN20" s="757"/>
      <c r="AWO20" s="757"/>
      <c r="AWP20" s="757"/>
      <c r="AWQ20" s="757"/>
      <c r="AWR20" s="757"/>
      <c r="AWS20" s="757"/>
      <c r="AWT20" s="757"/>
      <c r="AWU20" s="757"/>
      <c r="AWV20" s="757"/>
      <c r="AWW20" s="757"/>
      <c r="AWX20" s="757"/>
      <c r="AWY20" s="757"/>
      <c r="AWZ20" s="757"/>
      <c r="AXA20" s="757"/>
      <c r="AXB20" s="757"/>
      <c r="AXC20" s="757"/>
      <c r="AXD20" s="757"/>
      <c r="AXE20" s="757"/>
      <c r="AXF20" s="757"/>
      <c r="AXG20" s="757"/>
      <c r="AXH20" s="757"/>
      <c r="AXI20" s="757"/>
      <c r="AXJ20" s="757"/>
      <c r="AXK20" s="757"/>
      <c r="AXL20" s="757"/>
      <c r="AXM20" s="757"/>
      <c r="AXN20" s="757"/>
      <c r="AXO20" s="757"/>
      <c r="AXP20" s="757"/>
      <c r="AXQ20" s="757"/>
      <c r="AXR20" s="757"/>
      <c r="AXS20" s="757"/>
      <c r="AXT20" s="757"/>
      <c r="AXU20" s="757"/>
      <c r="AXV20" s="757"/>
      <c r="AXW20" s="757"/>
      <c r="AXX20" s="757"/>
      <c r="AXY20" s="757"/>
      <c r="AXZ20" s="757"/>
      <c r="AYA20" s="757"/>
      <c r="AYB20" s="757"/>
      <c r="AYC20" s="757"/>
      <c r="AYD20" s="757"/>
      <c r="AYE20" s="757"/>
      <c r="AYF20" s="757"/>
      <c r="AYG20" s="757"/>
      <c r="AYH20" s="757"/>
      <c r="AYI20" s="757"/>
      <c r="AYJ20" s="757"/>
      <c r="AYK20" s="757"/>
      <c r="AYL20" s="757"/>
      <c r="AYM20" s="757"/>
      <c r="AYN20" s="757"/>
      <c r="AYO20" s="757"/>
      <c r="AYP20" s="757"/>
      <c r="AYQ20" s="757"/>
      <c r="AYR20" s="757"/>
      <c r="AYS20" s="757"/>
      <c r="AYT20" s="757"/>
      <c r="AYU20" s="757"/>
      <c r="AYV20" s="757"/>
      <c r="AYW20" s="757"/>
      <c r="AYX20" s="757"/>
      <c r="AYY20" s="757"/>
      <c r="AYZ20" s="757"/>
      <c r="AZA20" s="757"/>
      <c r="AZB20" s="757"/>
      <c r="AZC20" s="757"/>
      <c r="AZD20" s="757"/>
      <c r="AZE20" s="757"/>
      <c r="AZF20" s="757"/>
      <c r="AZG20" s="757"/>
      <c r="AZH20" s="757"/>
      <c r="AZI20" s="757"/>
      <c r="AZJ20" s="757"/>
      <c r="AZK20" s="757"/>
      <c r="AZL20" s="757"/>
      <c r="AZM20" s="757"/>
      <c r="AZN20" s="757"/>
      <c r="AZO20" s="757"/>
      <c r="AZP20" s="757"/>
      <c r="AZQ20" s="757"/>
      <c r="AZR20" s="757"/>
      <c r="AZS20" s="757"/>
      <c r="AZT20" s="757"/>
      <c r="AZU20" s="757"/>
      <c r="AZV20" s="757"/>
      <c r="AZW20" s="757"/>
      <c r="AZX20" s="757"/>
      <c r="AZY20" s="757"/>
      <c r="AZZ20" s="757"/>
      <c r="BAA20" s="757"/>
      <c r="BAB20" s="757"/>
      <c r="BAC20" s="757"/>
      <c r="BAD20" s="757"/>
      <c r="BAE20" s="757"/>
      <c r="BAF20" s="757"/>
      <c r="BAG20" s="757"/>
      <c r="BAH20" s="757"/>
      <c r="BAI20" s="757"/>
      <c r="BAJ20" s="757"/>
      <c r="BAK20" s="757"/>
      <c r="BAL20" s="757"/>
      <c r="BAM20" s="757"/>
      <c r="BAN20" s="757"/>
      <c r="BAO20" s="757"/>
      <c r="BAP20" s="757"/>
      <c r="BAQ20" s="757"/>
      <c r="BAR20" s="757"/>
      <c r="BAS20" s="757"/>
      <c r="BAT20" s="757"/>
      <c r="BAU20" s="757"/>
      <c r="BAV20" s="757"/>
      <c r="BAW20" s="757"/>
      <c r="BAX20" s="757"/>
      <c r="BAY20" s="757"/>
      <c r="BAZ20" s="757"/>
      <c r="BBA20" s="757"/>
      <c r="BBB20" s="757"/>
      <c r="BBC20" s="757"/>
      <c r="BBD20" s="757"/>
      <c r="BBE20" s="757"/>
      <c r="BBF20" s="757"/>
      <c r="BBG20" s="757"/>
      <c r="BBH20" s="757"/>
      <c r="BBI20" s="757"/>
      <c r="BBJ20" s="757"/>
      <c r="BBK20" s="757"/>
      <c r="BBL20" s="757"/>
      <c r="BBM20" s="757"/>
      <c r="BBN20" s="757"/>
      <c r="BBO20" s="757"/>
      <c r="BBP20" s="757"/>
      <c r="BBQ20" s="757"/>
      <c r="BBR20" s="757"/>
      <c r="BBS20" s="757"/>
      <c r="BBT20" s="757"/>
      <c r="BBU20" s="757"/>
      <c r="BBV20" s="757"/>
      <c r="BBW20" s="757"/>
      <c r="BBX20" s="757"/>
      <c r="BBY20" s="757"/>
      <c r="BBZ20" s="757"/>
      <c r="BCA20" s="757"/>
      <c r="BCB20" s="757"/>
      <c r="BCC20" s="757"/>
      <c r="BCD20" s="757"/>
      <c r="BCE20" s="757"/>
      <c r="BCF20" s="757"/>
      <c r="BCG20" s="757"/>
      <c r="BCH20" s="757"/>
      <c r="BCI20" s="757"/>
      <c r="BCJ20" s="757"/>
      <c r="BCK20" s="757"/>
      <c r="BCL20" s="757"/>
      <c r="BCM20" s="757"/>
      <c r="BCN20" s="757"/>
      <c r="BCO20" s="757"/>
      <c r="BCP20" s="757"/>
      <c r="BCQ20" s="757"/>
      <c r="BCR20" s="757"/>
      <c r="BCS20" s="757"/>
      <c r="BCT20" s="757"/>
      <c r="BCU20" s="757"/>
      <c r="BCV20" s="757"/>
      <c r="BCW20" s="757"/>
      <c r="BCX20" s="757"/>
      <c r="BCY20" s="757"/>
      <c r="BCZ20" s="757"/>
      <c r="BDA20" s="757"/>
      <c r="BDB20" s="757"/>
      <c r="BDC20" s="757"/>
      <c r="BDD20" s="757"/>
      <c r="BDE20" s="757"/>
      <c r="BDF20" s="757"/>
      <c r="BDG20" s="757"/>
      <c r="BDH20" s="757"/>
      <c r="BDI20" s="757"/>
      <c r="BDJ20" s="757"/>
      <c r="BDK20" s="757"/>
      <c r="BDL20" s="757"/>
      <c r="BDM20" s="757"/>
      <c r="BDN20" s="757"/>
      <c r="BDO20" s="757"/>
      <c r="BDP20" s="757"/>
      <c r="BDQ20" s="757"/>
      <c r="BDR20" s="757"/>
      <c r="BDS20" s="757"/>
      <c r="BDT20" s="757"/>
      <c r="BDU20" s="757"/>
      <c r="BDV20" s="757"/>
      <c r="BDW20" s="757"/>
      <c r="BDX20" s="757"/>
      <c r="BDY20" s="757"/>
      <c r="BDZ20" s="757"/>
      <c r="BEA20" s="757"/>
      <c r="BEB20" s="757"/>
      <c r="BEC20" s="757"/>
      <c r="BED20" s="757"/>
      <c r="BEE20" s="757"/>
      <c r="BEF20" s="757"/>
      <c r="BEG20" s="757"/>
      <c r="BEH20" s="757"/>
      <c r="BEI20" s="757"/>
      <c r="BEJ20" s="757"/>
      <c r="BEK20" s="757"/>
      <c r="BEL20" s="757"/>
      <c r="BEM20" s="757"/>
      <c r="BEN20" s="757"/>
      <c r="BEO20" s="757"/>
      <c r="BEP20" s="757"/>
      <c r="BEQ20" s="757"/>
      <c r="BER20" s="757"/>
      <c r="BES20" s="757"/>
      <c r="BET20" s="757"/>
      <c r="BEU20" s="757"/>
      <c r="BEV20" s="757"/>
      <c r="BEW20" s="757"/>
      <c r="BEX20" s="757"/>
      <c r="BEY20" s="757"/>
      <c r="BEZ20" s="757"/>
      <c r="BFA20" s="757"/>
      <c r="BFB20" s="757"/>
      <c r="BFC20" s="757"/>
      <c r="BFD20" s="757"/>
      <c r="BFE20" s="757"/>
      <c r="BFF20" s="757"/>
      <c r="BFG20" s="757"/>
      <c r="BFH20" s="757"/>
      <c r="BFI20" s="757"/>
      <c r="BFJ20" s="757"/>
      <c r="BFK20" s="757"/>
      <c r="BFL20" s="757"/>
      <c r="BFM20" s="757"/>
      <c r="BFN20" s="757"/>
      <c r="BFO20" s="757"/>
      <c r="BFP20" s="757"/>
      <c r="BFQ20" s="757"/>
      <c r="BFR20" s="757"/>
      <c r="BFS20" s="757"/>
      <c r="BFT20" s="757"/>
      <c r="BFU20" s="757"/>
      <c r="BFV20" s="757"/>
      <c r="BFW20" s="757"/>
      <c r="BFX20" s="757"/>
      <c r="BFY20" s="757"/>
      <c r="BFZ20" s="757"/>
      <c r="BGA20" s="757"/>
      <c r="BGB20" s="757"/>
      <c r="BGC20" s="757"/>
      <c r="BGD20" s="757"/>
      <c r="BGE20" s="757"/>
      <c r="BGF20" s="757"/>
      <c r="BGG20" s="757"/>
      <c r="BGH20" s="757"/>
      <c r="BGI20" s="757"/>
      <c r="BGJ20" s="757"/>
      <c r="BGK20" s="757"/>
      <c r="BGL20" s="757"/>
      <c r="BGM20" s="757"/>
      <c r="BGN20" s="757"/>
      <c r="BGO20" s="757"/>
      <c r="BGP20" s="757"/>
      <c r="BGQ20" s="757"/>
      <c r="BGR20" s="757"/>
      <c r="BGS20" s="757"/>
      <c r="BGT20" s="757"/>
      <c r="BGU20" s="757"/>
      <c r="BGV20" s="757"/>
      <c r="BGW20" s="757"/>
      <c r="BGX20" s="757"/>
      <c r="BGY20" s="757"/>
      <c r="BGZ20" s="757"/>
      <c r="BHA20" s="757"/>
      <c r="BHB20" s="757"/>
      <c r="BHC20" s="757"/>
      <c r="BHD20" s="757"/>
      <c r="BHE20" s="757"/>
      <c r="BHF20" s="757"/>
      <c r="BHG20" s="757"/>
      <c r="BHH20" s="757"/>
      <c r="BHI20" s="757"/>
      <c r="BHJ20" s="757"/>
      <c r="BHK20" s="757"/>
      <c r="BHL20" s="757"/>
      <c r="BHM20" s="757"/>
      <c r="BHN20" s="757"/>
      <c r="BHO20" s="757"/>
      <c r="BHP20" s="757"/>
      <c r="BHQ20" s="757"/>
      <c r="BHR20" s="757"/>
      <c r="BHS20" s="757"/>
      <c r="BHT20" s="757"/>
      <c r="BHU20" s="757"/>
      <c r="BHV20" s="757"/>
      <c r="BHW20" s="757"/>
      <c r="BHX20" s="757"/>
      <c r="BHY20" s="757"/>
      <c r="BHZ20" s="757"/>
      <c r="BIA20" s="757"/>
      <c r="BIB20" s="757"/>
      <c r="BIC20" s="757"/>
      <c r="BID20" s="757"/>
      <c r="BIE20" s="757"/>
      <c r="BIF20" s="757"/>
      <c r="BIG20" s="757"/>
      <c r="BIH20" s="757"/>
      <c r="BII20" s="757"/>
      <c r="BIJ20" s="757"/>
      <c r="BIK20" s="757"/>
      <c r="BIL20" s="757"/>
      <c r="BIM20" s="757"/>
      <c r="BIN20" s="757"/>
      <c r="BIO20" s="757"/>
      <c r="BIP20" s="757"/>
      <c r="BIQ20" s="757"/>
      <c r="BIR20" s="757"/>
      <c r="BIS20" s="757"/>
      <c r="BIT20" s="757"/>
      <c r="BIU20" s="757"/>
      <c r="BIV20" s="757"/>
      <c r="BIW20" s="757"/>
      <c r="BIX20" s="757"/>
      <c r="BIY20" s="757"/>
      <c r="BIZ20" s="757"/>
      <c r="BJA20" s="757"/>
      <c r="BJB20" s="757"/>
      <c r="BJC20" s="757"/>
      <c r="BJD20" s="757"/>
      <c r="BJE20" s="757"/>
      <c r="BJF20" s="757"/>
      <c r="BJG20" s="757"/>
      <c r="BJH20" s="757"/>
      <c r="BJI20" s="757"/>
      <c r="BJJ20" s="757"/>
      <c r="BJK20" s="757"/>
      <c r="BJL20" s="757"/>
      <c r="BJM20" s="757"/>
      <c r="BJN20" s="757"/>
      <c r="BJO20" s="757"/>
      <c r="BJP20" s="757"/>
      <c r="BJQ20" s="757"/>
      <c r="BJR20" s="757"/>
      <c r="BJS20" s="757"/>
      <c r="BJT20" s="757"/>
      <c r="BJU20" s="757"/>
      <c r="BJV20" s="757"/>
      <c r="BJW20" s="757"/>
      <c r="BJX20" s="757"/>
      <c r="BJY20" s="757"/>
      <c r="BJZ20" s="757"/>
      <c r="BKA20" s="757"/>
      <c r="BKB20" s="757"/>
      <c r="BKC20" s="757"/>
      <c r="BKD20" s="757"/>
      <c r="BKE20" s="757"/>
      <c r="BKF20" s="757"/>
      <c r="BKG20" s="757"/>
      <c r="BKH20" s="757"/>
      <c r="BKI20" s="757"/>
      <c r="BKJ20" s="757"/>
      <c r="BKK20" s="757"/>
      <c r="BKL20" s="757"/>
      <c r="BKM20" s="757"/>
      <c r="BKN20" s="757"/>
      <c r="BKO20" s="757"/>
      <c r="BKP20" s="757"/>
      <c r="BKQ20" s="757"/>
      <c r="BKR20" s="757"/>
      <c r="BKS20" s="757"/>
      <c r="BKT20" s="757"/>
      <c r="BKU20" s="757"/>
      <c r="BKV20" s="757"/>
      <c r="BKW20" s="757"/>
      <c r="BKX20" s="757"/>
      <c r="BKY20" s="757"/>
      <c r="BKZ20" s="757"/>
      <c r="BLA20" s="757"/>
      <c r="BLB20" s="757"/>
      <c r="BLC20" s="757"/>
      <c r="BLD20" s="757"/>
      <c r="BLE20" s="757"/>
      <c r="BLF20" s="757"/>
      <c r="BLG20" s="757"/>
      <c r="BLH20" s="757"/>
      <c r="BLI20" s="757"/>
      <c r="BLJ20" s="757"/>
      <c r="BLK20" s="757"/>
      <c r="BLL20" s="757"/>
      <c r="BLM20" s="757"/>
      <c r="BLN20" s="757"/>
      <c r="BLO20" s="757"/>
      <c r="BLP20" s="757"/>
      <c r="BLQ20" s="757"/>
      <c r="BLR20" s="757"/>
      <c r="BLS20" s="757"/>
      <c r="BLT20" s="757"/>
      <c r="BLU20" s="757"/>
      <c r="BLV20" s="757"/>
      <c r="BLW20" s="757"/>
      <c r="BLX20" s="757"/>
      <c r="BLY20" s="757"/>
      <c r="BLZ20" s="757"/>
      <c r="BMA20" s="757"/>
      <c r="BMB20" s="757"/>
      <c r="BMC20" s="757"/>
      <c r="BMD20" s="757"/>
      <c r="BME20" s="757"/>
      <c r="BMF20" s="757"/>
      <c r="BMG20" s="757"/>
      <c r="BMH20" s="757"/>
      <c r="BMI20" s="757"/>
      <c r="BMJ20" s="757"/>
      <c r="BMK20" s="757"/>
      <c r="BML20" s="757"/>
      <c r="BMM20" s="757"/>
      <c r="BMN20" s="757"/>
      <c r="BMO20" s="757"/>
      <c r="BMP20" s="757"/>
      <c r="BMQ20" s="757"/>
      <c r="BMR20" s="757"/>
      <c r="BMS20" s="757"/>
      <c r="BMT20" s="757"/>
      <c r="BMU20" s="757"/>
      <c r="BMV20" s="757"/>
      <c r="BMW20" s="757"/>
      <c r="BMX20" s="757"/>
      <c r="BMY20" s="757"/>
      <c r="BMZ20" s="757"/>
      <c r="BNA20" s="757"/>
      <c r="BNB20" s="757"/>
      <c r="BNC20" s="757"/>
      <c r="BND20" s="757"/>
      <c r="BNE20" s="757"/>
      <c r="BNF20" s="757"/>
      <c r="BNG20" s="757"/>
      <c r="BNH20" s="757"/>
      <c r="BNI20" s="757"/>
      <c r="BNJ20" s="757"/>
      <c r="BNK20" s="757"/>
      <c r="BNL20" s="757"/>
      <c r="BNM20" s="757"/>
      <c r="BNN20" s="757"/>
      <c r="BNO20" s="757"/>
      <c r="BNP20" s="757"/>
      <c r="BNQ20" s="757"/>
      <c r="BNR20" s="757"/>
      <c r="BNS20" s="757"/>
      <c r="BNT20" s="757"/>
      <c r="BNU20" s="757"/>
      <c r="BNV20" s="757"/>
      <c r="BNW20" s="757"/>
      <c r="BNX20" s="757"/>
      <c r="BNY20" s="757"/>
      <c r="BNZ20" s="757"/>
      <c r="BOA20" s="757"/>
      <c r="BOB20" s="757"/>
      <c r="BOC20" s="757"/>
      <c r="BOD20" s="757"/>
      <c r="BOE20" s="757"/>
      <c r="BOF20" s="757"/>
      <c r="BOG20" s="757"/>
      <c r="BOH20" s="757"/>
      <c r="BOI20" s="757"/>
      <c r="BOJ20" s="757"/>
      <c r="BOK20" s="757"/>
      <c r="BOL20" s="757"/>
      <c r="BOM20" s="757"/>
      <c r="BON20" s="757"/>
      <c r="BOO20" s="757"/>
      <c r="BOP20" s="757"/>
      <c r="BOQ20" s="757"/>
      <c r="BOR20" s="757"/>
      <c r="BOS20" s="757"/>
      <c r="BOT20" s="757"/>
      <c r="BOU20" s="757"/>
      <c r="BOV20" s="757"/>
      <c r="BOW20" s="757"/>
      <c r="BOX20" s="757"/>
      <c r="BOY20" s="757"/>
      <c r="BOZ20" s="757"/>
      <c r="BPA20" s="757"/>
      <c r="BPB20" s="757"/>
      <c r="BPC20" s="757"/>
      <c r="BPD20" s="757"/>
      <c r="BPE20" s="757"/>
      <c r="BPF20" s="757"/>
      <c r="BPG20" s="757"/>
      <c r="BPH20" s="757"/>
      <c r="BPI20" s="757"/>
      <c r="BPJ20" s="757"/>
      <c r="BPK20" s="757"/>
      <c r="BPL20" s="757"/>
      <c r="BPM20" s="757"/>
      <c r="BPN20" s="757"/>
      <c r="BPO20" s="757"/>
      <c r="BPP20" s="757"/>
      <c r="BPQ20" s="757"/>
      <c r="BPR20" s="757"/>
      <c r="BPS20" s="757"/>
      <c r="BPT20" s="757"/>
      <c r="BPU20" s="757"/>
      <c r="BPV20" s="757"/>
      <c r="BPW20" s="757"/>
      <c r="BPX20" s="757"/>
      <c r="BPY20" s="757"/>
      <c r="BPZ20" s="757"/>
      <c r="BQA20" s="757"/>
      <c r="BQB20" s="757"/>
      <c r="BQC20" s="757"/>
      <c r="BQD20" s="757"/>
      <c r="BQE20" s="757"/>
      <c r="BQF20" s="757"/>
      <c r="BQG20" s="757"/>
      <c r="BQH20" s="757"/>
      <c r="BQI20" s="757"/>
      <c r="BQJ20" s="757"/>
      <c r="BQK20" s="757"/>
      <c r="BQL20" s="757"/>
      <c r="BQM20" s="757"/>
      <c r="BQN20" s="757"/>
      <c r="BQO20" s="757"/>
      <c r="BQP20" s="757"/>
      <c r="BQQ20" s="757"/>
      <c r="BQR20" s="757"/>
      <c r="BQS20" s="757"/>
      <c r="BQT20" s="757"/>
      <c r="BQU20" s="757"/>
      <c r="BQV20" s="757"/>
      <c r="BQW20" s="757"/>
      <c r="BQX20" s="757"/>
      <c r="BQY20" s="757"/>
      <c r="BQZ20" s="757"/>
      <c r="BRA20" s="757"/>
      <c r="BRB20" s="757"/>
      <c r="BRC20" s="757"/>
      <c r="BRD20" s="757"/>
      <c r="BRE20" s="757"/>
      <c r="BRF20" s="757"/>
      <c r="BRG20" s="757"/>
      <c r="BRH20" s="757"/>
      <c r="BRI20" s="757"/>
      <c r="BRJ20" s="757"/>
      <c r="BRK20" s="757"/>
      <c r="BRL20" s="757"/>
      <c r="BRM20" s="757"/>
      <c r="BRN20" s="757"/>
      <c r="BRO20" s="757"/>
      <c r="BRP20" s="757"/>
      <c r="BRQ20" s="757"/>
      <c r="BRR20" s="757"/>
      <c r="BRS20" s="757"/>
      <c r="BRT20" s="757"/>
      <c r="BRU20" s="757"/>
      <c r="BRV20" s="757"/>
      <c r="BRW20" s="757"/>
      <c r="BRX20" s="757"/>
      <c r="BRY20" s="757"/>
      <c r="BRZ20" s="757"/>
      <c r="BSA20" s="757"/>
      <c r="BSB20" s="757"/>
      <c r="BSC20" s="757"/>
      <c r="BSD20" s="757"/>
      <c r="BSE20" s="757"/>
      <c r="BSF20" s="757"/>
      <c r="BSG20" s="757"/>
      <c r="BSH20" s="757"/>
      <c r="BSI20" s="757"/>
      <c r="BSJ20" s="757"/>
      <c r="BSK20" s="757"/>
      <c r="BSL20" s="757"/>
      <c r="BSM20" s="757"/>
      <c r="BSN20" s="757"/>
      <c r="BSO20" s="757"/>
      <c r="BSP20" s="757"/>
      <c r="BSQ20" s="757"/>
      <c r="BSR20" s="757"/>
      <c r="BSS20" s="757"/>
      <c r="BST20" s="757"/>
      <c r="BSU20" s="757"/>
      <c r="BSV20" s="757"/>
      <c r="BSW20" s="757"/>
      <c r="BSX20" s="757"/>
      <c r="BSY20" s="757"/>
      <c r="BSZ20" s="757"/>
      <c r="BTA20" s="757"/>
      <c r="BTB20" s="757"/>
      <c r="BTC20" s="757"/>
      <c r="BTD20" s="757"/>
      <c r="BTE20" s="757"/>
      <c r="BTF20" s="757"/>
      <c r="BTG20" s="757"/>
      <c r="BTH20" s="757"/>
      <c r="BTI20" s="757"/>
      <c r="BTJ20" s="757"/>
      <c r="BTK20" s="757"/>
      <c r="BTL20" s="757"/>
      <c r="BTM20" s="757"/>
      <c r="BTN20" s="757"/>
      <c r="BTO20" s="757"/>
      <c r="BTP20" s="757"/>
      <c r="BTQ20" s="757"/>
      <c r="BTR20" s="757"/>
      <c r="BTS20" s="757"/>
      <c r="BTT20" s="757"/>
      <c r="BTU20" s="757"/>
      <c r="BTV20" s="757"/>
      <c r="BTW20" s="757"/>
      <c r="BTX20" s="757"/>
      <c r="BTY20" s="757"/>
      <c r="BTZ20" s="757"/>
      <c r="BUA20" s="757"/>
      <c r="BUB20" s="757"/>
      <c r="BUC20" s="757"/>
      <c r="BUD20" s="757"/>
      <c r="BUE20" s="757"/>
      <c r="BUF20" s="757"/>
      <c r="BUG20" s="757"/>
      <c r="BUH20" s="757"/>
      <c r="BUI20" s="757"/>
      <c r="BUJ20" s="757"/>
      <c r="BUK20" s="757"/>
      <c r="BUL20" s="757"/>
      <c r="BUM20" s="757"/>
      <c r="BUN20" s="757"/>
      <c r="BUO20" s="757"/>
      <c r="BUP20" s="757"/>
      <c r="BUQ20" s="757"/>
      <c r="BUR20" s="757"/>
      <c r="BUS20" s="757"/>
      <c r="BUT20" s="757"/>
      <c r="BUU20" s="757"/>
      <c r="BUV20" s="757"/>
      <c r="BUW20" s="757"/>
      <c r="BUX20" s="757"/>
      <c r="BUY20" s="757"/>
      <c r="BUZ20" s="757"/>
      <c r="BVA20" s="757"/>
      <c r="BVB20" s="757"/>
      <c r="BVC20" s="757"/>
      <c r="BVD20" s="757"/>
      <c r="BVE20" s="757"/>
      <c r="BVF20" s="757"/>
      <c r="BVG20" s="757"/>
      <c r="BVH20" s="757"/>
      <c r="BVI20" s="757"/>
      <c r="BVJ20" s="757"/>
      <c r="BVK20" s="757"/>
      <c r="BVL20" s="757"/>
      <c r="BVM20" s="757"/>
      <c r="BVN20" s="757"/>
      <c r="BVO20" s="757"/>
      <c r="BVP20" s="757"/>
      <c r="BVQ20" s="757"/>
      <c r="BVR20" s="757"/>
      <c r="BVS20" s="757"/>
      <c r="BVT20" s="757"/>
      <c r="BVU20" s="757"/>
      <c r="BVV20" s="757"/>
      <c r="BVW20" s="757"/>
      <c r="BVX20" s="757"/>
      <c r="BVY20" s="757"/>
      <c r="BVZ20" s="757"/>
      <c r="BWA20" s="757"/>
      <c r="BWB20" s="757"/>
      <c r="BWC20" s="757"/>
      <c r="BWD20" s="757"/>
      <c r="BWE20" s="757"/>
      <c r="BWF20" s="757"/>
      <c r="BWG20" s="757"/>
      <c r="BWH20" s="757"/>
      <c r="BWI20" s="757"/>
      <c r="BWJ20" s="757"/>
      <c r="BWK20" s="757"/>
      <c r="BWL20" s="757"/>
      <c r="BWM20" s="757"/>
      <c r="BWN20" s="757"/>
      <c r="BWO20" s="757"/>
      <c r="BWP20" s="757"/>
      <c r="BWQ20" s="757"/>
      <c r="BWR20" s="757"/>
      <c r="BWS20" s="757"/>
      <c r="BWT20" s="757"/>
      <c r="BWU20" s="757"/>
      <c r="BWV20" s="757"/>
      <c r="BWW20" s="757"/>
      <c r="BWX20" s="757"/>
      <c r="BWY20" s="757"/>
      <c r="BWZ20" s="757"/>
      <c r="BXA20" s="757"/>
      <c r="BXB20" s="757"/>
      <c r="BXC20" s="757"/>
      <c r="BXD20" s="757"/>
      <c r="BXE20" s="757"/>
      <c r="BXF20" s="757"/>
      <c r="BXG20" s="757"/>
      <c r="BXH20" s="757"/>
      <c r="BXI20" s="757"/>
      <c r="BXJ20" s="757"/>
      <c r="BXK20" s="757"/>
      <c r="BXL20" s="757"/>
      <c r="BXM20" s="757"/>
      <c r="BXN20" s="757"/>
      <c r="BXO20" s="757"/>
      <c r="BXP20" s="757"/>
      <c r="BXQ20" s="757"/>
      <c r="BXR20" s="757"/>
      <c r="BXS20" s="757"/>
      <c r="BXT20" s="757"/>
      <c r="BXU20" s="757"/>
      <c r="BXV20" s="757"/>
      <c r="BXW20" s="757"/>
      <c r="BXX20" s="757"/>
      <c r="BXY20" s="757"/>
      <c r="BXZ20" s="757"/>
      <c r="BYA20" s="757"/>
      <c r="BYB20" s="757"/>
      <c r="BYC20" s="757"/>
      <c r="BYD20" s="757"/>
      <c r="BYE20" s="757"/>
      <c r="BYF20" s="757"/>
      <c r="BYG20" s="757"/>
      <c r="BYH20" s="757"/>
      <c r="BYI20" s="757"/>
      <c r="BYJ20" s="757"/>
      <c r="BYK20" s="757"/>
      <c r="BYL20" s="757"/>
      <c r="BYM20" s="757"/>
      <c r="BYN20" s="757"/>
      <c r="BYO20" s="757"/>
      <c r="BYP20" s="757"/>
      <c r="BYQ20" s="757"/>
      <c r="BYR20" s="757"/>
      <c r="BYS20" s="757"/>
      <c r="BYT20" s="757"/>
      <c r="BYU20" s="757"/>
      <c r="BYV20" s="757"/>
      <c r="BYW20" s="757"/>
      <c r="BYX20" s="757"/>
      <c r="BYY20" s="757"/>
      <c r="BYZ20" s="757"/>
      <c r="BZA20" s="757"/>
      <c r="BZB20" s="757"/>
      <c r="BZC20" s="757"/>
      <c r="BZD20" s="757"/>
      <c r="BZE20" s="757"/>
      <c r="BZF20" s="757"/>
      <c r="BZG20" s="757"/>
      <c r="BZH20" s="757"/>
      <c r="BZI20" s="757"/>
      <c r="BZJ20" s="757"/>
      <c r="BZK20" s="757"/>
      <c r="BZL20" s="757"/>
      <c r="BZM20" s="757"/>
      <c r="BZN20" s="757"/>
      <c r="BZO20" s="757"/>
      <c r="BZP20" s="757"/>
      <c r="BZQ20" s="757"/>
      <c r="BZR20" s="757"/>
      <c r="BZS20" s="757"/>
      <c r="BZT20" s="757"/>
      <c r="BZU20" s="757"/>
      <c r="BZV20" s="757"/>
      <c r="BZW20" s="757"/>
      <c r="BZX20" s="757"/>
      <c r="BZY20" s="757"/>
      <c r="BZZ20" s="757"/>
      <c r="CAA20" s="757"/>
      <c r="CAB20" s="757"/>
      <c r="CAC20" s="757"/>
      <c r="CAD20" s="757"/>
      <c r="CAE20" s="757"/>
      <c r="CAF20" s="757"/>
      <c r="CAG20" s="757"/>
      <c r="CAH20" s="757"/>
      <c r="CAI20" s="757"/>
      <c r="CAJ20" s="757"/>
      <c r="CAK20" s="757"/>
      <c r="CAL20" s="757"/>
      <c r="CAM20" s="757"/>
      <c r="CAN20" s="757"/>
      <c r="CAO20" s="757"/>
      <c r="CAP20" s="757"/>
      <c r="CAQ20" s="757"/>
      <c r="CAR20" s="757"/>
      <c r="CAS20" s="757"/>
      <c r="CAT20" s="757"/>
      <c r="CAU20" s="757"/>
      <c r="CAV20" s="757"/>
      <c r="CAW20" s="757"/>
      <c r="CAX20" s="757"/>
      <c r="CAY20" s="757"/>
      <c r="CAZ20" s="757"/>
      <c r="CBA20" s="757"/>
      <c r="CBB20" s="757"/>
      <c r="CBC20" s="757"/>
      <c r="CBD20" s="757"/>
      <c r="CBE20" s="757"/>
      <c r="CBF20" s="757"/>
      <c r="CBG20" s="757"/>
      <c r="CBH20" s="757"/>
      <c r="CBI20" s="757"/>
      <c r="CBJ20" s="757"/>
      <c r="CBK20" s="757"/>
      <c r="CBL20" s="757"/>
      <c r="CBM20" s="757"/>
      <c r="CBN20" s="757"/>
      <c r="CBO20" s="757"/>
      <c r="CBP20" s="757"/>
      <c r="CBQ20" s="757"/>
      <c r="CBR20" s="757"/>
      <c r="CBS20" s="757"/>
      <c r="CBT20" s="757"/>
      <c r="CBU20" s="757"/>
      <c r="CBV20" s="757"/>
      <c r="CBW20" s="757"/>
      <c r="CBX20" s="757"/>
      <c r="CBY20" s="757"/>
      <c r="CBZ20" s="757"/>
      <c r="CCA20" s="757"/>
      <c r="CCB20" s="757"/>
      <c r="CCC20" s="757"/>
      <c r="CCD20" s="757"/>
      <c r="CCE20" s="757"/>
      <c r="CCF20" s="757"/>
      <c r="CCG20" s="757"/>
      <c r="CCH20" s="757"/>
      <c r="CCI20" s="757"/>
      <c r="CCJ20" s="757"/>
      <c r="CCK20" s="757"/>
      <c r="CCL20" s="757"/>
      <c r="CCM20" s="757"/>
      <c r="CCN20" s="757"/>
      <c r="CCO20" s="757"/>
      <c r="CCP20" s="757"/>
      <c r="CCQ20" s="757"/>
      <c r="CCR20" s="757"/>
      <c r="CCS20" s="757"/>
      <c r="CCT20" s="757"/>
      <c r="CCU20" s="757"/>
      <c r="CCV20" s="757"/>
      <c r="CCW20" s="757"/>
      <c r="CCX20" s="757"/>
      <c r="CCY20" s="757"/>
      <c r="CCZ20" s="757"/>
      <c r="CDA20" s="757"/>
      <c r="CDB20" s="757"/>
      <c r="CDC20" s="757"/>
      <c r="CDD20" s="757"/>
      <c r="CDE20" s="757"/>
      <c r="CDF20" s="757"/>
      <c r="CDG20" s="757"/>
      <c r="CDH20" s="757"/>
      <c r="CDI20" s="757"/>
      <c r="CDJ20" s="757"/>
      <c r="CDK20" s="757"/>
      <c r="CDL20" s="757"/>
      <c r="CDM20" s="757"/>
      <c r="CDN20" s="757"/>
      <c r="CDO20" s="757"/>
      <c r="CDP20" s="757"/>
      <c r="CDQ20" s="757"/>
      <c r="CDR20" s="757"/>
      <c r="CDS20" s="757"/>
      <c r="CDT20" s="757"/>
      <c r="CDU20" s="757"/>
      <c r="CDV20" s="757"/>
      <c r="CDW20" s="757"/>
      <c r="CDX20" s="757"/>
      <c r="CDY20" s="757"/>
      <c r="CDZ20" s="757"/>
      <c r="CEA20" s="757"/>
      <c r="CEB20" s="757"/>
      <c r="CEC20" s="757"/>
      <c r="CED20" s="757"/>
      <c r="CEE20" s="757"/>
      <c r="CEF20" s="757"/>
      <c r="CEG20" s="757"/>
      <c r="CEH20" s="757"/>
      <c r="CEI20" s="757"/>
      <c r="CEJ20" s="757"/>
      <c r="CEK20" s="757"/>
      <c r="CEL20" s="757"/>
      <c r="CEM20" s="757"/>
      <c r="CEN20" s="757"/>
      <c r="CEO20" s="757"/>
      <c r="CEP20" s="757"/>
      <c r="CEQ20" s="757"/>
      <c r="CER20" s="757"/>
      <c r="CES20" s="757"/>
      <c r="CET20" s="757"/>
      <c r="CEU20" s="757"/>
      <c r="CEV20" s="757"/>
      <c r="CEW20" s="757"/>
      <c r="CEX20" s="757"/>
      <c r="CEY20" s="757"/>
      <c r="CEZ20" s="757"/>
      <c r="CFA20" s="757"/>
      <c r="CFB20" s="757"/>
      <c r="CFC20" s="757"/>
      <c r="CFD20" s="757"/>
      <c r="CFE20" s="757"/>
      <c r="CFF20" s="757"/>
      <c r="CFG20" s="757"/>
      <c r="CFH20" s="757"/>
      <c r="CFI20" s="757"/>
      <c r="CFJ20" s="757"/>
      <c r="CFK20" s="757"/>
      <c r="CFL20" s="757"/>
      <c r="CFM20" s="757"/>
      <c r="CFN20" s="757"/>
      <c r="CFO20" s="757"/>
      <c r="CFP20" s="757"/>
      <c r="CFQ20" s="757"/>
      <c r="CFR20" s="757"/>
      <c r="CFS20" s="757"/>
      <c r="CFT20" s="757"/>
      <c r="CFU20" s="757"/>
      <c r="CFV20" s="757"/>
      <c r="CFW20" s="757"/>
      <c r="CFX20" s="757"/>
      <c r="CFY20" s="757"/>
      <c r="CFZ20" s="757"/>
      <c r="CGA20" s="757"/>
      <c r="CGB20" s="757"/>
      <c r="CGC20" s="757"/>
      <c r="CGD20" s="757"/>
      <c r="CGE20" s="757"/>
      <c r="CGF20" s="757"/>
      <c r="CGG20" s="757"/>
      <c r="CGH20" s="757"/>
      <c r="CGI20" s="757"/>
      <c r="CGJ20" s="757"/>
      <c r="CGK20" s="757"/>
      <c r="CGL20" s="757"/>
      <c r="CGM20" s="757"/>
      <c r="CGN20" s="757"/>
      <c r="CGO20" s="757"/>
      <c r="CGP20" s="757"/>
      <c r="CGQ20" s="757"/>
      <c r="CGR20" s="757"/>
      <c r="CGS20" s="757"/>
      <c r="CGT20" s="757"/>
      <c r="CGU20" s="757"/>
      <c r="CGV20" s="757"/>
      <c r="CGW20" s="757"/>
      <c r="CGX20" s="757"/>
      <c r="CGY20" s="757"/>
      <c r="CGZ20" s="757"/>
      <c r="CHA20" s="757"/>
      <c r="CHB20" s="757"/>
      <c r="CHC20" s="757"/>
      <c r="CHD20" s="757"/>
      <c r="CHE20" s="757"/>
      <c r="CHF20" s="757"/>
      <c r="CHG20" s="757"/>
      <c r="CHH20" s="757"/>
      <c r="CHI20" s="757"/>
      <c r="CHJ20" s="757"/>
      <c r="CHK20" s="757"/>
      <c r="CHL20" s="757"/>
      <c r="CHM20" s="757"/>
      <c r="CHN20" s="757"/>
      <c r="CHO20" s="757"/>
      <c r="CHP20" s="757"/>
      <c r="CHQ20" s="757"/>
      <c r="CHR20" s="757"/>
      <c r="CHS20" s="757"/>
      <c r="CHT20" s="757"/>
      <c r="CHU20" s="757"/>
      <c r="CHV20" s="757"/>
      <c r="CHW20" s="757"/>
      <c r="CHX20" s="757"/>
      <c r="CHY20" s="757"/>
      <c r="CHZ20" s="757"/>
      <c r="CIA20" s="757"/>
      <c r="CIB20" s="757"/>
      <c r="CIC20" s="757"/>
      <c r="CID20" s="757"/>
      <c r="CIE20" s="757"/>
      <c r="CIF20" s="757"/>
      <c r="CIG20" s="757"/>
      <c r="CIH20" s="757"/>
      <c r="CII20" s="757"/>
      <c r="CIJ20" s="757"/>
      <c r="CIK20" s="757"/>
      <c r="CIL20" s="757"/>
      <c r="CIM20" s="757"/>
      <c r="CIN20" s="757"/>
      <c r="CIO20" s="757"/>
      <c r="CIP20" s="757"/>
      <c r="CIQ20" s="757"/>
      <c r="CIR20" s="757"/>
      <c r="CIS20" s="757"/>
      <c r="CIT20" s="757"/>
      <c r="CIU20" s="757"/>
      <c r="CIV20" s="757"/>
      <c r="CIW20" s="757"/>
      <c r="CIX20" s="757"/>
      <c r="CIY20" s="757"/>
      <c r="CIZ20" s="757"/>
      <c r="CJA20" s="757"/>
      <c r="CJB20" s="757"/>
      <c r="CJC20" s="757"/>
      <c r="CJD20" s="757"/>
      <c r="CJE20" s="757"/>
      <c r="CJF20" s="757"/>
      <c r="CJG20" s="757"/>
      <c r="CJH20" s="757"/>
      <c r="CJI20" s="757"/>
      <c r="CJJ20" s="757"/>
      <c r="CJK20" s="757"/>
      <c r="CJL20" s="757"/>
      <c r="CJM20" s="757"/>
      <c r="CJN20" s="757"/>
      <c r="CJO20" s="757"/>
      <c r="CJP20" s="757"/>
      <c r="CJQ20" s="757"/>
      <c r="CJR20" s="757"/>
      <c r="CJS20" s="757"/>
      <c r="CJT20" s="757"/>
      <c r="CJU20" s="757"/>
      <c r="CJV20" s="757"/>
      <c r="CJW20" s="757"/>
      <c r="CJX20" s="757"/>
      <c r="CJY20" s="757"/>
      <c r="CJZ20" s="757"/>
      <c r="CKA20" s="757"/>
      <c r="CKB20" s="757"/>
      <c r="CKC20" s="757"/>
      <c r="CKD20" s="757"/>
      <c r="CKE20" s="757"/>
      <c r="CKF20" s="757"/>
      <c r="CKG20" s="757"/>
      <c r="CKH20" s="757"/>
      <c r="CKI20" s="757"/>
      <c r="CKJ20" s="757"/>
      <c r="CKK20" s="757"/>
      <c r="CKL20" s="757"/>
      <c r="CKM20" s="757"/>
      <c r="CKN20" s="757"/>
      <c r="CKO20" s="757"/>
      <c r="CKP20" s="757"/>
      <c r="CKQ20" s="757"/>
      <c r="CKR20" s="757"/>
      <c r="CKS20" s="757"/>
      <c r="CKT20" s="757"/>
      <c r="CKU20" s="757"/>
      <c r="CKV20" s="757"/>
      <c r="CKW20" s="757"/>
      <c r="CKX20" s="757"/>
      <c r="CKY20" s="757"/>
      <c r="CKZ20" s="757"/>
      <c r="CLA20" s="757"/>
      <c r="CLB20" s="757"/>
      <c r="CLC20" s="757"/>
      <c r="CLD20" s="757"/>
      <c r="CLE20" s="757"/>
      <c r="CLF20" s="757"/>
      <c r="CLG20" s="757"/>
      <c r="CLH20" s="757"/>
      <c r="CLI20" s="757"/>
      <c r="CLJ20" s="757"/>
      <c r="CLK20" s="757"/>
      <c r="CLL20" s="757"/>
      <c r="CLM20" s="757"/>
      <c r="CLN20" s="757"/>
      <c r="CLO20" s="757"/>
      <c r="CLP20" s="757"/>
      <c r="CLQ20" s="757"/>
      <c r="CLR20" s="757"/>
      <c r="CLS20" s="757"/>
      <c r="CLT20" s="757"/>
      <c r="CLU20" s="757"/>
      <c r="CLV20" s="757"/>
      <c r="CLW20" s="757"/>
      <c r="CLX20" s="757"/>
      <c r="CLY20" s="757"/>
      <c r="CLZ20" s="757"/>
      <c r="CMA20" s="757"/>
      <c r="CMB20" s="757"/>
      <c r="CMC20" s="757"/>
      <c r="CMD20" s="757"/>
      <c r="CME20" s="757"/>
      <c r="CMF20" s="757"/>
      <c r="CMG20" s="757"/>
      <c r="CMH20" s="757"/>
      <c r="CMI20" s="757"/>
      <c r="CMJ20" s="757"/>
      <c r="CMK20" s="757"/>
      <c r="CML20" s="757"/>
      <c r="CMM20" s="757"/>
      <c r="CMN20" s="757"/>
      <c r="CMO20" s="757"/>
      <c r="CMP20" s="757"/>
      <c r="CMQ20" s="757"/>
      <c r="CMR20" s="757"/>
      <c r="CMS20" s="757"/>
      <c r="CMT20" s="757"/>
      <c r="CMU20" s="757"/>
      <c r="CMV20" s="757"/>
      <c r="CMW20" s="757"/>
      <c r="CMX20" s="757"/>
      <c r="CMY20" s="757"/>
      <c r="CMZ20" s="757"/>
      <c r="CNA20" s="757"/>
      <c r="CNB20" s="757"/>
      <c r="CNC20" s="757"/>
      <c r="CND20" s="757"/>
      <c r="CNE20" s="757"/>
      <c r="CNF20" s="757"/>
      <c r="CNG20" s="757"/>
      <c r="CNH20" s="757"/>
      <c r="CNI20" s="757"/>
      <c r="CNJ20" s="757"/>
      <c r="CNK20" s="757"/>
      <c r="CNL20" s="757"/>
      <c r="CNM20" s="757"/>
      <c r="CNN20" s="757"/>
      <c r="CNO20" s="757"/>
      <c r="CNP20" s="757"/>
      <c r="CNQ20" s="757"/>
      <c r="CNR20" s="757"/>
      <c r="CNS20" s="757"/>
      <c r="CNT20" s="757"/>
      <c r="CNU20" s="757"/>
      <c r="CNV20" s="757"/>
      <c r="CNW20" s="757"/>
      <c r="CNX20" s="757"/>
      <c r="CNY20" s="757"/>
      <c r="CNZ20" s="757"/>
      <c r="COA20" s="757"/>
      <c r="COB20" s="757"/>
      <c r="COC20" s="757"/>
      <c r="COD20" s="757"/>
      <c r="COE20" s="757"/>
      <c r="COF20" s="757"/>
      <c r="COG20" s="757"/>
      <c r="COH20" s="757"/>
      <c r="COI20" s="757"/>
      <c r="COJ20" s="757"/>
      <c r="COK20" s="757"/>
      <c r="COL20" s="757"/>
      <c r="COM20" s="757"/>
      <c r="CON20" s="757"/>
      <c r="COO20" s="757"/>
      <c r="COP20" s="757"/>
      <c r="COQ20" s="757"/>
      <c r="COR20" s="757"/>
      <c r="COS20" s="757"/>
      <c r="COT20" s="757"/>
      <c r="COU20" s="757"/>
      <c r="COV20" s="757"/>
      <c r="COW20" s="757"/>
      <c r="COX20" s="757"/>
      <c r="COY20" s="757"/>
      <c r="COZ20" s="757"/>
      <c r="CPA20" s="757"/>
      <c r="CPB20" s="757"/>
      <c r="CPC20" s="757"/>
      <c r="CPD20" s="757"/>
      <c r="CPE20" s="757"/>
      <c r="CPF20" s="757"/>
      <c r="CPG20" s="757"/>
      <c r="CPH20" s="757"/>
      <c r="CPI20" s="757"/>
      <c r="CPJ20" s="757"/>
      <c r="CPK20" s="757"/>
      <c r="CPL20" s="757"/>
      <c r="CPM20" s="757"/>
      <c r="CPN20" s="757"/>
      <c r="CPO20" s="757"/>
      <c r="CPP20" s="757"/>
      <c r="CPQ20" s="757"/>
      <c r="CPR20" s="757"/>
      <c r="CPS20" s="757"/>
      <c r="CPT20" s="757"/>
      <c r="CPU20" s="757"/>
      <c r="CPV20" s="757"/>
      <c r="CPW20" s="757"/>
      <c r="CPX20" s="757"/>
      <c r="CPY20" s="757"/>
      <c r="CPZ20" s="757"/>
      <c r="CQA20" s="757"/>
      <c r="CQB20" s="757"/>
      <c r="CQC20" s="757"/>
      <c r="CQD20" s="757"/>
      <c r="CQE20" s="757"/>
      <c r="CQF20" s="757"/>
      <c r="CQG20" s="757"/>
      <c r="CQH20" s="757"/>
      <c r="CQI20" s="757"/>
      <c r="CQJ20" s="757"/>
      <c r="CQK20" s="757"/>
      <c r="CQL20" s="757"/>
      <c r="CQM20" s="757"/>
      <c r="CQN20" s="757"/>
      <c r="CQO20" s="757"/>
      <c r="CQP20" s="757"/>
      <c r="CQQ20" s="757"/>
      <c r="CQR20" s="757"/>
      <c r="CQS20" s="757"/>
      <c r="CQT20" s="757"/>
      <c r="CQU20" s="757"/>
      <c r="CQV20" s="757"/>
      <c r="CQW20" s="757"/>
      <c r="CQX20" s="757"/>
      <c r="CQY20" s="757"/>
      <c r="CQZ20" s="757"/>
      <c r="CRA20" s="757"/>
      <c r="CRB20" s="757"/>
      <c r="CRC20" s="757"/>
      <c r="CRD20" s="757"/>
      <c r="CRE20" s="757"/>
      <c r="CRF20" s="757"/>
      <c r="CRG20" s="757"/>
      <c r="CRH20" s="757"/>
      <c r="CRI20" s="757"/>
      <c r="CRJ20" s="757"/>
      <c r="CRK20" s="757"/>
      <c r="CRL20" s="757"/>
      <c r="CRM20" s="757"/>
      <c r="CRN20" s="757"/>
      <c r="CRO20" s="757"/>
      <c r="CRP20" s="757"/>
      <c r="CRQ20" s="757"/>
      <c r="CRR20" s="757"/>
      <c r="CRS20" s="757"/>
      <c r="CRT20" s="757"/>
      <c r="CRU20" s="757"/>
      <c r="CRV20" s="757"/>
      <c r="CRW20" s="757"/>
      <c r="CRX20" s="757"/>
      <c r="CRY20" s="757"/>
      <c r="CRZ20" s="757"/>
      <c r="CSA20" s="757"/>
      <c r="CSB20" s="757"/>
      <c r="CSC20" s="757"/>
      <c r="CSD20" s="757"/>
      <c r="CSE20" s="757"/>
      <c r="CSF20" s="757"/>
      <c r="CSG20" s="757"/>
      <c r="CSH20" s="757"/>
      <c r="CSI20" s="757"/>
      <c r="CSJ20" s="757"/>
      <c r="CSK20" s="757"/>
      <c r="CSL20" s="757"/>
      <c r="CSM20" s="757"/>
      <c r="CSN20" s="757"/>
      <c r="CSO20" s="757"/>
      <c r="CSP20" s="757"/>
      <c r="CSQ20" s="757"/>
      <c r="CSR20" s="757"/>
      <c r="CSS20" s="757"/>
      <c r="CST20" s="757"/>
      <c r="CSU20" s="757"/>
      <c r="CSV20" s="757"/>
      <c r="CSW20" s="757"/>
      <c r="CSX20" s="757"/>
      <c r="CSY20" s="757"/>
      <c r="CSZ20" s="757"/>
      <c r="CTA20" s="757"/>
      <c r="CTB20" s="757"/>
      <c r="CTC20" s="757"/>
      <c r="CTD20" s="757"/>
      <c r="CTE20" s="757"/>
      <c r="CTF20" s="757"/>
      <c r="CTG20" s="757"/>
      <c r="CTH20" s="757"/>
      <c r="CTI20" s="757"/>
      <c r="CTJ20" s="757"/>
      <c r="CTK20" s="757"/>
      <c r="CTL20" s="757"/>
      <c r="CTM20" s="757"/>
      <c r="CTN20" s="757"/>
      <c r="CTO20" s="757"/>
      <c r="CTP20" s="757"/>
      <c r="CTQ20" s="757"/>
      <c r="CTR20" s="757"/>
      <c r="CTS20" s="757"/>
      <c r="CTT20" s="757"/>
      <c r="CTU20" s="757"/>
      <c r="CTV20" s="757"/>
      <c r="CTW20" s="757"/>
      <c r="CTX20" s="757"/>
      <c r="CTY20" s="757"/>
      <c r="CTZ20" s="757"/>
      <c r="CUA20" s="757"/>
      <c r="CUB20" s="757"/>
      <c r="CUC20" s="757"/>
      <c r="CUD20" s="757"/>
      <c r="CUE20" s="757"/>
      <c r="CUF20" s="757"/>
      <c r="CUG20" s="757"/>
      <c r="CUH20" s="757"/>
      <c r="CUI20" s="757"/>
      <c r="CUJ20" s="757"/>
      <c r="CUK20" s="757"/>
      <c r="CUL20" s="757"/>
      <c r="CUM20" s="757"/>
      <c r="CUN20" s="757"/>
      <c r="CUO20" s="757"/>
      <c r="CUP20" s="757"/>
      <c r="CUQ20" s="757"/>
      <c r="CUR20" s="757"/>
      <c r="CUS20" s="757"/>
      <c r="CUT20" s="757"/>
      <c r="CUU20" s="757"/>
      <c r="CUV20" s="757"/>
      <c r="CUW20" s="757"/>
      <c r="CUX20" s="757"/>
      <c r="CUY20" s="757"/>
      <c r="CUZ20" s="757"/>
      <c r="CVA20" s="757"/>
      <c r="CVB20" s="757"/>
      <c r="CVC20" s="757"/>
      <c r="CVD20" s="757"/>
      <c r="CVE20" s="757"/>
      <c r="CVF20" s="757"/>
      <c r="CVG20" s="757"/>
      <c r="CVH20" s="757"/>
      <c r="CVI20" s="757"/>
      <c r="CVJ20" s="757"/>
      <c r="CVK20" s="757"/>
      <c r="CVL20" s="757"/>
      <c r="CVM20" s="757"/>
      <c r="CVN20" s="757"/>
      <c r="CVO20" s="757"/>
      <c r="CVP20" s="757"/>
      <c r="CVQ20" s="757"/>
      <c r="CVR20" s="757"/>
      <c r="CVS20" s="757"/>
      <c r="CVT20" s="757"/>
      <c r="CVU20" s="757"/>
      <c r="CVV20" s="757"/>
      <c r="CVW20" s="757"/>
      <c r="CVX20" s="757"/>
      <c r="CVY20" s="757"/>
      <c r="CVZ20" s="757"/>
      <c r="CWA20" s="757"/>
      <c r="CWB20" s="757"/>
      <c r="CWC20" s="757"/>
      <c r="CWD20" s="757"/>
      <c r="CWE20" s="757"/>
      <c r="CWF20" s="757"/>
      <c r="CWG20" s="757"/>
      <c r="CWH20" s="757"/>
      <c r="CWI20" s="757"/>
      <c r="CWJ20" s="757"/>
      <c r="CWK20" s="757"/>
      <c r="CWL20" s="757"/>
      <c r="CWM20" s="757"/>
      <c r="CWN20" s="757"/>
      <c r="CWO20" s="757"/>
      <c r="CWP20" s="757"/>
      <c r="CWQ20" s="757"/>
      <c r="CWR20" s="757"/>
      <c r="CWS20" s="757"/>
      <c r="CWT20" s="757"/>
      <c r="CWU20" s="757"/>
      <c r="CWV20" s="757"/>
      <c r="CWW20" s="757"/>
      <c r="CWX20" s="757"/>
      <c r="CWY20" s="757"/>
      <c r="CWZ20" s="757"/>
      <c r="CXA20" s="757"/>
      <c r="CXB20" s="757"/>
      <c r="CXC20" s="757"/>
      <c r="CXD20" s="757"/>
      <c r="CXE20" s="757"/>
      <c r="CXF20" s="757"/>
      <c r="CXG20" s="757"/>
      <c r="CXH20" s="757"/>
      <c r="CXI20" s="757"/>
      <c r="CXJ20" s="757"/>
      <c r="CXK20" s="757"/>
      <c r="CXL20" s="757"/>
      <c r="CXM20" s="757"/>
      <c r="CXN20" s="757"/>
      <c r="CXO20" s="757"/>
      <c r="CXP20" s="757"/>
      <c r="CXQ20" s="757"/>
      <c r="CXR20" s="757"/>
      <c r="CXS20" s="757"/>
      <c r="CXT20" s="757"/>
      <c r="CXU20" s="757"/>
      <c r="CXV20" s="757"/>
      <c r="CXW20" s="757"/>
      <c r="CXX20" s="757"/>
      <c r="CXY20" s="757"/>
      <c r="CXZ20" s="757"/>
      <c r="CYA20" s="757"/>
      <c r="CYB20" s="757"/>
      <c r="CYC20" s="757"/>
      <c r="CYD20" s="757"/>
      <c r="CYE20" s="757"/>
      <c r="CYF20" s="757"/>
      <c r="CYG20" s="757"/>
      <c r="CYH20" s="757"/>
      <c r="CYI20" s="757"/>
      <c r="CYJ20" s="757"/>
      <c r="CYK20" s="757"/>
      <c r="CYL20" s="757"/>
      <c r="CYM20" s="757"/>
      <c r="CYN20" s="757"/>
      <c r="CYO20" s="757"/>
      <c r="CYP20" s="757"/>
      <c r="CYQ20" s="757"/>
      <c r="CYR20" s="757"/>
      <c r="CYS20" s="757"/>
      <c r="CYT20" s="757"/>
      <c r="CYU20" s="757"/>
      <c r="CYV20" s="757"/>
      <c r="CYW20" s="757"/>
      <c r="CYX20" s="757"/>
      <c r="CYY20" s="757"/>
      <c r="CYZ20" s="757"/>
      <c r="CZA20" s="757"/>
      <c r="CZB20" s="757"/>
      <c r="CZC20" s="757"/>
      <c r="CZD20" s="757"/>
      <c r="CZE20" s="757"/>
      <c r="CZF20" s="757"/>
      <c r="CZG20" s="757"/>
      <c r="CZH20" s="757"/>
      <c r="CZI20" s="757"/>
      <c r="CZJ20" s="757"/>
      <c r="CZK20" s="757"/>
      <c r="CZL20" s="757"/>
      <c r="CZM20" s="757"/>
      <c r="CZN20" s="757"/>
      <c r="CZO20" s="757"/>
      <c r="CZP20" s="757"/>
      <c r="CZQ20" s="757"/>
      <c r="CZR20" s="757"/>
      <c r="CZS20" s="757"/>
      <c r="CZT20" s="757"/>
      <c r="CZU20" s="757"/>
      <c r="CZV20" s="757"/>
      <c r="CZW20" s="757"/>
      <c r="CZX20" s="757"/>
      <c r="CZY20" s="757"/>
      <c r="CZZ20" s="757"/>
      <c r="DAA20" s="757"/>
      <c r="DAB20" s="757"/>
      <c r="DAC20" s="757"/>
      <c r="DAD20" s="757"/>
      <c r="DAE20" s="757"/>
      <c r="DAF20" s="757"/>
      <c r="DAG20" s="757"/>
      <c r="DAH20" s="757"/>
      <c r="DAI20" s="757"/>
      <c r="DAJ20" s="757"/>
      <c r="DAK20" s="757"/>
      <c r="DAL20" s="757"/>
      <c r="DAM20" s="757"/>
      <c r="DAN20" s="757"/>
      <c r="DAO20" s="757"/>
      <c r="DAP20" s="757"/>
      <c r="DAQ20" s="757"/>
      <c r="DAR20" s="757"/>
      <c r="DAS20" s="757"/>
      <c r="DAT20" s="757"/>
      <c r="DAU20" s="757"/>
      <c r="DAV20" s="757"/>
      <c r="DAW20" s="757"/>
      <c r="DAX20" s="757"/>
      <c r="DAY20" s="757"/>
      <c r="DAZ20" s="757"/>
      <c r="DBA20" s="757"/>
      <c r="DBB20" s="757"/>
      <c r="DBC20" s="757"/>
      <c r="DBD20" s="757"/>
      <c r="DBE20" s="757"/>
      <c r="DBF20" s="757"/>
      <c r="DBG20" s="757"/>
      <c r="DBH20" s="757"/>
      <c r="DBI20" s="757"/>
      <c r="DBJ20" s="757"/>
      <c r="DBK20" s="757"/>
      <c r="DBL20" s="757"/>
      <c r="DBM20" s="757"/>
      <c r="DBN20" s="757"/>
      <c r="DBO20" s="757"/>
      <c r="DBP20" s="757"/>
      <c r="DBQ20" s="757"/>
      <c r="DBR20" s="757"/>
      <c r="DBS20" s="757"/>
      <c r="DBT20" s="757"/>
      <c r="DBU20" s="757"/>
      <c r="DBV20" s="757"/>
      <c r="DBW20" s="757"/>
      <c r="DBX20" s="757"/>
      <c r="DBY20" s="757"/>
      <c r="DBZ20" s="757"/>
      <c r="DCA20" s="757"/>
      <c r="DCB20" s="757"/>
      <c r="DCC20" s="757"/>
      <c r="DCD20" s="757"/>
      <c r="DCE20" s="757"/>
      <c r="DCF20" s="757"/>
      <c r="DCG20" s="757"/>
      <c r="DCH20" s="757"/>
      <c r="DCI20" s="757"/>
      <c r="DCJ20" s="757"/>
      <c r="DCK20" s="757"/>
      <c r="DCL20" s="757"/>
      <c r="DCM20" s="757"/>
      <c r="DCN20" s="757"/>
      <c r="DCO20" s="757"/>
      <c r="DCP20" s="757"/>
      <c r="DCQ20" s="757"/>
      <c r="DCR20" s="757"/>
      <c r="DCS20" s="757"/>
      <c r="DCT20" s="757"/>
      <c r="DCU20" s="757"/>
      <c r="DCV20" s="757"/>
      <c r="DCW20" s="757"/>
      <c r="DCX20" s="757"/>
      <c r="DCY20" s="757"/>
      <c r="DCZ20" s="757"/>
      <c r="DDA20" s="757"/>
      <c r="DDB20" s="757"/>
      <c r="DDC20" s="757"/>
      <c r="DDD20" s="757"/>
      <c r="DDE20" s="757"/>
      <c r="DDF20" s="757"/>
      <c r="DDG20" s="757"/>
      <c r="DDH20" s="757"/>
      <c r="DDI20" s="757"/>
      <c r="DDJ20" s="757"/>
      <c r="DDK20" s="757"/>
      <c r="DDL20" s="757"/>
      <c r="DDM20" s="757"/>
      <c r="DDN20" s="757"/>
      <c r="DDO20" s="757"/>
      <c r="DDP20" s="757"/>
      <c r="DDQ20" s="757"/>
      <c r="DDR20" s="757"/>
      <c r="DDS20" s="757"/>
      <c r="DDT20" s="757"/>
      <c r="DDU20" s="757"/>
      <c r="DDV20" s="757"/>
      <c r="DDW20" s="757"/>
      <c r="DDX20" s="757"/>
      <c r="DDY20" s="757"/>
      <c r="DDZ20" s="757"/>
      <c r="DEA20" s="757"/>
      <c r="DEB20" s="757"/>
      <c r="DEC20" s="757"/>
      <c r="DED20" s="757"/>
      <c r="DEE20" s="757"/>
      <c r="DEF20" s="757"/>
      <c r="DEG20" s="757"/>
      <c r="DEH20" s="757"/>
      <c r="DEI20" s="757"/>
      <c r="DEJ20" s="757"/>
      <c r="DEK20" s="757"/>
      <c r="DEL20" s="757"/>
      <c r="DEM20" s="757"/>
      <c r="DEN20" s="757"/>
      <c r="DEO20" s="757"/>
      <c r="DEP20" s="757"/>
      <c r="DEQ20" s="757"/>
      <c r="DER20" s="757"/>
      <c r="DES20" s="757"/>
      <c r="DET20" s="757"/>
      <c r="DEU20" s="757"/>
      <c r="DEV20" s="757"/>
      <c r="DEW20" s="757"/>
      <c r="DEX20" s="757"/>
      <c r="DEY20" s="757"/>
      <c r="DEZ20" s="757"/>
      <c r="DFA20" s="757"/>
      <c r="DFB20" s="757"/>
      <c r="DFC20" s="757"/>
      <c r="DFD20" s="757"/>
      <c r="DFE20" s="757"/>
      <c r="DFF20" s="757"/>
      <c r="DFG20" s="757"/>
      <c r="DFH20" s="757"/>
      <c r="DFI20" s="757"/>
      <c r="DFJ20" s="757"/>
      <c r="DFK20" s="757"/>
      <c r="DFL20" s="757"/>
      <c r="DFM20" s="757"/>
      <c r="DFN20" s="757"/>
      <c r="DFO20" s="757"/>
      <c r="DFP20" s="757"/>
      <c r="DFQ20" s="757"/>
      <c r="DFR20" s="757"/>
      <c r="DFS20" s="757"/>
      <c r="DFT20" s="757"/>
      <c r="DFU20" s="757"/>
      <c r="DFV20" s="757"/>
      <c r="DFW20" s="757"/>
      <c r="DFX20" s="757"/>
      <c r="DFY20" s="757"/>
      <c r="DFZ20" s="757"/>
      <c r="DGA20" s="757"/>
      <c r="DGB20" s="757"/>
      <c r="DGC20" s="757"/>
      <c r="DGD20" s="757"/>
      <c r="DGE20" s="757"/>
      <c r="DGF20" s="757"/>
      <c r="DGG20" s="757"/>
      <c r="DGH20" s="757"/>
      <c r="DGI20" s="757"/>
      <c r="DGJ20" s="757"/>
      <c r="DGK20" s="757"/>
      <c r="DGL20" s="757"/>
      <c r="DGM20" s="757"/>
      <c r="DGN20" s="757"/>
      <c r="DGO20" s="757"/>
      <c r="DGP20" s="757"/>
      <c r="DGQ20" s="757"/>
      <c r="DGR20" s="757"/>
      <c r="DGS20" s="757"/>
      <c r="DGT20" s="757"/>
      <c r="DGU20" s="757"/>
      <c r="DGV20" s="757"/>
      <c r="DGW20" s="757"/>
      <c r="DGX20" s="757"/>
      <c r="DGY20" s="757"/>
      <c r="DGZ20" s="757"/>
      <c r="DHA20" s="757"/>
      <c r="DHB20" s="757"/>
      <c r="DHC20" s="757"/>
      <c r="DHD20" s="757"/>
      <c r="DHE20" s="757"/>
      <c r="DHF20" s="757"/>
      <c r="DHG20" s="757"/>
      <c r="DHH20" s="757"/>
      <c r="DHI20" s="757"/>
      <c r="DHJ20" s="757"/>
      <c r="DHK20" s="757"/>
      <c r="DHL20" s="757"/>
      <c r="DHM20" s="757"/>
      <c r="DHN20" s="757"/>
      <c r="DHO20" s="757"/>
      <c r="DHP20" s="757"/>
      <c r="DHQ20" s="757"/>
      <c r="DHR20" s="757"/>
      <c r="DHS20" s="757"/>
      <c r="DHT20" s="757"/>
      <c r="DHU20" s="757"/>
      <c r="DHV20" s="757"/>
      <c r="DHW20" s="757"/>
      <c r="DHX20" s="757"/>
      <c r="DHY20" s="757"/>
      <c r="DHZ20" s="757"/>
      <c r="DIA20" s="757"/>
      <c r="DIB20" s="757"/>
      <c r="DIC20" s="757"/>
      <c r="DID20" s="757"/>
      <c r="DIE20" s="757"/>
      <c r="DIF20" s="757"/>
      <c r="DIG20" s="757"/>
      <c r="DIH20" s="757"/>
      <c r="DII20" s="757"/>
      <c r="DIJ20" s="757"/>
      <c r="DIK20" s="757"/>
      <c r="DIL20" s="757"/>
      <c r="DIM20" s="757"/>
      <c r="DIN20" s="757"/>
      <c r="DIO20" s="757"/>
      <c r="DIP20" s="757"/>
      <c r="DIQ20" s="757"/>
      <c r="DIR20" s="757"/>
      <c r="DIS20" s="757"/>
      <c r="DIT20" s="757"/>
      <c r="DIU20" s="757"/>
      <c r="DIV20" s="757"/>
      <c r="DIW20" s="757"/>
      <c r="DIX20" s="757"/>
      <c r="DIY20" s="757"/>
      <c r="DIZ20" s="757"/>
      <c r="DJA20" s="757"/>
      <c r="DJB20" s="757"/>
      <c r="DJC20" s="757"/>
      <c r="DJD20" s="757"/>
      <c r="DJE20" s="757"/>
      <c r="DJF20" s="757"/>
      <c r="DJG20" s="757"/>
      <c r="DJH20" s="757"/>
      <c r="DJI20" s="757"/>
      <c r="DJJ20" s="757"/>
      <c r="DJK20" s="757"/>
      <c r="DJL20" s="757"/>
      <c r="DJM20" s="757"/>
      <c r="DJN20" s="757"/>
      <c r="DJO20" s="757"/>
      <c r="DJP20" s="757"/>
      <c r="DJQ20" s="757"/>
      <c r="DJR20" s="757"/>
      <c r="DJS20" s="757"/>
      <c r="DJT20" s="757"/>
      <c r="DJU20" s="757"/>
      <c r="DJV20" s="757"/>
      <c r="DJW20" s="757"/>
      <c r="DJX20" s="757"/>
      <c r="DJY20" s="757"/>
      <c r="DJZ20" s="757"/>
      <c r="DKA20" s="757"/>
      <c r="DKB20" s="757"/>
      <c r="DKC20" s="757"/>
      <c r="DKD20" s="757"/>
      <c r="DKE20" s="757"/>
      <c r="DKF20" s="757"/>
      <c r="DKG20" s="757"/>
      <c r="DKH20" s="757"/>
      <c r="DKI20" s="757"/>
      <c r="DKJ20" s="757"/>
      <c r="DKK20" s="757"/>
      <c r="DKL20" s="757"/>
      <c r="DKM20" s="757"/>
      <c r="DKN20" s="757"/>
      <c r="DKO20" s="757"/>
      <c r="DKP20" s="757"/>
      <c r="DKQ20" s="757"/>
      <c r="DKR20" s="757"/>
      <c r="DKS20" s="757"/>
      <c r="DKT20" s="757"/>
      <c r="DKU20" s="757"/>
      <c r="DKV20" s="757"/>
      <c r="DKW20" s="757"/>
      <c r="DKX20" s="757"/>
      <c r="DKY20" s="757"/>
      <c r="DKZ20" s="757"/>
      <c r="DLA20" s="757"/>
      <c r="DLB20" s="757"/>
      <c r="DLC20" s="757"/>
      <c r="DLD20" s="757"/>
      <c r="DLE20" s="757"/>
      <c r="DLF20" s="757"/>
      <c r="DLG20" s="757"/>
      <c r="DLH20" s="757"/>
      <c r="DLI20" s="757"/>
      <c r="DLJ20" s="757"/>
      <c r="DLK20" s="757"/>
      <c r="DLL20" s="757"/>
      <c r="DLM20" s="757"/>
      <c r="DLN20" s="757"/>
      <c r="DLO20" s="757"/>
      <c r="DLP20" s="757"/>
      <c r="DLQ20" s="757"/>
      <c r="DLR20" s="757"/>
      <c r="DLS20" s="757"/>
      <c r="DLT20" s="757"/>
      <c r="DLU20" s="757"/>
      <c r="DLV20" s="757"/>
      <c r="DLW20" s="757"/>
      <c r="DLX20" s="757"/>
      <c r="DLY20" s="757"/>
      <c r="DLZ20" s="757"/>
      <c r="DMA20" s="757"/>
      <c r="DMB20" s="757"/>
      <c r="DMC20" s="757"/>
      <c r="DMD20" s="757"/>
      <c r="DME20" s="757"/>
      <c r="DMF20" s="757"/>
      <c r="DMG20" s="757"/>
      <c r="DMH20" s="757"/>
      <c r="DMI20" s="757"/>
      <c r="DMJ20" s="757"/>
      <c r="DMK20" s="757"/>
      <c r="DML20" s="757"/>
      <c r="DMM20" s="757"/>
      <c r="DMN20" s="757"/>
      <c r="DMO20" s="757"/>
      <c r="DMP20" s="757"/>
      <c r="DMQ20" s="757"/>
      <c r="DMR20" s="757"/>
      <c r="DMS20" s="757"/>
      <c r="DMT20" s="757"/>
      <c r="DMU20" s="757"/>
      <c r="DMV20" s="757"/>
      <c r="DMW20" s="757"/>
      <c r="DMX20" s="757"/>
      <c r="DMY20" s="757"/>
      <c r="DMZ20" s="757"/>
      <c r="DNA20" s="757"/>
      <c r="DNB20" s="757"/>
      <c r="DNC20" s="757"/>
      <c r="DND20" s="757"/>
      <c r="DNE20" s="757"/>
      <c r="DNF20" s="757"/>
      <c r="DNG20" s="757"/>
      <c r="DNH20" s="757"/>
      <c r="DNI20" s="757"/>
      <c r="DNJ20" s="757"/>
      <c r="DNK20" s="757"/>
      <c r="DNL20" s="757"/>
      <c r="DNM20" s="757"/>
      <c r="DNN20" s="757"/>
      <c r="DNO20" s="757"/>
      <c r="DNP20" s="757"/>
      <c r="DNQ20" s="757"/>
      <c r="DNR20" s="757"/>
      <c r="DNS20" s="757"/>
      <c r="DNT20" s="757"/>
      <c r="DNU20" s="757"/>
      <c r="DNV20" s="757"/>
      <c r="DNW20" s="757"/>
      <c r="DNX20" s="757"/>
      <c r="DNY20" s="757"/>
      <c r="DNZ20" s="757"/>
      <c r="DOA20" s="757"/>
      <c r="DOB20" s="757"/>
      <c r="DOC20" s="757"/>
      <c r="DOD20" s="757"/>
      <c r="DOE20" s="757"/>
      <c r="DOF20" s="757"/>
      <c r="DOG20" s="757"/>
      <c r="DOH20" s="757"/>
      <c r="DOI20" s="757"/>
      <c r="DOJ20" s="757"/>
      <c r="DOK20" s="757"/>
      <c r="DOL20" s="757"/>
      <c r="DOM20" s="757"/>
      <c r="DON20" s="757"/>
      <c r="DOO20" s="757"/>
      <c r="DOP20" s="757"/>
      <c r="DOQ20" s="757"/>
      <c r="DOR20" s="757"/>
      <c r="DOS20" s="757"/>
      <c r="DOT20" s="757"/>
      <c r="DOU20" s="757"/>
      <c r="DOV20" s="757"/>
      <c r="DOW20" s="757"/>
      <c r="DOX20" s="757"/>
      <c r="DOY20" s="757"/>
      <c r="DOZ20" s="757"/>
      <c r="DPA20" s="757"/>
      <c r="DPB20" s="757"/>
      <c r="DPC20" s="757"/>
      <c r="DPD20" s="757"/>
      <c r="DPE20" s="757"/>
      <c r="DPF20" s="757"/>
      <c r="DPG20" s="757"/>
      <c r="DPH20" s="757"/>
      <c r="DPI20" s="757"/>
      <c r="DPJ20" s="757"/>
      <c r="DPK20" s="757"/>
      <c r="DPL20" s="757"/>
      <c r="DPM20" s="757"/>
      <c r="DPN20" s="757"/>
      <c r="DPO20" s="757"/>
      <c r="DPP20" s="757"/>
      <c r="DPQ20" s="757"/>
      <c r="DPR20" s="757"/>
      <c r="DPS20" s="757"/>
      <c r="DPT20" s="757"/>
      <c r="DPU20" s="757"/>
      <c r="DPV20" s="757"/>
      <c r="DPW20" s="757"/>
      <c r="DPX20" s="757"/>
      <c r="DPY20" s="757"/>
      <c r="DPZ20" s="757"/>
      <c r="DQA20" s="757"/>
      <c r="DQB20" s="757"/>
      <c r="DQC20" s="757"/>
      <c r="DQD20" s="757"/>
      <c r="DQE20" s="757"/>
      <c r="DQF20" s="757"/>
      <c r="DQG20" s="757"/>
      <c r="DQH20" s="757"/>
      <c r="DQI20" s="757"/>
      <c r="DQJ20" s="757"/>
      <c r="DQK20" s="757"/>
      <c r="DQL20" s="757"/>
      <c r="DQM20" s="757"/>
      <c r="DQN20" s="757"/>
      <c r="DQO20" s="757"/>
      <c r="DQP20" s="757"/>
      <c r="DQQ20" s="757"/>
      <c r="DQR20" s="757"/>
      <c r="DQS20" s="757"/>
      <c r="DQT20" s="757"/>
      <c r="DQU20" s="757"/>
      <c r="DQV20" s="757"/>
      <c r="DQW20" s="757"/>
      <c r="DQX20" s="757"/>
      <c r="DQY20" s="757"/>
      <c r="DQZ20" s="757"/>
      <c r="DRA20" s="757"/>
      <c r="DRB20" s="757"/>
      <c r="DRC20" s="757"/>
      <c r="DRD20" s="757"/>
      <c r="DRE20" s="757"/>
      <c r="DRF20" s="757"/>
      <c r="DRG20" s="757"/>
      <c r="DRH20" s="757"/>
      <c r="DRI20" s="757"/>
      <c r="DRJ20" s="757"/>
      <c r="DRK20" s="757"/>
      <c r="DRL20" s="757"/>
      <c r="DRM20" s="757"/>
      <c r="DRN20" s="757"/>
      <c r="DRO20" s="757"/>
      <c r="DRP20" s="757"/>
      <c r="DRQ20" s="757"/>
      <c r="DRR20" s="757"/>
      <c r="DRS20" s="757"/>
      <c r="DRT20" s="757"/>
      <c r="DRU20" s="757"/>
      <c r="DRV20" s="757"/>
      <c r="DRW20" s="757"/>
      <c r="DRX20" s="757"/>
      <c r="DRY20" s="757"/>
      <c r="DRZ20" s="757"/>
      <c r="DSA20" s="757"/>
      <c r="DSB20" s="757"/>
      <c r="DSC20" s="757"/>
      <c r="DSD20" s="757"/>
      <c r="DSE20" s="757"/>
      <c r="DSF20" s="757"/>
      <c r="DSG20" s="757"/>
      <c r="DSH20" s="757"/>
      <c r="DSI20" s="757"/>
      <c r="DSJ20" s="757"/>
      <c r="DSK20" s="757"/>
      <c r="DSL20" s="757"/>
      <c r="DSM20" s="757"/>
      <c r="DSN20" s="757"/>
      <c r="DSO20" s="757"/>
      <c r="DSP20" s="757"/>
      <c r="DSQ20" s="757"/>
      <c r="DSR20" s="757"/>
      <c r="DSS20" s="757"/>
      <c r="DST20" s="757"/>
      <c r="DSU20" s="757"/>
      <c r="DSV20" s="757"/>
      <c r="DSW20" s="757"/>
      <c r="DSX20" s="757"/>
      <c r="DSY20" s="757"/>
      <c r="DSZ20" s="757"/>
      <c r="DTA20" s="757"/>
      <c r="DTB20" s="757"/>
      <c r="DTC20" s="757"/>
      <c r="DTD20" s="757"/>
      <c r="DTE20" s="757"/>
      <c r="DTF20" s="757"/>
      <c r="DTG20" s="757"/>
      <c r="DTH20" s="757"/>
      <c r="DTI20" s="757"/>
      <c r="DTJ20" s="757"/>
      <c r="DTK20" s="757"/>
      <c r="DTL20" s="757"/>
      <c r="DTM20" s="757"/>
      <c r="DTN20" s="757"/>
      <c r="DTO20" s="757"/>
      <c r="DTP20" s="757"/>
      <c r="DTQ20" s="757"/>
      <c r="DTR20" s="757"/>
      <c r="DTS20" s="757"/>
      <c r="DTT20" s="757"/>
      <c r="DTU20" s="757"/>
      <c r="DTV20" s="757"/>
      <c r="DTW20" s="757"/>
      <c r="DTX20" s="757"/>
      <c r="DTY20" s="757"/>
      <c r="DTZ20" s="757"/>
      <c r="DUA20" s="757"/>
      <c r="DUB20" s="757"/>
      <c r="DUC20" s="757"/>
      <c r="DUD20" s="757"/>
      <c r="DUE20" s="757"/>
      <c r="DUF20" s="757"/>
      <c r="DUG20" s="757"/>
      <c r="DUH20" s="757"/>
      <c r="DUI20" s="757"/>
      <c r="DUJ20" s="757"/>
      <c r="DUK20" s="757"/>
      <c r="DUL20" s="757"/>
      <c r="DUM20" s="757"/>
      <c r="DUN20" s="757"/>
      <c r="DUO20" s="757"/>
      <c r="DUP20" s="757"/>
      <c r="DUQ20" s="757"/>
      <c r="DUR20" s="757"/>
      <c r="DUS20" s="757"/>
      <c r="DUT20" s="757"/>
      <c r="DUU20" s="757"/>
      <c r="DUV20" s="757"/>
      <c r="DUW20" s="757"/>
      <c r="DUX20" s="757"/>
      <c r="DUY20" s="757"/>
      <c r="DUZ20" s="757"/>
      <c r="DVA20" s="757"/>
      <c r="DVB20" s="757"/>
      <c r="DVC20" s="757"/>
      <c r="DVD20" s="757"/>
      <c r="DVE20" s="757"/>
      <c r="DVF20" s="757"/>
      <c r="DVG20" s="757"/>
      <c r="DVH20" s="757"/>
      <c r="DVI20" s="757"/>
      <c r="DVJ20" s="757"/>
      <c r="DVK20" s="757"/>
      <c r="DVL20" s="757"/>
      <c r="DVM20" s="757"/>
      <c r="DVN20" s="757"/>
      <c r="DVO20" s="757"/>
      <c r="DVP20" s="757"/>
      <c r="DVQ20" s="757"/>
      <c r="DVR20" s="757"/>
      <c r="DVS20" s="757"/>
      <c r="DVT20" s="757"/>
      <c r="DVU20" s="757"/>
      <c r="DVV20" s="757"/>
      <c r="DVW20" s="757"/>
      <c r="DVX20" s="757"/>
      <c r="DVY20" s="757"/>
      <c r="DVZ20" s="757"/>
      <c r="DWA20" s="757"/>
      <c r="DWB20" s="757"/>
      <c r="DWC20" s="757"/>
      <c r="DWD20" s="757"/>
      <c r="DWE20" s="757"/>
      <c r="DWF20" s="757"/>
      <c r="DWG20" s="757"/>
      <c r="DWH20" s="757"/>
      <c r="DWI20" s="757"/>
      <c r="DWJ20" s="757"/>
      <c r="DWK20" s="757"/>
      <c r="DWL20" s="757"/>
      <c r="DWM20" s="757"/>
      <c r="DWN20" s="757"/>
      <c r="DWO20" s="757"/>
      <c r="DWP20" s="757"/>
      <c r="DWQ20" s="757"/>
      <c r="DWR20" s="757"/>
      <c r="DWS20" s="757"/>
      <c r="DWT20" s="757"/>
      <c r="DWU20" s="757"/>
      <c r="DWV20" s="757"/>
      <c r="DWW20" s="757"/>
      <c r="DWX20" s="757"/>
      <c r="DWY20" s="757"/>
      <c r="DWZ20" s="757"/>
      <c r="DXA20" s="757"/>
      <c r="DXB20" s="757"/>
      <c r="DXC20" s="757"/>
      <c r="DXD20" s="757"/>
      <c r="DXE20" s="757"/>
      <c r="DXF20" s="757"/>
      <c r="DXG20" s="757"/>
      <c r="DXH20" s="757"/>
      <c r="DXI20" s="757"/>
      <c r="DXJ20" s="757"/>
      <c r="DXK20" s="757"/>
      <c r="DXL20" s="757"/>
      <c r="DXM20" s="757"/>
      <c r="DXN20" s="757"/>
      <c r="DXO20" s="757"/>
      <c r="DXP20" s="757"/>
      <c r="DXQ20" s="757"/>
      <c r="DXR20" s="757"/>
      <c r="DXS20" s="757"/>
      <c r="DXT20" s="757"/>
      <c r="DXU20" s="757"/>
      <c r="DXV20" s="757"/>
      <c r="DXW20" s="757"/>
      <c r="DXX20" s="757"/>
      <c r="DXY20" s="757"/>
      <c r="DXZ20" s="757"/>
      <c r="DYA20" s="757"/>
      <c r="DYB20" s="757"/>
      <c r="DYC20" s="757"/>
      <c r="DYD20" s="757"/>
      <c r="DYE20" s="757"/>
      <c r="DYF20" s="757"/>
      <c r="DYG20" s="757"/>
      <c r="DYH20" s="757"/>
      <c r="DYI20" s="757"/>
      <c r="DYJ20" s="757"/>
      <c r="DYK20" s="757"/>
      <c r="DYL20" s="757"/>
      <c r="DYM20" s="757"/>
      <c r="DYN20" s="757"/>
      <c r="DYO20" s="757"/>
      <c r="DYP20" s="757"/>
      <c r="DYQ20" s="757"/>
      <c r="DYR20" s="757"/>
      <c r="DYS20" s="757"/>
      <c r="DYT20" s="757"/>
      <c r="DYU20" s="757"/>
      <c r="DYV20" s="757"/>
      <c r="DYW20" s="757"/>
      <c r="DYX20" s="757"/>
      <c r="DYY20" s="757"/>
      <c r="DYZ20" s="757"/>
      <c r="DZA20" s="757"/>
      <c r="DZB20" s="757"/>
      <c r="DZC20" s="757"/>
      <c r="DZD20" s="757"/>
      <c r="DZE20" s="757"/>
      <c r="DZF20" s="757"/>
      <c r="DZG20" s="757"/>
      <c r="DZH20" s="757"/>
      <c r="DZI20" s="757"/>
      <c r="DZJ20" s="757"/>
      <c r="DZK20" s="757"/>
      <c r="DZL20" s="757"/>
      <c r="DZM20" s="757"/>
      <c r="DZN20" s="757"/>
      <c r="DZO20" s="757"/>
      <c r="DZP20" s="757"/>
      <c r="DZQ20" s="757"/>
      <c r="DZR20" s="757"/>
      <c r="DZS20" s="757"/>
      <c r="DZT20" s="757"/>
      <c r="DZU20" s="757"/>
      <c r="DZV20" s="757"/>
      <c r="DZW20" s="757"/>
      <c r="DZX20" s="757"/>
      <c r="DZY20" s="757"/>
      <c r="DZZ20" s="757"/>
      <c r="EAA20" s="757"/>
      <c r="EAB20" s="757"/>
      <c r="EAC20" s="757"/>
      <c r="EAD20" s="757"/>
      <c r="EAE20" s="757"/>
      <c r="EAF20" s="757"/>
      <c r="EAG20" s="757"/>
      <c r="EAH20" s="757"/>
      <c r="EAI20" s="757"/>
      <c r="EAJ20" s="757"/>
      <c r="EAK20" s="757"/>
      <c r="EAL20" s="757"/>
      <c r="EAM20" s="757"/>
      <c r="EAN20" s="757"/>
      <c r="EAO20" s="757"/>
      <c r="EAP20" s="757"/>
      <c r="EAQ20" s="757"/>
      <c r="EAR20" s="757"/>
      <c r="EAS20" s="757"/>
      <c r="EAT20" s="757"/>
      <c r="EAU20" s="757"/>
      <c r="EAV20" s="757"/>
      <c r="EAW20" s="757"/>
      <c r="EAX20" s="757"/>
      <c r="EAY20" s="757"/>
      <c r="EAZ20" s="757"/>
      <c r="EBA20" s="757"/>
      <c r="EBB20" s="757"/>
      <c r="EBC20" s="757"/>
      <c r="EBD20" s="757"/>
      <c r="EBE20" s="757"/>
      <c r="EBF20" s="757"/>
      <c r="EBG20" s="757"/>
      <c r="EBH20" s="757"/>
      <c r="EBI20" s="757"/>
      <c r="EBJ20" s="757"/>
      <c r="EBK20" s="757"/>
      <c r="EBL20" s="757"/>
      <c r="EBM20" s="757"/>
      <c r="EBN20" s="757"/>
      <c r="EBO20" s="757"/>
      <c r="EBP20" s="757"/>
      <c r="EBQ20" s="757"/>
      <c r="EBR20" s="757"/>
      <c r="EBS20" s="757"/>
      <c r="EBT20" s="757"/>
      <c r="EBU20" s="757"/>
      <c r="EBV20" s="757"/>
      <c r="EBW20" s="757"/>
      <c r="EBX20" s="757"/>
      <c r="EBY20" s="757"/>
      <c r="EBZ20" s="757"/>
      <c r="ECA20" s="757"/>
      <c r="ECB20" s="757"/>
      <c r="ECC20" s="757"/>
      <c r="ECD20" s="757"/>
      <c r="ECE20" s="757"/>
      <c r="ECF20" s="757"/>
      <c r="ECG20" s="757"/>
      <c r="ECH20" s="757"/>
      <c r="ECI20" s="757"/>
      <c r="ECJ20" s="757"/>
      <c r="ECK20" s="757"/>
      <c r="ECL20" s="757"/>
      <c r="ECM20" s="757"/>
      <c r="ECN20" s="757"/>
      <c r="ECO20" s="757"/>
      <c r="ECP20" s="757"/>
      <c r="ECQ20" s="757"/>
      <c r="ECR20" s="757"/>
      <c r="ECS20" s="757"/>
      <c r="ECT20" s="757"/>
      <c r="ECU20" s="757"/>
      <c r="ECV20" s="757"/>
      <c r="ECW20" s="757"/>
      <c r="ECX20" s="757"/>
      <c r="ECY20" s="757"/>
      <c r="ECZ20" s="757"/>
      <c r="EDA20" s="757"/>
      <c r="EDB20" s="757"/>
      <c r="EDC20" s="757"/>
      <c r="EDD20" s="757"/>
      <c r="EDE20" s="757"/>
      <c r="EDF20" s="757"/>
      <c r="EDG20" s="757"/>
      <c r="EDH20" s="757"/>
      <c r="EDI20" s="757"/>
      <c r="EDJ20" s="757"/>
      <c r="EDK20" s="757"/>
      <c r="EDL20" s="757"/>
      <c r="EDM20" s="757"/>
      <c r="EDN20" s="757"/>
      <c r="EDO20" s="757"/>
      <c r="EDP20" s="757"/>
      <c r="EDQ20" s="757"/>
      <c r="EDR20" s="757"/>
      <c r="EDS20" s="757"/>
      <c r="EDT20" s="757"/>
      <c r="EDU20" s="757"/>
      <c r="EDV20" s="757"/>
      <c r="EDW20" s="757"/>
      <c r="EDX20" s="757"/>
      <c r="EDY20" s="757"/>
      <c r="EDZ20" s="757"/>
      <c r="EEA20" s="757"/>
      <c r="EEB20" s="757"/>
      <c r="EEC20" s="757"/>
      <c r="EED20" s="757"/>
      <c r="EEE20" s="757"/>
      <c r="EEF20" s="757"/>
      <c r="EEG20" s="757"/>
      <c r="EEH20" s="757"/>
      <c r="EEI20" s="757"/>
      <c r="EEJ20" s="757"/>
      <c r="EEK20" s="757"/>
      <c r="EEL20" s="757"/>
      <c r="EEM20" s="757"/>
      <c r="EEN20" s="757"/>
      <c r="EEO20" s="757"/>
      <c r="EEP20" s="757"/>
      <c r="EEQ20" s="757"/>
      <c r="EER20" s="757"/>
      <c r="EES20" s="757"/>
      <c r="EET20" s="757"/>
      <c r="EEU20" s="757"/>
      <c r="EEV20" s="757"/>
      <c r="EEW20" s="757"/>
      <c r="EEX20" s="757"/>
      <c r="EEY20" s="757"/>
      <c r="EEZ20" s="757"/>
      <c r="EFA20" s="757"/>
      <c r="EFB20" s="757"/>
      <c r="EFC20" s="757"/>
      <c r="EFD20" s="757"/>
      <c r="EFE20" s="757"/>
      <c r="EFF20" s="757"/>
      <c r="EFG20" s="757"/>
      <c r="EFH20" s="757"/>
      <c r="EFI20" s="757"/>
      <c r="EFJ20" s="757"/>
      <c r="EFK20" s="757"/>
      <c r="EFL20" s="757"/>
      <c r="EFM20" s="757"/>
      <c r="EFN20" s="757"/>
      <c r="EFO20" s="757"/>
      <c r="EFP20" s="757"/>
      <c r="EFQ20" s="757"/>
      <c r="EFR20" s="757"/>
      <c r="EFS20" s="757"/>
      <c r="EFT20" s="757"/>
      <c r="EFU20" s="757"/>
      <c r="EFV20" s="757"/>
      <c r="EFW20" s="757"/>
      <c r="EFX20" s="757"/>
      <c r="EFY20" s="757"/>
      <c r="EFZ20" s="757"/>
      <c r="EGA20" s="757"/>
      <c r="EGB20" s="757"/>
      <c r="EGC20" s="757"/>
      <c r="EGD20" s="757"/>
      <c r="EGE20" s="757"/>
      <c r="EGF20" s="757"/>
      <c r="EGG20" s="757"/>
      <c r="EGH20" s="757"/>
      <c r="EGI20" s="757"/>
      <c r="EGJ20" s="757"/>
      <c r="EGK20" s="757"/>
      <c r="EGL20" s="757"/>
      <c r="EGM20" s="757"/>
      <c r="EGN20" s="757"/>
      <c r="EGO20" s="757"/>
      <c r="EGP20" s="757"/>
      <c r="EGQ20" s="757"/>
      <c r="EGR20" s="757"/>
      <c r="EGS20" s="757"/>
      <c r="EGT20" s="757"/>
      <c r="EGU20" s="757"/>
      <c r="EGV20" s="757"/>
      <c r="EGW20" s="757"/>
      <c r="EGX20" s="757"/>
      <c r="EGY20" s="757"/>
      <c r="EGZ20" s="757"/>
      <c r="EHA20" s="757"/>
      <c r="EHB20" s="757"/>
      <c r="EHC20" s="757"/>
      <c r="EHD20" s="757"/>
      <c r="EHE20" s="757"/>
      <c r="EHF20" s="757"/>
      <c r="EHG20" s="757"/>
      <c r="EHH20" s="757"/>
      <c r="EHI20" s="757"/>
      <c r="EHJ20" s="757"/>
      <c r="EHK20" s="757"/>
      <c r="EHL20" s="757"/>
      <c r="EHM20" s="757"/>
      <c r="EHN20" s="757"/>
      <c r="EHO20" s="757"/>
      <c r="EHP20" s="757"/>
      <c r="EHQ20" s="757"/>
      <c r="EHR20" s="757"/>
      <c r="EHS20" s="757"/>
      <c r="EHT20" s="757"/>
      <c r="EHU20" s="757"/>
      <c r="EHV20" s="757"/>
      <c r="EHW20" s="757"/>
      <c r="EHX20" s="757"/>
      <c r="EHY20" s="757"/>
      <c r="EHZ20" s="757"/>
      <c r="EIA20" s="757"/>
      <c r="EIB20" s="757"/>
      <c r="EIC20" s="757"/>
      <c r="EID20" s="757"/>
      <c r="EIE20" s="757"/>
      <c r="EIF20" s="757"/>
      <c r="EIG20" s="757"/>
      <c r="EIH20" s="757"/>
      <c r="EII20" s="757"/>
      <c r="EIJ20" s="757"/>
      <c r="EIK20" s="757"/>
      <c r="EIL20" s="757"/>
      <c r="EIM20" s="757"/>
      <c r="EIN20" s="757"/>
      <c r="EIO20" s="757"/>
      <c r="EIP20" s="757"/>
      <c r="EIQ20" s="757"/>
      <c r="EIR20" s="757"/>
      <c r="EIS20" s="757"/>
      <c r="EIT20" s="757"/>
      <c r="EIU20" s="757"/>
      <c r="EIV20" s="757"/>
      <c r="EIW20" s="757"/>
      <c r="EIX20" s="757"/>
      <c r="EIY20" s="757"/>
      <c r="EIZ20" s="757"/>
      <c r="EJA20" s="757"/>
      <c r="EJB20" s="757"/>
      <c r="EJC20" s="757"/>
      <c r="EJD20" s="757"/>
      <c r="EJE20" s="757"/>
      <c r="EJF20" s="757"/>
      <c r="EJG20" s="757"/>
      <c r="EJH20" s="757"/>
      <c r="EJI20" s="757"/>
      <c r="EJJ20" s="757"/>
      <c r="EJK20" s="757"/>
      <c r="EJL20" s="757"/>
      <c r="EJM20" s="757"/>
      <c r="EJN20" s="757"/>
      <c r="EJO20" s="757"/>
      <c r="EJP20" s="757"/>
      <c r="EJQ20" s="757"/>
      <c r="EJR20" s="757"/>
      <c r="EJS20" s="757"/>
      <c r="EJT20" s="757"/>
      <c r="EJU20" s="757"/>
      <c r="EJV20" s="757"/>
      <c r="EJW20" s="757"/>
      <c r="EJX20" s="757"/>
      <c r="EJY20" s="757"/>
      <c r="EJZ20" s="757"/>
      <c r="EKA20" s="757"/>
      <c r="EKB20" s="757"/>
      <c r="EKC20" s="757"/>
      <c r="EKD20" s="757"/>
      <c r="EKE20" s="757"/>
      <c r="EKF20" s="757"/>
      <c r="EKG20" s="757"/>
      <c r="EKH20" s="757"/>
      <c r="EKI20" s="757"/>
      <c r="EKJ20" s="757"/>
      <c r="EKK20" s="757"/>
      <c r="EKL20" s="757"/>
      <c r="EKM20" s="757"/>
      <c r="EKN20" s="757"/>
      <c r="EKO20" s="757"/>
      <c r="EKP20" s="757"/>
      <c r="EKQ20" s="757"/>
      <c r="EKR20" s="757"/>
      <c r="EKS20" s="757"/>
      <c r="EKT20" s="757"/>
      <c r="EKU20" s="757"/>
      <c r="EKV20" s="757"/>
      <c r="EKW20" s="757"/>
      <c r="EKX20" s="757"/>
      <c r="EKY20" s="757"/>
      <c r="EKZ20" s="757"/>
      <c r="ELA20" s="757"/>
      <c r="ELB20" s="757"/>
      <c r="ELC20" s="757"/>
      <c r="ELD20" s="757"/>
      <c r="ELE20" s="757"/>
      <c r="ELF20" s="757"/>
      <c r="ELG20" s="757"/>
      <c r="ELH20" s="757"/>
      <c r="ELI20" s="757"/>
      <c r="ELJ20" s="757"/>
      <c r="ELK20" s="757"/>
      <c r="ELL20" s="757"/>
      <c r="ELM20" s="757"/>
      <c r="ELN20" s="757"/>
      <c r="ELO20" s="757"/>
      <c r="ELP20" s="757"/>
      <c r="ELQ20" s="757"/>
      <c r="ELR20" s="757"/>
      <c r="ELS20" s="757"/>
      <c r="ELT20" s="757"/>
      <c r="ELU20" s="757"/>
      <c r="ELV20" s="757"/>
      <c r="ELW20" s="757"/>
      <c r="ELX20" s="757"/>
      <c r="ELY20" s="757"/>
      <c r="ELZ20" s="757"/>
      <c r="EMA20" s="757"/>
      <c r="EMB20" s="757"/>
      <c r="EMC20" s="757"/>
      <c r="EMD20" s="757"/>
      <c r="EME20" s="757"/>
      <c r="EMF20" s="757"/>
      <c r="EMG20" s="757"/>
      <c r="EMH20" s="757"/>
      <c r="EMI20" s="757"/>
      <c r="EMJ20" s="757"/>
      <c r="EMK20" s="757"/>
      <c r="EML20" s="757"/>
      <c r="EMM20" s="757"/>
      <c r="EMN20" s="757"/>
      <c r="EMO20" s="757"/>
      <c r="EMP20" s="757"/>
      <c r="EMQ20" s="757"/>
      <c r="EMR20" s="757"/>
      <c r="EMS20" s="757"/>
      <c r="EMT20" s="757"/>
      <c r="EMU20" s="757"/>
      <c r="EMV20" s="757"/>
      <c r="EMW20" s="757"/>
      <c r="EMX20" s="757"/>
      <c r="EMY20" s="757"/>
      <c r="EMZ20" s="757"/>
      <c r="ENA20" s="757"/>
      <c r="ENB20" s="757"/>
      <c r="ENC20" s="757"/>
      <c r="END20" s="757"/>
      <c r="ENE20" s="757"/>
      <c r="ENF20" s="757"/>
      <c r="ENG20" s="757"/>
      <c r="ENH20" s="757"/>
      <c r="ENI20" s="757"/>
      <c r="ENJ20" s="757"/>
      <c r="ENK20" s="757"/>
      <c r="ENL20" s="757"/>
      <c r="ENM20" s="757"/>
      <c r="ENN20" s="757"/>
      <c r="ENO20" s="757"/>
      <c r="ENP20" s="757"/>
      <c r="ENQ20" s="757"/>
      <c r="ENR20" s="757"/>
      <c r="ENS20" s="757"/>
      <c r="ENT20" s="757"/>
      <c r="ENU20" s="757"/>
      <c r="ENV20" s="757"/>
      <c r="ENW20" s="757"/>
      <c r="ENX20" s="757"/>
      <c r="ENY20" s="757"/>
      <c r="ENZ20" s="757"/>
      <c r="EOA20" s="757"/>
      <c r="EOB20" s="757"/>
      <c r="EOC20" s="757"/>
      <c r="EOD20" s="757"/>
      <c r="EOE20" s="757"/>
      <c r="EOF20" s="757"/>
      <c r="EOG20" s="757"/>
      <c r="EOH20" s="757"/>
      <c r="EOI20" s="757"/>
      <c r="EOJ20" s="757"/>
      <c r="EOK20" s="757"/>
      <c r="EOL20" s="757"/>
      <c r="EOM20" s="757"/>
      <c r="EON20" s="757"/>
      <c r="EOO20" s="757"/>
      <c r="EOP20" s="757"/>
      <c r="EOQ20" s="757"/>
      <c r="EOR20" s="757"/>
      <c r="EOS20" s="757"/>
      <c r="EOT20" s="757"/>
      <c r="EOU20" s="757"/>
      <c r="EOV20" s="757"/>
      <c r="EOW20" s="757"/>
      <c r="EOX20" s="757"/>
      <c r="EOY20" s="757"/>
      <c r="EOZ20" s="757"/>
      <c r="EPA20" s="757"/>
      <c r="EPB20" s="757"/>
      <c r="EPC20" s="757"/>
      <c r="EPD20" s="757"/>
      <c r="EPE20" s="757"/>
      <c r="EPF20" s="757"/>
      <c r="EPG20" s="757"/>
      <c r="EPH20" s="757"/>
      <c r="EPI20" s="757"/>
      <c r="EPJ20" s="757"/>
      <c r="EPK20" s="757"/>
      <c r="EPL20" s="757"/>
      <c r="EPM20" s="757"/>
      <c r="EPN20" s="757"/>
      <c r="EPO20" s="757"/>
      <c r="EPP20" s="757"/>
      <c r="EPQ20" s="757"/>
      <c r="EPR20" s="757"/>
      <c r="EPS20" s="757"/>
      <c r="EPT20" s="757"/>
      <c r="EPU20" s="757"/>
      <c r="EPV20" s="757"/>
      <c r="EPW20" s="757"/>
      <c r="EPX20" s="757"/>
      <c r="EPY20" s="757"/>
      <c r="EPZ20" s="757"/>
      <c r="EQA20" s="757"/>
      <c r="EQB20" s="757"/>
      <c r="EQC20" s="757"/>
      <c r="EQD20" s="757"/>
      <c r="EQE20" s="757"/>
      <c r="EQF20" s="757"/>
      <c r="EQG20" s="757"/>
      <c r="EQH20" s="757"/>
      <c r="EQI20" s="757"/>
      <c r="EQJ20" s="757"/>
      <c r="EQK20" s="757"/>
      <c r="EQL20" s="757"/>
      <c r="EQM20" s="757"/>
      <c r="EQN20" s="757"/>
      <c r="EQO20" s="757"/>
      <c r="EQP20" s="757"/>
      <c r="EQQ20" s="757"/>
      <c r="EQR20" s="757"/>
      <c r="EQS20" s="757"/>
      <c r="EQT20" s="757"/>
      <c r="EQU20" s="757"/>
      <c r="EQV20" s="757"/>
      <c r="EQW20" s="757"/>
      <c r="EQX20" s="757"/>
      <c r="EQY20" s="757"/>
      <c r="EQZ20" s="757"/>
      <c r="ERA20" s="757"/>
      <c r="ERB20" s="757"/>
      <c r="ERC20" s="757"/>
      <c r="ERD20" s="757"/>
      <c r="ERE20" s="757"/>
      <c r="ERF20" s="757"/>
      <c r="ERG20" s="757"/>
      <c r="ERH20" s="757"/>
      <c r="ERI20" s="757"/>
      <c r="ERJ20" s="757"/>
      <c r="ERK20" s="757"/>
      <c r="ERL20" s="757"/>
      <c r="ERM20" s="757"/>
      <c r="ERN20" s="757"/>
      <c r="ERO20" s="757"/>
      <c r="ERP20" s="757"/>
      <c r="ERQ20" s="757"/>
      <c r="ERR20" s="757"/>
      <c r="ERS20" s="757"/>
      <c r="ERT20" s="757"/>
      <c r="ERU20" s="757"/>
      <c r="ERV20" s="757"/>
      <c r="ERW20" s="757"/>
      <c r="ERX20" s="757"/>
      <c r="ERY20" s="757"/>
      <c r="ERZ20" s="757"/>
      <c r="ESA20" s="757"/>
      <c r="ESB20" s="757"/>
      <c r="ESC20" s="757"/>
      <c r="ESD20" s="757"/>
      <c r="ESE20" s="757"/>
      <c r="ESF20" s="757"/>
      <c r="ESG20" s="757"/>
      <c r="ESH20" s="757"/>
      <c r="ESI20" s="757"/>
      <c r="ESJ20" s="757"/>
      <c r="ESK20" s="757"/>
      <c r="ESL20" s="757"/>
      <c r="ESM20" s="757"/>
      <c r="ESN20" s="757"/>
      <c r="ESO20" s="757"/>
      <c r="ESP20" s="757"/>
      <c r="ESQ20" s="757"/>
      <c r="ESR20" s="757"/>
      <c r="ESS20" s="757"/>
      <c r="EST20" s="757"/>
      <c r="ESU20" s="757"/>
      <c r="ESV20" s="757"/>
      <c r="ESW20" s="757"/>
      <c r="ESX20" s="757"/>
      <c r="ESY20" s="757"/>
      <c r="ESZ20" s="757"/>
      <c r="ETA20" s="757"/>
      <c r="ETB20" s="757"/>
      <c r="ETC20" s="757"/>
      <c r="ETD20" s="757"/>
      <c r="ETE20" s="757"/>
      <c r="ETF20" s="757"/>
      <c r="ETG20" s="757"/>
      <c r="ETH20" s="757"/>
      <c r="ETI20" s="757"/>
      <c r="ETJ20" s="757"/>
      <c r="ETK20" s="757"/>
      <c r="ETL20" s="757"/>
      <c r="ETM20" s="757"/>
      <c r="ETN20" s="757"/>
      <c r="ETO20" s="757"/>
      <c r="ETP20" s="757"/>
      <c r="ETQ20" s="757"/>
      <c r="ETR20" s="757"/>
      <c r="ETS20" s="757"/>
      <c r="ETT20" s="757"/>
      <c r="ETU20" s="757"/>
      <c r="ETV20" s="757"/>
      <c r="ETW20" s="757"/>
      <c r="ETX20" s="757"/>
      <c r="ETY20" s="757"/>
      <c r="ETZ20" s="757"/>
      <c r="EUA20" s="757"/>
      <c r="EUB20" s="757"/>
      <c r="EUC20" s="757"/>
      <c r="EUD20" s="757"/>
      <c r="EUE20" s="757"/>
      <c r="EUF20" s="757"/>
      <c r="EUG20" s="757"/>
      <c r="EUH20" s="757"/>
      <c r="EUI20" s="757"/>
      <c r="EUJ20" s="757"/>
      <c r="EUK20" s="757"/>
      <c r="EUL20" s="757"/>
      <c r="EUM20" s="757"/>
      <c r="EUN20" s="757"/>
      <c r="EUO20" s="757"/>
      <c r="EUP20" s="757"/>
      <c r="EUQ20" s="757"/>
      <c r="EUR20" s="757"/>
      <c r="EUS20" s="757"/>
      <c r="EUT20" s="757"/>
      <c r="EUU20" s="757"/>
      <c r="EUV20" s="757"/>
      <c r="EUW20" s="757"/>
      <c r="EUX20" s="757"/>
      <c r="EUY20" s="757"/>
      <c r="EUZ20" s="757"/>
      <c r="EVA20" s="757"/>
      <c r="EVB20" s="757"/>
      <c r="EVC20" s="757"/>
      <c r="EVD20" s="757"/>
      <c r="EVE20" s="757"/>
      <c r="EVF20" s="757"/>
      <c r="EVG20" s="757"/>
      <c r="EVH20" s="757"/>
      <c r="EVI20" s="757"/>
      <c r="EVJ20" s="757"/>
      <c r="EVK20" s="757"/>
      <c r="EVL20" s="757"/>
      <c r="EVM20" s="757"/>
      <c r="EVN20" s="757"/>
      <c r="EVO20" s="757"/>
      <c r="EVP20" s="757"/>
      <c r="EVQ20" s="757"/>
      <c r="EVR20" s="757"/>
      <c r="EVS20" s="757"/>
      <c r="EVT20" s="757"/>
      <c r="EVU20" s="757"/>
      <c r="EVV20" s="757"/>
      <c r="EVW20" s="757"/>
      <c r="EVX20" s="757"/>
      <c r="EVY20" s="757"/>
      <c r="EVZ20" s="757"/>
      <c r="EWA20" s="757"/>
      <c r="EWB20" s="757"/>
      <c r="EWC20" s="757"/>
      <c r="EWD20" s="757"/>
      <c r="EWE20" s="757"/>
      <c r="EWF20" s="757"/>
      <c r="EWG20" s="757"/>
      <c r="EWH20" s="757"/>
      <c r="EWI20" s="757"/>
      <c r="EWJ20" s="757"/>
      <c r="EWK20" s="757"/>
      <c r="EWL20" s="757"/>
      <c r="EWM20" s="757"/>
      <c r="EWN20" s="757"/>
      <c r="EWO20" s="757"/>
      <c r="EWP20" s="757"/>
      <c r="EWQ20" s="757"/>
      <c r="EWR20" s="757"/>
      <c r="EWS20" s="757"/>
      <c r="EWT20" s="757"/>
      <c r="EWU20" s="757"/>
      <c r="EWV20" s="757"/>
      <c r="EWW20" s="757"/>
      <c r="EWX20" s="757"/>
      <c r="EWY20" s="757"/>
      <c r="EWZ20" s="757"/>
      <c r="EXA20" s="757"/>
      <c r="EXB20" s="757"/>
      <c r="EXC20" s="757"/>
      <c r="EXD20" s="757"/>
      <c r="EXE20" s="757"/>
      <c r="EXF20" s="757"/>
      <c r="EXG20" s="757"/>
      <c r="EXH20" s="757"/>
      <c r="EXI20" s="757"/>
      <c r="EXJ20" s="757"/>
      <c r="EXK20" s="757"/>
      <c r="EXL20" s="757"/>
      <c r="EXM20" s="757"/>
      <c r="EXN20" s="757"/>
      <c r="EXO20" s="757"/>
      <c r="EXP20" s="757"/>
      <c r="EXQ20" s="757"/>
      <c r="EXR20" s="757"/>
      <c r="EXS20" s="757"/>
      <c r="EXT20" s="757"/>
      <c r="EXU20" s="757"/>
      <c r="EXV20" s="757"/>
      <c r="EXW20" s="757"/>
      <c r="EXX20" s="757"/>
      <c r="EXY20" s="757"/>
      <c r="EXZ20" s="757"/>
      <c r="EYA20" s="757"/>
      <c r="EYB20" s="757"/>
      <c r="EYC20" s="757"/>
      <c r="EYD20" s="757"/>
      <c r="EYE20" s="757"/>
      <c r="EYF20" s="757"/>
      <c r="EYG20" s="757"/>
      <c r="EYH20" s="757"/>
      <c r="EYI20" s="757"/>
      <c r="EYJ20" s="757"/>
      <c r="EYK20" s="757"/>
      <c r="EYL20" s="757"/>
      <c r="EYM20" s="757"/>
      <c r="EYN20" s="757"/>
      <c r="EYO20" s="757"/>
      <c r="EYP20" s="757"/>
      <c r="EYQ20" s="757"/>
      <c r="EYR20" s="757"/>
      <c r="EYS20" s="757"/>
      <c r="EYT20" s="757"/>
      <c r="EYU20" s="757"/>
      <c r="EYV20" s="757"/>
      <c r="EYW20" s="757"/>
      <c r="EYX20" s="757"/>
      <c r="EYY20" s="757"/>
      <c r="EYZ20" s="757"/>
      <c r="EZA20" s="757"/>
      <c r="EZB20" s="757"/>
      <c r="EZC20" s="757"/>
      <c r="EZD20" s="757"/>
      <c r="EZE20" s="757"/>
      <c r="EZF20" s="757"/>
      <c r="EZG20" s="757"/>
      <c r="EZH20" s="757"/>
      <c r="EZI20" s="757"/>
      <c r="EZJ20" s="757"/>
      <c r="EZK20" s="757"/>
      <c r="EZL20" s="757"/>
      <c r="EZM20" s="757"/>
      <c r="EZN20" s="757"/>
      <c r="EZO20" s="757"/>
      <c r="EZP20" s="757"/>
      <c r="EZQ20" s="757"/>
      <c r="EZR20" s="757"/>
      <c r="EZS20" s="757"/>
      <c r="EZT20" s="757"/>
      <c r="EZU20" s="757"/>
      <c r="EZV20" s="757"/>
      <c r="EZW20" s="757"/>
      <c r="EZX20" s="757"/>
      <c r="EZY20" s="757"/>
      <c r="EZZ20" s="757"/>
      <c r="FAA20" s="757"/>
      <c r="FAB20" s="757"/>
      <c r="FAC20" s="757"/>
      <c r="FAD20" s="757"/>
      <c r="FAE20" s="757"/>
      <c r="FAF20" s="757"/>
      <c r="FAG20" s="757"/>
      <c r="FAH20" s="757"/>
      <c r="FAI20" s="757"/>
      <c r="FAJ20" s="757"/>
      <c r="FAK20" s="757"/>
      <c r="FAL20" s="757"/>
      <c r="FAM20" s="757"/>
      <c r="FAN20" s="757"/>
      <c r="FAO20" s="757"/>
      <c r="FAP20" s="757"/>
      <c r="FAQ20" s="757"/>
      <c r="FAR20" s="757"/>
      <c r="FAS20" s="757"/>
      <c r="FAT20" s="757"/>
      <c r="FAU20" s="757"/>
      <c r="FAV20" s="757"/>
      <c r="FAW20" s="757"/>
      <c r="FAX20" s="757"/>
      <c r="FAY20" s="757"/>
      <c r="FAZ20" s="757"/>
      <c r="FBA20" s="757"/>
      <c r="FBB20" s="757"/>
      <c r="FBC20" s="757"/>
      <c r="FBD20" s="757"/>
      <c r="FBE20" s="757"/>
      <c r="FBF20" s="757"/>
      <c r="FBG20" s="757"/>
      <c r="FBH20" s="757"/>
      <c r="FBI20" s="757"/>
      <c r="FBJ20" s="757"/>
      <c r="FBK20" s="757"/>
      <c r="FBL20" s="757"/>
      <c r="FBM20" s="757"/>
      <c r="FBN20" s="757"/>
      <c r="FBO20" s="757"/>
      <c r="FBP20" s="757"/>
      <c r="FBQ20" s="757"/>
      <c r="FBR20" s="757"/>
      <c r="FBS20" s="757"/>
      <c r="FBT20" s="757"/>
      <c r="FBU20" s="757"/>
      <c r="FBV20" s="757"/>
      <c r="FBW20" s="757"/>
      <c r="FBX20" s="757"/>
      <c r="FBY20" s="757"/>
      <c r="FBZ20" s="757"/>
      <c r="FCA20" s="757"/>
      <c r="FCB20" s="757"/>
      <c r="FCC20" s="757"/>
      <c r="FCD20" s="757"/>
      <c r="FCE20" s="757"/>
      <c r="FCF20" s="757"/>
      <c r="FCG20" s="757"/>
      <c r="FCH20" s="757"/>
      <c r="FCI20" s="757"/>
      <c r="FCJ20" s="757"/>
      <c r="FCK20" s="757"/>
      <c r="FCL20" s="757"/>
      <c r="FCM20" s="757"/>
      <c r="FCN20" s="757"/>
      <c r="FCO20" s="757"/>
      <c r="FCP20" s="757"/>
      <c r="FCQ20" s="757"/>
      <c r="FCR20" s="757"/>
      <c r="FCS20" s="757"/>
      <c r="FCT20" s="757"/>
      <c r="FCU20" s="757"/>
      <c r="FCV20" s="757"/>
      <c r="FCW20" s="757"/>
      <c r="FCX20" s="757"/>
      <c r="FCY20" s="757"/>
      <c r="FCZ20" s="757"/>
      <c r="FDA20" s="757"/>
      <c r="FDB20" s="757"/>
      <c r="FDC20" s="757"/>
      <c r="FDD20" s="757"/>
      <c r="FDE20" s="757"/>
      <c r="FDF20" s="757"/>
      <c r="FDG20" s="757"/>
      <c r="FDH20" s="757"/>
      <c r="FDI20" s="757"/>
      <c r="FDJ20" s="757"/>
      <c r="FDK20" s="757"/>
      <c r="FDL20" s="757"/>
      <c r="FDM20" s="757"/>
      <c r="FDN20" s="757"/>
      <c r="FDO20" s="757"/>
      <c r="FDP20" s="757"/>
      <c r="FDQ20" s="757"/>
      <c r="FDR20" s="757"/>
      <c r="FDS20" s="757"/>
      <c r="FDT20" s="757"/>
      <c r="FDU20" s="757"/>
      <c r="FDV20" s="757"/>
      <c r="FDW20" s="757"/>
      <c r="FDX20" s="757"/>
      <c r="FDY20" s="757"/>
      <c r="FDZ20" s="757"/>
      <c r="FEA20" s="757"/>
      <c r="FEB20" s="757"/>
      <c r="FEC20" s="757"/>
      <c r="FED20" s="757"/>
      <c r="FEE20" s="757"/>
      <c r="FEF20" s="757"/>
      <c r="FEG20" s="757"/>
      <c r="FEH20" s="757"/>
      <c r="FEI20" s="757"/>
      <c r="FEJ20" s="757"/>
      <c r="FEK20" s="757"/>
      <c r="FEL20" s="757"/>
      <c r="FEM20" s="757"/>
      <c r="FEN20" s="757"/>
      <c r="FEO20" s="757"/>
      <c r="FEP20" s="757"/>
      <c r="FEQ20" s="757"/>
      <c r="FER20" s="757"/>
      <c r="FES20" s="757"/>
      <c r="FET20" s="757"/>
      <c r="FEU20" s="757"/>
      <c r="FEV20" s="757"/>
      <c r="FEW20" s="757"/>
      <c r="FEX20" s="757"/>
      <c r="FEY20" s="757"/>
      <c r="FEZ20" s="757"/>
      <c r="FFA20" s="757"/>
      <c r="FFB20" s="757"/>
      <c r="FFC20" s="757"/>
      <c r="FFD20" s="757"/>
      <c r="FFE20" s="757"/>
      <c r="FFF20" s="757"/>
      <c r="FFG20" s="757"/>
      <c r="FFH20" s="757"/>
      <c r="FFI20" s="757"/>
      <c r="FFJ20" s="757"/>
      <c r="FFK20" s="757"/>
      <c r="FFL20" s="757"/>
      <c r="FFM20" s="757"/>
      <c r="FFN20" s="757"/>
      <c r="FFO20" s="757"/>
      <c r="FFP20" s="757"/>
      <c r="FFQ20" s="757"/>
      <c r="FFR20" s="757"/>
      <c r="FFS20" s="757"/>
      <c r="FFT20" s="757"/>
      <c r="FFU20" s="757"/>
      <c r="FFV20" s="757"/>
      <c r="FFW20" s="757"/>
      <c r="FFX20" s="757"/>
      <c r="FFY20" s="757"/>
      <c r="FFZ20" s="757"/>
      <c r="FGA20" s="757"/>
      <c r="FGB20" s="757"/>
      <c r="FGC20" s="757"/>
      <c r="FGD20" s="757"/>
      <c r="FGE20" s="757"/>
      <c r="FGF20" s="757"/>
      <c r="FGG20" s="757"/>
      <c r="FGH20" s="757"/>
      <c r="FGI20" s="757"/>
      <c r="FGJ20" s="757"/>
      <c r="FGK20" s="757"/>
      <c r="FGL20" s="757"/>
      <c r="FGM20" s="757"/>
      <c r="FGN20" s="757"/>
      <c r="FGO20" s="757"/>
      <c r="FGP20" s="757"/>
      <c r="FGQ20" s="757"/>
      <c r="FGR20" s="757"/>
      <c r="FGS20" s="757"/>
      <c r="FGT20" s="757"/>
      <c r="FGU20" s="757"/>
      <c r="FGV20" s="757"/>
      <c r="FGW20" s="757"/>
      <c r="FGX20" s="757"/>
      <c r="FGY20" s="757"/>
      <c r="FGZ20" s="757"/>
      <c r="FHA20" s="757"/>
      <c r="FHB20" s="757"/>
      <c r="FHC20" s="757"/>
      <c r="FHD20" s="757"/>
      <c r="FHE20" s="757"/>
      <c r="FHF20" s="757"/>
      <c r="FHG20" s="757"/>
      <c r="FHH20" s="757"/>
      <c r="FHI20" s="757"/>
      <c r="FHJ20" s="757"/>
      <c r="FHK20" s="757"/>
      <c r="FHL20" s="757"/>
      <c r="FHM20" s="757"/>
      <c r="FHN20" s="757"/>
      <c r="FHO20" s="757"/>
      <c r="FHP20" s="757"/>
      <c r="FHQ20" s="757"/>
      <c r="FHR20" s="757"/>
      <c r="FHS20" s="757"/>
      <c r="FHT20" s="757"/>
      <c r="FHU20" s="757"/>
      <c r="FHV20" s="757"/>
      <c r="FHW20" s="757"/>
      <c r="FHX20" s="757"/>
      <c r="FHY20" s="757"/>
      <c r="FHZ20" s="757"/>
      <c r="FIA20" s="757"/>
      <c r="FIB20" s="757"/>
      <c r="FIC20" s="757"/>
      <c r="FID20" s="757"/>
      <c r="FIE20" s="757"/>
      <c r="FIF20" s="757"/>
      <c r="FIG20" s="757"/>
      <c r="FIH20" s="757"/>
      <c r="FII20" s="757"/>
      <c r="FIJ20" s="757"/>
      <c r="FIK20" s="757"/>
      <c r="FIL20" s="757"/>
      <c r="FIM20" s="757"/>
      <c r="FIN20" s="757"/>
      <c r="FIO20" s="757"/>
      <c r="FIP20" s="757"/>
      <c r="FIQ20" s="757"/>
      <c r="FIR20" s="757"/>
      <c r="FIS20" s="757"/>
      <c r="FIT20" s="757"/>
      <c r="FIU20" s="757"/>
      <c r="FIV20" s="757"/>
      <c r="FIW20" s="757"/>
      <c r="FIX20" s="757"/>
      <c r="FIY20" s="757"/>
      <c r="FIZ20" s="757"/>
      <c r="FJA20" s="757"/>
      <c r="FJB20" s="757"/>
      <c r="FJC20" s="757"/>
      <c r="FJD20" s="757"/>
      <c r="FJE20" s="757"/>
      <c r="FJF20" s="757"/>
      <c r="FJG20" s="757"/>
      <c r="FJH20" s="757"/>
      <c r="FJI20" s="757"/>
      <c r="FJJ20" s="757"/>
      <c r="FJK20" s="757"/>
      <c r="FJL20" s="757"/>
      <c r="FJM20" s="757"/>
      <c r="FJN20" s="757"/>
      <c r="FJO20" s="757"/>
      <c r="FJP20" s="757"/>
      <c r="FJQ20" s="757"/>
      <c r="FJR20" s="757"/>
      <c r="FJS20" s="757"/>
      <c r="FJT20" s="757"/>
      <c r="FJU20" s="757"/>
      <c r="FJV20" s="757"/>
      <c r="FJW20" s="757"/>
      <c r="FJX20" s="757"/>
      <c r="FJY20" s="757"/>
      <c r="FJZ20" s="757"/>
      <c r="FKA20" s="757"/>
      <c r="FKB20" s="757"/>
      <c r="FKC20" s="757"/>
      <c r="FKD20" s="757"/>
      <c r="FKE20" s="757"/>
      <c r="FKF20" s="757"/>
      <c r="FKG20" s="757"/>
      <c r="FKH20" s="757"/>
      <c r="FKI20" s="757"/>
      <c r="FKJ20" s="757"/>
      <c r="FKK20" s="757"/>
      <c r="FKL20" s="757"/>
      <c r="FKM20" s="757"/>
      <c r="FKN20" s="757"/>
      <c r="FKO20" s="757"/>
      <c r="FKP20" s="757"/>
      <c r="FKQ20" s="757"/>
      <c r="FKR20" s="757"/>
      <c r="FKS20" s="757"/>
      <c r="FKT20" s="757"/>
      <c r="FKU20" s="757"/>
      <c r="FKV20" s="757"/>
      <c r="FKW20" s="757"/>
      <c r="FKX20" s="757"/>
      <c r="FKY20" s="757"/>
      <c r="FKZ20" s="757"/>
      <c r="FLA20" s="757"/>
      <c r="FLB20" s="757"/>
      <c r="FLC20" s="757"/>
      <c r="FLD20" s="757"/>
      <c r="FLE20" s="757"/>
      <c r="FLF20" s="757"/>
      <c r="FLG20" s="757"/>
      <c r="FLH20" s="757"/>
      <c r="FLI20" s="757"/>
      <c r="FLJ20" s="757"/>
      <c r="FLK20" s="757"/>
      <c r="FLL20" s="757"/>
      <c r="FLM20" s="757"/>
      <c r="FLN20" s="757"/>
      <c r="FLO20" s="757"/>
      <c r="FLP20" s="757"/>
      <c r="FLQ20" s="757"/>
      <c r="FLR20" s="757"/>
      <c r="FLS20" s="757"/>
      <c r="FLT20" s="757"/>
      <c r="FLU20" s="757"/>
      <c r="FLV20" s="757"/>
      <c r="FLW20" s="757"/>
      <c r="FLX20" s="757"/>
      <c r="FLY20" s="757"/>
      <c r="FLZ20" s="757"/>
      <c r="FMA20" s="757"/>
      <c r="FMB20" s="757"/>
      <c r="FMC20" s="757"/>
      <c r="FMD20" s="757"/>
      <c r="FME20" s="757"/>
      <c r="FMF20" s="757"/>
      <c r="FMG20" s="757"/>
      <c r="FMH20" s="757"/>
      <c r="FMI20" s="757"/>
      <c r="FMJ20" s="757"/>
      <c r="FMK20" s="757"/>
      <c r="FML20" s="757"/>
      <c r="FMM20" s="757"/>
      <c r="FMN20" s="757"/>
      <c r="FMO20" s="757"/>
      <c r="FMP20" s="757"/>
      <c r="FMQ20" s="757"/>
      <c r="FMR20" s="757"/>
      <c r="FMS20" s="757"/>
      <c r="FMT20" s="757"/>
      <c r="FMU20" s="757"/>
      <c r="FMV20" s="757"/>
      <c r="FMW20" s="757"/>
      <c r="FMX20" s="757"/>
      <c r="FMY20" s="757"/>
      <c r="FMZ20" s="757"/>
      <c r="FNA20" s="757"/>
      <c r="FNB20" s="757"/>
      <c r="FNC20" s="757"/>
      <c r="FND20" s="757"/>
      <c r="FNE20" s="757"/>
      <c r="FNF20" s="757"/>
      <c r="FNG20" s="757"/>
      <c r="FNH20" s="757"/>
      <c r="FNI20" s="757"/>
      <c r="FNJ20" s="757"/>
      <c r="FNK20" s="757"/>
      <c r="FNL20" s="757"/>
      <c r="FNM20" s="757"/>
      <c r="FNN20" s="757"/>
      <c r="FNO20" s="757"/>
      <c r="FNP20" s="757"/>
      <c r="FNQ20" s="757"/>
      <c r="FNR20" s="757"/>
      <c r="FNS20" s="757"/>
      <c r="FNT20" s="757"/>
      <c r="FNU20" s="757"/>
      <c r="FNV20" s="757"/>
      <c r="FNW20" s="757"/>
      <c r="FNX20" s="757"/>
      <c r="FNY20" s="757"/>
      <c r="FNZ20" s="757"/>
      <c r="FOA20" s="757"/>
      <c r="FOB20" s="757"/>
      <c r="FOC20" s="757"/>
      <c r="FOD20" s="757"/>
      <c r="FOE20" s="757"/>
      <c r="FOF20" s="757"/>
      <c r="FOG20" s="757"/>
      <c r="FOH20" s="757"/>
      <c r="FOI20" s="757"/>
      <c r="FOJ20" s="757"/>
      <c r="FOK20" s="757"/>
      <c r="FOL20" s="757"/>
      <c r="FOM20" s="757"/>
      <c r="FON20" s="757"/>
      <c r="FOO20" s="757"/>
      <c r="FOP20" s="757"/>
      <c r="FOQ20" s="757"/>
      <c r="FOR20" s="757"/>
      <c r="FOS20" s="757"/>
      <c r="FOT20" s="757"/>
      <c r="FOU20" s="757"/>
      <c r="FOV20" s="757"/>
      <c r="FOW20" s="757"/>
      <c r="FOX20" s="757"/>
      <c r="FOY20" s="757"/>
      <c r="FOZ20" s="757"/>
      <c r="FPA20" s="757"/>
      <c r="FPB20" s="757"/>
      <c r="FPC20" s="757"/>
      <c r="FPD20" s="757"/>
      <c r="FPE20" s="757"/>
      <c r="FPF20" s="757"/>
      <c r="FPG20" s="757"/>
      <c r="FPH20" s="757"/>
      <c r="FPI20" s="757"/>
      <c r="FPJ20" s="757"/>
      <c r="FPK20" s="757"/>
      <c r="FPL20" s="757"/>
      <c r="FPM20" s="757"/>
      <c r="FPN20" s="757"/>
      <c r="FPO20" s="757"/>
      <c r="FPP20" s="757"/>
      <c r="FPQ20" s="757"/>
      <c r="FPR20" s="757"/>
      <c r="FPS20" s="757"/>
      <c r="FPT20" s="757"/>
      <c r="FPU20" s="757"/>
      <c r="FPV20" s="757"/>
      <c r="FPW20" s="757"/>
      <c r="FPX20" s="757"/>
      <c r="FPY20" s="757"/>
      <c r="FPZ20" s="757"/>
      <c r="FQA20" s="757"/>
      <c r="FQB20" s="757"/>
      <c r="FQC20" s="757"/>
      <c r="FQD20" s="757"/>
      <c r="FQE20" s="757"/>
      <c r="FQF20" s="757"/>
      <c r="FQG20" s="757"/>
      <c r="FQH20" s="757"/>
      <c r="FQI20" s="757"/>
      <c r="FQJ20" s="757"/>
      <c r="FQK20" s="757"/>
      <c r="FQL20" s="757"/>
      <c r="FQM20" s="757"/>
      <c r="FQN20" s="757"/>
      <c r="FQO20" s="757"/>
      <c r="FQP20" s="757"/>
      <c r="FQQ20" s="757"/>
      <c r="FQR20" s="757"/>
      <c r="FQS20" s="757"/>
      <c r="FQT20" s="757"/>
      <c r="FQU20" s="757"/>
      <c r="FQV20" s="757"/>
      <c r="FQW20" s="757"/>
      <c r="FQX20" s="757"/>
      <c r="FQY20" s="757"/>
      <c r="FQZ20" s="757"/>
      <c r="FRA20" s="757"/>
      <c r="FRB20" s="757"/>
      <c r="FRC20" s="757"/>
      <c r="FRD20" s="757"/>
      <c r="FRE20" s="757"/>
      <c r="FRF20" s="757"/>
      <c r="FRG20" s="757"/>
      <c r="FRH20" s="757"/>
      <c r="FRI20" s="757"/>
      <c r="FRJ20" s="757"/>
      <c r="FRK20" s="757"/>
      <c r="FRL20" s="757"/>
      <c r="FRM20" s="757"/>
      <c r="FRN20" s="757"/>
      <c r="FRO20" s="757"/>
      <c r="FRP20" s="757"/>
      <c r="FRQ20" s="757"/>
      <c r="FRR20" s="757"/>
      <c r="FRS20" s="757"/>
      <c r="FRT20" s="757"/>
      <c r="FRU20" s="757"/>
      <c r="FRV20" s="757"/>
      <c r="FRW20" s="757"/>
      <c r="FRX20" s="757"/>
      <c r="FRY20" s="757"/>
      <c r="FRZ20" s="757"/>
      <c r="FSA20" s="757"/>
      <c r="FSB20" s="757"/>
      <c r="FSC20" s="757"/>
      <c r="FSD20" s="757"/>
      <c r="FSE20" s="757"/>
      <c r="FSF20" s="757"/>
      <c r="FSG20" s="757"/>
      <c r="FSH20" s="757"/>
      <c r="FSI20" s="757"/>
      <c r="FSJ20" s="757"/>
      <c r="FSK20" s="757"/>
      <c r="FSL20" s="757"/>
      <c r="FSM20" s="757"/>
      <c r="FSN20" s="757"/>
      <c r="FSO20" s="757"/>
      <c r="FSP20" s="757"/>
      <c r="FSQ20" s="757"/>
      <c r="FSR20" s="757"/>
      <c r="FSS20" s="757"/>
      <c r="FST20" s="757"/>
      <c r="FSU20" s="757"/>
      <c r="FSV20" s="757"/>
      <c r="FSW20" s="757"/>
      <c r="FSX20" s="757"/>
      <c r="FSY20" s="757"/>
      <c r="FSZ20" s="757"/>
      <c r="FTA20" s="757"/>
      <c r="FTB20" s="757"/>
      <c r="FTC20" s="757"/>
      <c r="FTD20" s="757"/>
      <c r="FTE20" s="757"/>
      <c r="FTF20" s="757"/>
      <c r="FTG20" s="757"/>
      <c r="FTH20" s="757"/>
      <c r="FTI20" s="757"/>
      <c r="FTJ20" s="757"/>
      <c r="FTK20" s="757"/>
      <c r="FTL20" s="757"/>
      <c r="FTM20" s="757"/>
      <c r="FTN20" s="757"/>
      <c r="FTO20" s="757"/>
      <c r="FTP20" s="757"/>
      <c r="FTQ20" s="757"/>
      <c r="FTR20" s="757"/>
      <c r="FTS20" s="757"/>
      <c r="FTT20" s="757"/>
      <c r="FTU20" s="757"/>
      <c r="FTV20" s="757"/>
      <c r="FTW20" s="757"/>
      <c r="FTX20" s="757"/>
      <c r="FTY20" s="757"/>
      <c r="FTZ20" s="757"/>
      <c r="FUA20" s="757"/>
      <c r="FUB20" s="757"/>
      <c r="FUC20" s="757"/>
      <c r="FUD20" s="757"/>
      <c r="FUE20" s="757"/>
      <c r="FUF20" s="757"/>
      <c r="FUG20" s="757"/>
      <c r="FUH20" s="757"/>
      <c r="FUI20" s="757"/>
      <c r="FUJ20" s="757"/>
      <c r="FUK20" s="757"/>
      <c r="FUL20" s="757"/>
      <c r="FUM20" s="757"/>
      <c r="FUN20" s="757"/>
      <c r="FUO20" s="757"/>
      <c r="FUP20" s="757"/>
      <c r="FUQ20" s="757"/>
      <c r="FUR20" s="757"/>
      <c r="FUS20" s="757"/>
      <c r="FUT20" s="757"/>
      <c r="FUU20" s="757"/>
      <c r="FUV20" s="757"/>
      <c r="FUW20" s="757"/>
      <c r="FUX20" s="757"/>
      <c r="FUY20" s="757"/>
      <c r="FUZ20" s="757"/>
      <c r="FVA20" s="757"/>
      <c r="FVB20" s="757"/>
      <c r="FVC20" s="757"/>
      <c r="FVD20" s="757"/>
      <c r="FVE20" s="757"/>
      <c r="FVF20" s="757"/>
      <c r="FVG20" s="757"/>
      <c r="FVH20" s="757"/>
      <c r="FVI20" s="757"/>
      <c r="FVJ20" s="757"/>
      <c r="FVK20" s="757"/>
      <c r="FVL20" s="757"/>
      <c r="FVM20" s="757"/>
      <c r="FVN20" s="757"/>
      <c r="FVO20" s="757"/>
      <c r="FVP20" s="757"/>
      <c r="FVQ20" s="757"/>
      <c r="FVR20" s="757"/>
      <c r="FVS20" s="757"/>
      <c r="FVT20" s="757"/>
      <c r="FVU20" s="757"/>
      <c r="FVV20" s="757"/>
      <c r="FVW20" s="757"/>
      <c r="FVX20" s="757"/>
      <c r="FVY20" s="757"/>
      <c r="FVZ20" s="757"/>
      <c r="FWA20" s="757"/>
      <c r="FWB20" s="757"/>
      <c r="FWC20" s="757"/>
      <c r="FWD20" s="757"/>
      <c r="FWE20" s="757"/>
      <c r="FWF20" s="757"/>
      <c r="FWG20" s="757"/>
      <c r="FWH20" s="757"/>
      <c r="FWI20" s="757"/>
      <c r="FWJ20" s="757"/>
      <c r="FWK20" s="757"/>
      <c r="FWL20" s="757"/>
      <c r="FWM20" s="757"/>
      <c r="FWN20" s="757"/>
      <c r="FWO20" s="757"/>
      <c r="FWP20" s="757"/>
      <c r="FWQ20" s="757"/>
      <c r="FWR20" s="757"/>
      <c r="FWS20" s="757"/>
      <c r="FWT20" s="757"/>
      <c r="FWU20" s="757"/>
      <c r="FWV20" s="757"/>
      <c r="FWW20" s="757"/>
      <c r="FWX20" s="757"/>
      <c r="FWY20" s="757"/>
      <c r="FWZ20" s="757"/>
      <c r="FXA20" s="757"/>
      <c r="FXB20" s="757"/>
      <c r="FXC20" s="757"/>
      <c r="FXD20" s="757"/>
      <c r="FXE20" s="757"/>
      <c r="FXF20" s="757"/>
      <c r="FXG20" s="757"/>
      <c r="FXH20" s="757"/>
      <c r="FXI20" s="757"/>
      <c r="FXJ20" s="757"/>
      <c r="FXK20" s="757"/>
      <c r="FXL20" s="757"/>
      <c r="FXM20" s="757"/>
      <c r="FXN20" s="757"/>
      <c r="FXO20" s="757"/>
      <c r="FXP20" s="757"/>
      <c r="FXQ20" s="757"/>
      <c r="FXR20" s="757"/>
      <c r="FXS20" s="757"/>
      <c r="FXT20" s="757"/>
      <c r="FXU20" s="757"/>
      <c r="FXV20" s="757"/>
      <c r="FXW20" s="757"/>
      <c r="FXX20" s="757"/>
      <c r="FXY20" s="757"/>
      <c r="FXZ20" s="757"/>
      <c r="FYA20" s="757"/>
      <c r="FYB20" s="757"/>
      <c r="FYC20" s="757"/>
      <c r="FYD20" s="757"/>
      <c r="FYE20" s="757"/>
      <c r="FYF20" s="757"/>
      <c r="FYG20" s="757"/>
      <c r="FYH20" s="757"/>
      <c r="FYI20" s="757"/>
      <c r="FYJ20" s="757"/>
      <c r="FYK20" s="757"/>
      <c r="FYL20" s="757"/>
      <c r="FYM20" s="757"/>
      <c r="FYN20" s="757"/>
      <c r="FYO20" s="757"/>
      <c r="FYP20" s="757"/>
      <c r="FYQ20" s="757"/>
      <c r="FYR20" s="757"/>
      <c r="FYS20" s="757"/>
      <c r="FYT20" s="757"/>
      <c r="FYU20" s="757"/>
      <c r="FYV20" s="757"/>
      <c r="FYW20" s="757"/>
      <c r="FYX20" s="757"/>
      <c r="FYY20" s="757"/>
      <c r="FYZ20" s="757"/>
      <c r="FZA20" s="757"/>
      <c r="FZB20" s="757"/>
      <c r="FZC20" s="757"/>
      <c r="FZD20" s="757"/>
      <c r="FZE20" s="757"/>
      <c r="FZF20" s="757"/>
      <c r="FZG20" s="757"/>
      <c r="FZH20" s="757"/>
      <c r="FZI20" s="757"/>
      <c r="FZJ20" s="757"/>
      <c r="FZK20" s="757"/>
      <c r="FZL20" s="757"/>
      <c r="FZM20" s="757"/>
      <c r="FZN20" s="757"/>
      <c r="FZO20" s="757"/>
      <c r="FZP20" s="757"/>
      <c r="FZQ20" s="757"/>
      <c r="FZR20" s="757"/>
      <c r="FZS20" s="757"/>
      <c r="FZT20" s="757"/>
      <c r="FZU20" s="757"/>
      <c r="FZV20" s="757"/>
      <c r="FZW20" s="757"/>
      <c r="FZX20" s="757"/>
      <c r="FZY20" s="757"/>
      <c r="FZZ20" s="757"/>
      <c r="GAA20" s="757"/>
      <c r="GAB20" s="757"/>
      <c r="GAC20" s="757"/>
      <c r="GAD20" s="757"/>
      <c r="GAE20" s="757"/>
      <c r="GAF20" s="757"/>
      <c r="GAG20" s="757"/>
      <c r="GAH20" s="757"/>
      <c r="GAI20" s="757"/>
      <c r="GAJ20" s="757"/>
      <c r="GAK20" s="757"/>
      <c r="GAL20" s="757"/>
      <c r="GAM20" s="757"/>
      <c r="GAN20" s="757"/>
      <c r="GAO20" s="757"/>
      <c r="GAP20" s="757"/>
      <c r="GAQ20" s="757"/>
      <c r="GAR20" s="757"/>
      <c r="GAS20" s="757"/>
      <c r="GAT20" s="757"/>
      <c r="GAU20" s="757"/>
      <c r="GAV20" s="757"/>
      <c r="GAW20" s="757"/>
      <c r="GAX20" s="757"/>
      <c r="GAY20" s="757"/>
      <c r="GAZ20" s="757"/>
      <c r="GBA20" s="757"/>
      <c r="GBB20" s="757"/>
      <c r="GBC20" s="757"/>
      <c r="GBD20" s="757"/>
      <c r="GBE20" s="757"/>
      <c r="GBF20" s="757"/>
      <c r="GBG20" s="757"/>
      <c r="GBH20" s="757"/>
      <c r="GBI20" s="757"/>
      <c r="GBJ20" s="757"/>
      <c r="GBK20" s="757"/>
      <c r="GBL20" s="757"/>
      <c r="GBM20" s="757"/>
      <c r="GBN20" s="757"/>
      <c r="GBO20" s="757"/>
      <c r="GBP20" s="757"/>
      <c r="GBQ20" s="757"/>
      <c r="GBR20" s="757"/>
      <c r="GBS20" s="757"/>
      <c r="GBT20" s="757"/>
      <c r="GBU20" s="757"/>
      <c r="GBV20" s="757"/>
      <c r="GBW20" s="757"/>
      <c r="GBX20" s="757"/>
      <c r="GBY20" s="757"/>
      <c r="GBZ20" s="757"/>
      <c r="GCA20" s="757"/>
      <c r="GCB20" s="757"/>
      <c r="GCC20" s="757"/>
      <c r="GCD20" s="757"/>
      <c r="GCE20" s="757"/>
      <c r="GCF20" s="757"/>
      <c r="GCG20" s="757"/>
      <c r="GCH20" s="757"/>
      <c r="GCI20" s="757"/>
      <c r="GCJ20" s="757"/>
      <c r="GCK20" s="757"/>
      <c r="GCL20" s="757"/>
      <c r="GCM20" s="757"/>
      <c r="GCN20" s="757"/>
      <c r="GCO20" s="757"/>
      <c r="GCP20" s="757"/>
      <c r="GCQ20" s="757"/>
      <c r="GCR20" s="757"/>
      <c r="GCS20" s="757"/>
      <c r="GCT20" s="757"/>
      <c r="GCU20" s="757"/>
      <c r="GCV20" s="757"/>
      <c r="GCW20" s="757"/>
      <c r="GCX20" s="757"/>
      <c r="GCY20" s="757"/>
      <c r="GCZ20" s="757"/>
      <c r="GDA20" s="757"/>
      <c r="GDB20" s="757"/>
      <c r="GDC20" s="757"/>
      <c r="GDD20" s="757"/>
      <c r="GDE20" s="757"/>
      <c r="GDF20" s="757"/>
      <c r="GDG20" s="757"/>
      <c r="GDH20" s="757"/>
      <c r="GDI20" s="757"/>
      <c r="GDJ20" s="757"/>
      <c r="GDK20" s="757"/>
      <c r="GDL20" s="757"/>
      <c r="GDM20" s="757"/>
      <c r="GDN20" s="757"/>
      <c r="GDO20" s="757"/>
      <c r="GDP20" s="757"/>
      <c r="GDQ20" s="757"/>
      <c r="GDR20" s="757"/>
      <c r="GDS20" s="757"/>
      <c r="GDT20" s="757"/>
      <c r="GDU20" s="757"/>
      <c r="GDV20" s="757"/>
      <c r="GDW20" s="757"/>
      <c r="GDX20" s="757"/>
      <c r="GDY20" s="757"/>
      <c r="GDZ20" s="757"/>
      <c r="GEA20" s="757"/>
      <c r="GEB20" s="757"/>
      <c r="GEC20" s="757"/>
      <c r="GED20" s="757"/>
      <c r="GEE20" s="757"/>
      <c r="GEF20" s="757"/>
      <c r="GEG20" s="757"/>
      <c r="GEH20" s="757"/>
      <c r="GEI20" s="757"/>
      <c r="GEJ20" s="757"/>
      <c r="GEK20" s="757"/>
      <c r="GEL20" s="757"/>
      <c r="GEM20" s="757"/>
      <c r="GEN20" s="757"/>
      <c r="GEO20" s="757"/>
      <c r="GEP20" s="757"/>
      <c r="GEQ20" s="757"/>
      <c r="GER20" s="757"/>
      <c r="GES20" s="757"/>
      <c r="GET20" s="757"/>
      <c r="GEU20" s="757"/>
      <c r="GEV20" s="757"/>
      <c r="GEW20" s="757"/>
      <c r="GEX20" s="757"/>
      <c r="GEY20" s="757"/>
      <c r="GEZ20" s="757"/>
      <c r="GFA20" s="757"/>
      <c r="GFB20" s="757"/>
      <c r="GFC20" s="757"/>
      <c r="GFD20" s="757"/>
      <c r="GFE20" s="757"/>
      <c r="GFF20" s="757"/>
      <c r="GFG20" s="757"/>
      <c r="GFH20" s="757"/>
      <c r="GFI20" s="757"/>
      <c r="GFJ20" s="757"/>
      <c r="GFK20" s="757"/>
      <c r="GFL20" s="757"/>
      <c r="GFM20" s="757"/>
      <c r="GFN20" s="757"/>
      <c r="GFO20" s="757"/>
      <c r="GFP20" s="757"/>
      <c r="GFQ20" s="757"/>
      <c r="GFR20" s="757"/>
      <c r="GFS20" s="757"/>
      <c r="GFT20" s="757"/>
      <c r="GFU20" s="757"/>
      <c r="GFV20" s="757"/>
      <c r="GFW20" s="757"/>
      <c r="GFX20" s="757"/>
      <c r="GFY20" s="757"/>
      <c r="GFZ20" s="757"/>
      <c r="GGA20" s="757"/>
      <c r="GGB20" s="757"/>
      <c r="GGC20" s="757"/>
      <c r="GGD20" s="757"/>
      <c r="GGE20" s="757"/>
      <c r="GGF20" s="757"/>
      <c r="GGG20" s="757"/>
      <c r="GGH20" s="757"/>
      <c r="GGI20" s="757"/>
      <c r="GGJ20" s="757"/>
      <c r="GGK20" s="757"/>
      <c r="GGL20" s="757"/>
      <c r="GGM20" s="757"/>
      <c r="GGN20" s="757"/>
      <c r="GGO20" s="757"/>
      <c r="GGP20" s="757"/>
      <c r="GGQ20" s="757"/>
      <c r="GGR20" s="757"/>
      <c r="GGS20" s="757"/>
      <c r="GGT20" s="757"/>
      <c r="GGU20" s="757"/>
      <c r="GGV20" s="757"/>
      <c r="GGW20" s="757"/>
      <c r="GGX20" s="757"/>
      <c r="GGY20" s="757"/>
      <c r="GGZ20" s="757"/>
      <c r="GHA20" s="757"/>
      <c r="GHB20" s="757"/>
      <c r="GHC20" s="757"/>
      <c r="GHD20" s="757"/>
      <c r="GHE20" s="757"/>
      <c r="GHF20" s="757"/>
      <c r="GHG20" s="757"/>
      <c r="GHH20" s="757"/>
      <c r="GHI20" s="757"/>
      <c r="GHJ20" s="757"/>
      <c r="GHK20" s="757"/>
      <c r="GHL20" s="757"/>
      <c r="GHM20" s="757"/>
      <c r="GHN20" s="757"/>
      <c r="GHO20" s="757"/>
      <c r="GHP20" s="757"/>
      <c r="GHQ20" s="757"/>
      <c r="GHR20" s="757"/>
      <c r="GHS20" s="757"/>
      <c r="GHT20" s="757"/>
      <c r="GHU20" s="757"/>
      <c r="GHV20" s="757"/>
      <c r="GHW20" s="757"/>
      <c r="GHX20" s="757"/>
      <c r="GHY20" s="757"/>
      <c r="GHZ20" s="757"/>
      <c r="GIA20" s="757"/>
      <c r="GIB20" s="757"/>
      <c r="GIC20" s="757"/>
      <c r="GID20" s="757"/>
      <c r="GIE20" s="757"/>
      <c r="GIF20" s="757"/>
      <c r="GIG20" s="757"/>
      <c r="GIH20" s="757"/>
      <c r="GII20" s="757"/>
      <c r="GIJ20" s="757"/>
      <c r="GIK20" s="757"/>
      <c r="GIL20" s="757"/>
      <c r="GIM20" s="757"/>
      <c r="GIN20" s="757"/>
      <c r="GIO20" s="757"/>
      <c r="GIP20" s="757"/>
      <c r="GIQ20" s="757"/>
      <c r="GIR20" s="757"/>
      <c r="GIS20" s="757"/>
      <c r="GIT20" s="757"/>
      <c r="GIU20" s="757"/>
      <c r="GIV20" s="757"/>
      <c r="GIW20" s="757"/>
      <c r="GIX20" s="757"/>
      <c r="GIY20" s="757"/>
      <c r="GIZ20" s="757"/>
      <c r="GJA20" s="757"/>
      <c r="GJB20" s="757"/>
      <c r="GJC20" s="757"/>
      <c r="GJD20" s="757"/>
      <c r="GJE20" s="757"/>
      <c r="GJF20" s="757"/>
      <c r="GJG20" s="757"/>
      <c r="GJH20" s="757"/>
      <c r="GJI20" s="757"/>
      <c r="GJJ20" s="757"/>
      <c r="GJK20" s="757"/>
      <c r="GJL20" s="757"/>
      <c r="GJM20" s="757"/>
      <c r="GJN20" s="757"/>
      <c r="GJO20" s="757"/>
      <c r="GJP20" s="757"/>
      <c r="GJQ20" s="757"/>
      <c r="GJR20" s="757"/>
      <c r="GJS20" s="757"/>
      <c r="GJT20" s="757"/>
      <c r="GJU20" s="757"/>
      <c r="GJV20" s="757"/>
      <c r="GJW20" s="757"/>
      <c r="GJX20" s="757"/>
      <c r="GJY20" s="757"/>
      <c r="GJZ20" s="757"/>
      <c r="GKA20" s="757"/>
      <c r="GKB20" s="757"/>
      <c r="GKC20" s="757"/>
      <c r="GKD20" s="757"/>
      <c r="GKE20" s="757"/>
      <c r="GKF20" s="757"/>
      <c r="GKG20" s="757"/>
      <c r="GKH20" s="757"/>
      <c r="GKI20" s="757"/>
      <c r="GKJ20" s="757"/>
      <c r="GKK20" s="757"/>
      <c r="GKL20" s="757"/>
      <c r="GKM20" s="757"/>
      <c r="GKN20" s="757"/>
      <c r="GKO20" s="757"/>
      <c r="GKP20" s="757"/>
      <c r="GKQ20" s="757"/>
      <c r="GKR20" s="757"/>
      <c r="GKS20" s="757"/>
      <c r="GKT20" s="757"/>
      <c r="GKU20" s="757"/>
      <c r="GKV20" s="757"/>
      <c r="GKW20" s="757"/>
      <c r="GKX20" s="757"/>
      <c r="GKY20" s="757"/>
      <c r="GKZ20" s="757"/>
      <c r="GLA20" s="757"/>
      <c r="GLB20" s="757"/>
      <c r="GLC20" s="757"/>
      <c r="GLD20" s="757"/>
      <c r="GLE20" s="757"/>
      <c r="GLF20" s="757"/>
      <c r="GLG20" s="757"/>
      <c r="GLH20" s="757"/>
      <c r="GLI20" s="757"/>
      <c r="GLJ20" s="757"/>
      <c r="GLK20" s="757"/>
      <c r="GLL20" s="757"/>
      <c r="GLM20" s="757"/>
      <c r="GLN20" s="757"/>
      <c r="GLO20" s="757"/>
      <c r="GLP20" s="757"/>
      <c r="GLQ20" s="757"/>
      <c r="GLR20" s="757"/>
      <c r="GLS20" s="757"/>
      <c r="GLT20" s="757"/>
      <c r="GLU20" s="757"/>
      <c r="GLV20" s="757"/>
      <c r="GLW20" s="757"/>
      <c r="GLX20" s="757"/>
      <c r="GLY20" s="757"/>
      <c r="GLZ20" s="757"/>
      <c r="GMA20" s="757"/>
      <c r="GMB20" s="757"/>
      <c r="GMC20" s="757"/>
      <c r="GMD20" s="757"/>
      <c r="GME20" s="757"/>
      <c r="GMF20" s="757"/>
      <c r="GMG20" s="757"/>
      <c r="GMH20" s="757"/>
      <c r="GMI20" s="757"/>
      <c r="GMJ20" s="757"/>
      <c r="GMK20" s="757"/>
      <c r="GML20" s="757"/>
      <c r="GMM20" s="757"/>
      <c r="GMN20" s="757"/>
      <c r="GMO20" s="757"/>
      <c r="GMP20" s="757"/>
      <c r="GMQ20" s="757"/>
      <c r="GMR20" s="757"/>
      <c r="GMS20" s="757"/>
      <c r="GMT20" s="757"/>
      <c r="GMU20" s="757"/>
      <c r="GMV20" s="757"/>
      <c r="GMW20" s="757"/>
      <c r="GMX20" s="757"/>
      <c r="GMY20" s="757"/>
      <c r="GMZ20" s="757"/>
      <c r="GNA20" s="757"/>
      <c r="GNB20" s="757"/>
      <c r="GNC20" s="757"/>
      <c r="GND20" s="757"/>
      <c r="GNE20" s="757"/>
      <c r="GNF20" s="757"/>
      <c r="GNG20" s="757"/>
      <c r="GNH20" s="757"/>
      <c r="GNI20" s="757"/>
      <c r="GNJ20" s="757"/>
      <c r="GNK20" s="757"/>
      <c r="GNL20" s="757"/>
      <c r="GNM20" s="757"/>
      <c r="GNN20" s="757"/>
      <c r="GNO20" s="757"/>
      <c r="GNP20" s="757"/>
      <c r="GNQ20" s="757"/>
      <c r="GNR20" s="757"/>
      <c r="GNS20" s="757"/>
      <c r="GNT20" s="757"/>
      <c r="GNU20" s="757"/>
      <c r="GNV20" s="757"/>
      <c r="GNW20" s="757"/>
      <c r="GNX20" s="757"/>
      <c r="GNY20" s="757"/>
      <c r="GNZ20" s="757"/>
      <c r="GOA20" s="757"/>
      <c r="GOB20" s="757"/>
      <c r="GOC20" s="757"/>
      <c r="GOD20" s="757"/>
      <c r="GOE20" s="757"/>
      <c r="GOF20" s="757"/>
      <c r="GOG20" s="757"/>
      <c r="GOH20" s="757"/>
      <c r="GOI20" s="757"/>
      <c r="GOJ20" s="757"/>
      <c r="GOK20" s="757"/>
      <c r="GOL20" s="757"/>
      <c r="GOM20" s="757"/>
      <c r="GON20" s="757"/>
      <c r="GOO20" s="757"/>
      <c r="GOP20" s="757"/>
      <c r="GOQ20" s="757"/>
      <c r="GOR20" s="757"/>
      <c r="GOS20" s="757"/>
      <c r="GOT20" s="757"/>
      <c r="GOU20" s="757"/>
      <c r="GOV20" s="757"/>
      <c r="GOW20" s="757"/>
      <c r="GOX20" s="757"/>
      <c r="GOY20" s="757"/>
      <c r="GOZ20" s="757"/>
      <c r="GPA20" s="757"/>
      <c r="GPB20" s="757"/>
      <c r="GPC20" s="757"/>
      <c r="GPD20" s="757"/>
      <c r="GPE20" s="757"/>
      <c r="GPF20" s="757"/>
      <c r="GPG20" s="757"/>
      <c r="GPH20" s="757"/>
      <c r="GPI20" s="757"/>
      <c r="GPJ20" s="757"/>
      <c r="GPK20" s="757"/>
      <c r="GPL20" s="757"/>
      <c r="GPM20" s="757"/>
      <c r="GPN20" s="757"/>
      <c r="GPO20" s="757"/>
      <c r="GPP20" s="757"/>
      <c r="GPQ20" s="757"/>
      <c r="GPR20" s="757"/>
      <c r="GPS20" s="757"/>
      <c r="GPT20" s="757"/>
      <c r="GPU20" s="757"/>
      <c r="GPV20" s="757"/>
      <c r="GPW20" s="757"/>
      <c r="GPX20" s="757"/>
      <c r="GPY20" s="757"/>
      <c r="GPZ20" s="757"/>
      <c r="GQA20" s="757"/>
      <c r="GQB20" s="757"/>
      <c r="GQC20" s="757"/>
      <c r="GQD20" s="757"/>
      <c r="GQE20" s="757"/>
      <c r="GQF20" s="757"/>
      <c r="GQG20" s="757"/>
      <c r="GQH20" s="757"/>
      <c r="GQI20" s="757"/>
      <c r="GQJ20" s="757"/>
      <c r="GQK20" s="757"/>
      <c r="GQL20" s="757"/>
      <c r="GQM20" s="757"/>
      <c r="GQN20" s="757"/>
      <c r="GQO20" s="757"/>
      <c r="GQP20" s="757"/>
      <c r="GQQ20" s="757"/>
      <c r="GQR20" s="757"/>
      <c r="GQS20" s="757"/>
      <c r="GQT20" s="757"/>
      <c r="GQU20" s="757"/>
      <c r="GQV20" s="757"/>
      <c r="GQW20" s="757"/>
      <c r="GQX20" s="757"/>
      <c r="GQY20" s="757"/>
      <c r="GQZ20" s="757"/>
      <c r="GRA20" s="757"/>
      <c r="GRB20" s="757"/>
      <c r="GRC20" s="757"/>
      <c r="GRD20" s="757"/>
      <c r="GRE20" s="757"/>
      <c r="GRF20" s="757"/>
      <c r="GRG20" s="757"/>
      <c r="GRH20" s="757"/>
      <c r="GRI20" s="757"/>
      <c r="GRJ20" s="757"/>
      <c r="GRK20" s="757"/>
      <c r="GRL20" s="757"/>
      <c r="GRM20" s="757"/>
      <c r="GRN20" s="757"/>
      <c r="GRO20" s="757"/>
      <c r="GRP20" s="757"/>
      <c r="GRQ20" s="757"/>
      <c r="GRR20" s="757"/>
      <c r="GRS20" s="757"/>
      <c r="GRT20" s="757"/>
      <c r="GRU20" s="757"/>
      <c r="GRV20" s="757"/>
      <c r="GRW20" s="757"/>
      <c r="GRX20" s="757"/>
      <c r="GRY20" s="757"/>
      <c r="GRZ20" s="757"/>
      <c r="GSA20" s="757"/>
      <c r="GSB20" s="757"/>
      <c r="GSC20" s="757"/>
      <c r="GSD20" s="757"/>
      <c r="GSE20" s="757"/>
      <c r="GSF20" s="757"/>
      <c r="GSG20" s="757"/>
      <c r="GSH20" s="757"/>
      <c r="GSI20" s="757"/>
      <c r="GSJ20" s="757"/>
      <c r="GSK20" s="757"/>
      <c r="GSL20" s="757"/>
      <c r="GSM20" s="757"/>
      <c r="GSN20" s="757"/>
      <c r="GSO20" s="757"/>
      <c r="GSP20" s="757"/>
      <c r="GSQ20" s="757"/>
      <c r="GSR20" s="757"/>
      <c r="GSS20" s="757"/>
      <c r="GST20" s="757"/>
      <c r="GSU20" s="757"/>
      <c r="GSV20" s="757"/>
      <c r="GSW20" s="757"/>
      <c r="GSX20" s="757"/>
      <c r="GSY20" s="757"/>
      <c r="GSZ20" s="757"/>
      <c r="GTA20" s="757"/>
      <c r="GTB20" s="757"/>
      <c r="GTC20" s="757"/>
      <c r="GTD20" s="757"/>
      <c r="GTE20" s="757"/>
      <c r="GTF20" s="757"/>
      <c r="GTG20" s="757"/>
      <c r="GTH20" s="757"/>
      <c r="GTI20" s="757"/>
      <c r="GTJ20" s="757"/>
      <c r="GTK20" s="757"/>
      <c r="GTL20" s="757"/>
      <c r="GTM20" s="757"/>
      <c r="GTN20" s="757"/>
      <c r="GTO20" s="757"/>
      <c r="GTP20" s="757"/>
      <c r="GTQ20" s="757"/>
      <c r="GTR20" s="757"/>
      <c r="GTS20" s="757"/>
      <c r="GTT20" s="757"/>
      <c r="GTU20" s="757"/>
      <c r="GTV20" s="757"/>
      <c r="GTW20" s="757"/>
      <c r="GTX20" s="757"/>
      <c r="GTY20" s="757"/>
      <c r="GTZ20" s="757"/>
      <c r="GUA20" s="757"/>
      <c r="GUB20" s="757"/>
      <c r="GUC20" s="757"/>
      <c r="GUD20" s="757"/>
      <c r="GUE20" s="757"/>
      <c r="GUF20" s="757"/>
      <c r="GUG20" s="757"/>
      <c r="GUH20" s="757"/>
      <c r="GUI20" s="757"/>
      <c r="GUJ20" s="757"/>
      <c r="GUK20" s="757"/>
      <c r="GUL20" s="757"/>
      <c r="GUM20" s="757"/>
      <c r="GUN20" s="757"/>
      <c r="GUO20" s="757"/>
      <c r="GUP20" s="757"/>
      <c r="GUQ20" s="757"/>
      <c r="GUR20" s="757"/>
      <c r="GUS20" s="757"/>
      <c r="GUT20" s="757"/>
      <c r="GUU20" s="757"/>
      <c r="GUV20" s="757"/>
      <c r="GUW20" s="757"/>
      <c r="GUX20" s="757"/>
      <c r="GUY20" s="757"/>
      <c r="GUZ20" s="757"/>
      <c r="GVA20" s="757"/>
      <c r="GVB20" s="757"/>
      <c r="GVC20" s="757"/>
      <c r="GVD20" s="757"/>
      <c r="GVE20" s="757"/>
      <c r="GVF20" s="757"/>
      <c r="GVG20" s="757"/>
      <c r="GVH20" s="757"/>
      <c r="GVI20" s="757"/>
      <c r="GVJ20" s="757"/>
      <c r="GVK20" s="757"/>
      <c r="GVL20" s="757"/>
      <c r="GVM20" s="757"/>
      <c r="GVN20" s="757"/>
      <c r="GVO20" s="757"/>
      <c r="GVP20" s="757"/>
      <c r="GVQ20" s="757"/>
      <c r="GVR20" s="757"/>
      <c r="GVS20" s="757"/>
      <c r="GVT20" s="757"/>
      <c r="GVU20" s="757"/>
      <c r="GVV20" s="757"/>
      <c r="GVW20" s="757"/>
      <c r="GVX20" s="757"/>
      <c r="GVY20" s="757"/>
      <c r="GVZ20" s="757"/>
      <c r="GWA20" s="757"/>
      <c r="GWB20" s="757"/>
      <c r="GWC20" s="757"/>
      <c r="GWD20" s="757"/>
      <c r="GWE20" s="757"/>
      <c r="GWF20" s="757"/>
      <c r="GWG20" s="757"/>
      <c r="GWH20" s="757"/>
      <c r="GWI20" s="757"/>
      <c r="GWJ20" s="757"/>
      <c r="GWK20" s="757"/>
      <c r="GWL20" s="757"/>
      <c r="GWM20" s="757"/>
      <c r="GWN20" s="757"/>
      <c r="GWO20" s="757"/>
      <c r="GWP20" s="757"/>
      <c r="GWQ20" s="757"/>
      <c r="GWR20" s="757"/>
      <c r="GWS20" s="757"/>
      <c r="GWT20" s="757"/>
      <c r="GWU20" s="757"/>
      <c r="GWV20" s="757"/>
      <c r="GWW20" s="757"/>
      <c r="GWX20" s="757"/>
      <c r="GWY20" s="757"/>
      <c r="GWZ20" s="757"/>
      <c r="GXA20" s="757"/>
      <c r="GXB20" s="757"/>
      <c r="GXC20" s="757"/>
      <c r="GXD20" s="757"/>
      <c r="GXE20" s="757"/>
      <c r="GXF20" s="757"/>
      <c r="GXG20" s="757"/>
      <c r="GXH20" s="757"/>
      <c r="GXI20" s="757"/>
      <c r="GXJ20" s="757"/>
      <c r="GXK20" s="757"/>
      <c r="GXL20" s="757"/>
      <c r="GXM20" s="757"/>
      <c r="GXN20" s="757"/>
      <c r="GXO20" s="757"/>
      <c r="GXP20" s="757"/>
      <c r="GXQ20" s="757"/>
      <c r="GXR20" s="757"/>
      <c r="GXS20" s="757"/>
      <c r="GXT20" s="757"/>
      <c r="GXU20" s="757"/>
      <c r="GXV20" s="757"/>
      <c r="GXW20" s="757"/>
      <c r="GXX20" s="757"/>
      <c r="GXY20" s="757"/>
      <c r="GXZ20" s="757"/>
      <c r="GYA20" s="757"/>
      <c r="GYB20" s="757"/>
      <c r="GYC20" s="757"/>
      <c r="GYD20" s="757"/>
      <c r="GYE20" s="757"/>
      <c r="GYF20" s="757"/>
      <c r="GYG20" s="757"/>
      <c r="GYH20" s="757"/>
      <c r="GYI20" s="757"/>
      <c r="GYJ20" s="757"/>
      <c r="GYK20" s="757"/>
      <c r="GYL20" s="757"/>
      <c r="GYM20" s="757"/>
      <c r="GYN20" s="757"/>
      <c r="GYO20" s="757"/>
      <c r="GYP20" s="757"/>
      <c r="GYQ20" s="757"/>
      <c r="GYR20" s="757"/>
      <c r="GYS20" s="757"/>
      <c r="GYT20" s="757"/>
      <c r="GYU20" s="757"/>
      <c r="GYV20" s="757"/>
      <c r="GYW20" s="757"/>
      <c r="GYX20" s="757"/>
      <c r="GYY20" s="757"/>
      <c r="GYZ20" s="757"/>
      <c r="GZA20" s="757"/>
      <c r="GZB20" s="757"/>
      <c r="GZC20" s="757"/>
      <c r="GZD20" s="757"/>
      <c r="GZE20" s="757"/>
      <c r="GZF20" s="757"/>
      <c r="GZG20" s="757"/>
      <c r="GZH20" s="757"/>
      <c r="GZI20" s="757"/>
      <c r="GZJ20" s="757"/>
      <c r="GZK20" s="757"/>
      <c r="GZL20" s="757"/>
      <c r="GZM20" s="757"/>
      <c r="GZN20" s="757"/>
      <c r="GZO20" s="757"/>
      <c r="GZP20" s="757"/>
      <c r="GZQ20" s="757"/>
      <c r="GZR20" s="757"/>
      <c r="GZS20" s="757"/>
      <c r="GZT20" s="757"/>
      <c r="GZU20" s="757"/>
      <c r="GZV20" s="757"/>
      <c r="GZW20" s="757"/>
      <c r="GZX20" s="757"/>
      <c r="GZY20" s="757"/>
      <c r="GZZ20" s="757"/>
      <c r="HAA20" s="757"/>
      <c r="HAB20" s="757"/>
      <c r="HAC20" s="757"/>
      <c r="HAD20" s="757"/>
      <c r="HAE20" s="757"/>
      <c r="HAF20" s="757"/>
      <c r="HAG20" s="757"/>
      <c r="HAH20" s="757"/>
      <c r="HAI20" s="757"/>
      <c r="HAJ20" s="757"/>
      <c r="HAK20" s="757"/>
      <c r="HAL20" s="757"/>
      <c r="HAM20" s="757"/>
      <c r="HAN20" s="757"/>
      <c r="HAO20" s="757"/>
      <c r="HAP20" s="757"/>
      <c r="HAQ20" s="757"/>
      <c r="HAR20" s="757"/>
      <c r="HAS20" s="757"/>
      <c r="HAT20" s="757"/>
      <c r="HAU20" s="757"/>
      <c r="HAV20" s="757"/>
      <c r="HAW20" s="757"/>
      <c r="HAX20" s="757"/>
      <c r="HAY20" s="757"/>
      <c r="HAZ20" s="757"/>
      <c r="HBA20" s="757"/>
      <c r="HBB20" s="757"/>
      <c r="HBC20" s="757"/>
      <c r="HBD20" s="757"/>
      <c r="HBE20" s="757"/>
      <c r="HBF20" s="757"/>
      <c r="HBG20" s="757"/>
      <c r="HBH20" s="757"/>
      <c r="HBI20" s="757"/>
      <c r="HBJ20" s="757"/>
      <c r="HBK20" s="757"/>
      <c r="HBL20" s="757"/>
      <c r="HBM20" s="757"/>
      <c r="HBN20" s="757"/>
      <c r="HBO20" s="757"/>
      <c r="HBP20" s="757"/>
      <c r="HBQ20" s="757"/>
      <c r="HBR20" s="757"/>
      <c r="HBS20" s="757"/>
      <c r="HBT20" s="757"/>
      <c r="HBU20" s="757"/>
      <c r="HBV20" s="757"/>
      <c r="HBW20" s="757"/>
      <c r="HBX20" s="757"/>
      <c r="HBY20" s="757"/>
      <c r="HBZ20" s="757"/>
      <c r="HCA20" s="757"/>
      <c r="HCB20" s="757"/>
      <c r="HCC20" s="757"/>
      <c r="HCD20" s="757"/>
      <c r="HCE20" s="757"/>
      <c r="HCF20" s="757"/>
      <c r="HCG20" s="757"/>
      <c r="HCH20" s="757"/>
      <c r="HCI20" s="757"/>
      <c r="HCJ20" s="757"/>
      <c r="HCK20" s="757"/>
      <c r="HCL20" s="757"/>
      <c r="HCM20" s="757"/>
      <c r="HCN20" s="757"/>
      <c r="HCO20" s="757"/>
      <c r="HCP20" s="757"/>
      <c r="HCQ20" s="757"/>
      <c r="HCR20" s="757"/>
      <c r="HCS20" s="757"/>
      <c r="HCT20" s="757"/>
      <c r="HCU20" s="757"/>
      <c r="HCV20" s="757"/>
      <c r="HCW20" s="757"/>
      <c r="HCX20" s="757"/>
      <c r="HCY20" s="757"/>
      <c r="HCZ20" s="757"/>
      <c r="HDA20" s="757"/>
      <c r="HDB20" s="757"/>
      <c r="HDC20" s="757"/>
      <c r="HDD20" s="757"/>
      <c r="HDE20" s="757"/>
      <c r="HDF20" s="757"/>
      <c r="HDG20" s="757"/>
      <c r="HDH20" s="757"/>
      <c r="HDI20" s="757"/>
      <c r="HDJ20" s="757"/>
      <c r="HDK20" s="757"/>
      <c r="HDL20" s="757"/>
      <c r="HDM20" s="757"/>
      <c r="HDN20" s="757"/>
      <c r="HDO20" s="757"/>
      <c r="HDP20" s="757"/>
      <c r="HDQ20" s="757"/>
      <c r="HDR20" s="757"/>
      <c r="HDS20" s="757"/>
      <c r="HDT20" s="757"/>
      <c r="HDU20" s="757"/>
      <c r="HDV20" s="757"/>
      <c r="HDW20" s="757"/>
      <c r="HDX20" s="757"/>
      <c r="HDY20" s="757"/>
      <c r="HDZ20" s="757"/>
      <c r="HEA20" s="757"/>
      <c r="HEB20" s="757"/>
      <c r="HEC20" s="757"/>
      <c r="HED20" s="757"/>
      <c r="HEE20" s="757"/>
      <c r="HEF20" s="757"/>
      <c r="HEG20" s="757"/>
      <c r="HEH20" s="757"/>
      <c r="HEI20" s="757"/>
      <c r="HEJ20" s="757"/>
      <c r="HEK20" s="757"/>
      <c r="HEL20" s="757"/>
      <c r="HEM20" s="757"/>
      <c r="HEN20" s="757"/>
      <c r="HEO20" s="757"/>
      <c r="HEP20" s="757"/>
      <c r="HEQ20" s="757"/>
      <c r="HER20" s="757"/>
      <c r="HES20" s="757"/>
      <c r="HET20" s="757"/>
      <c r="HEU20" s="757"/>
      <c r="HEV20" s="757"/>
      <c r="HEW20" s="757"/>
      <c r="HEX20" s="757"/>
      <c r="HEY20" s="757"/>
      <c r="HEZ20" s="757"/>
      <c r="HFA20" s="757"/>
      <c r="HFB20" s="757"/>
      <c r="HFC20" s="757"/>
      <c r="HFD20" s="757"/>
      <c r="HFE20" s="757"/>
      <c r="HFF20" s="757"/>
      <c r="HFG20" s="757"/>
      <c r="HFH20" s="757"/>
      <c r="HFI20" s="757"/>
      <c r="HFJ20" s="757"/>
      <c r="HFK20" s="757"/>
      <c r="HFL20" s="757"/>
      <c r="HFM20" s="757"/>
      <c r="HFN20" s="757"/>
      <c r="HFO20" s="757"/>
      <c r="HFP20" s="757"/>
      <c r="HFQ20" s="757"/>
      <c r="HFR20" s="757"/>
      <c r="HFS20" s="757"/>
      <c r="HFT20" s="757"/>
      <c r="HFU20" s="757"/>
      <c r="HFV20" s="757"/>
      <c r="HFW20" s="757"/>
      <c r="HFX20" s="757"/>
      <c r="HFY20" s="757"/>
      <c r="HFZ20" s="757"/>
      <c r="HGA20" s="757"/>
      <c r="HGB20" s="757"/>
      <c r="HGC20" s="757"/>
      <c r="HGD20" s="757"/>
      <c r="HGE20" s="757"/>
      <c r="HGF20" s="757"/>
      <c r="HGG20" s="757"/>
      <c r="HGH20" s="757"/>
      <c r="HGI20" s="757"/>
      <c r="HGJ20" s="757"/>
      <c r="HGK20" s="757"/>
      <c r="HGL20" s="757"/>
      <c r="HGM20" s="757"/>
      <c r="HGN20" s="757"/>
      <c r="HGO20" s="757"/>
      <c r="HGP20" s="757"/>
      <c r="HGQ20" s="757"/>
      <c r="HGR20" s="757"/>
      <c r="HGS20" s="757"/>
      <c r="HGT20" s="757"/>
      <c r="HGU20" s="757"/>
      <c r="HGV20" s="757"/>
      <c r="HGW20" s="757"/>
      <c r="HGX20" s="757"/>
      <c r="HGY20" s="757"/>
      <c r="HGZ20" s="757"/>
      <c r="HHA20" s="757"/>
      <c r="HHB20" s="757"/>
      <c r="HHC20" s="757"/>
      <c r="HHD20" s="757"/>
      <c r="HHE20" s="757"/>
      <c r="HHF20" s="757"/>
      <c r="HHG20" s="757"/>
      <c r="HHH20" s="757"/>
      <c r="HHI20" s="757"/>
      <c r="HHJ20" s="757"/>
      <c r="HHK20" s="757"/>
      <c r="HHL20" s="757"/>
      <c r="HHM20" s="757"/>
      <c r="HHN20" s="757"/>
      <c r="HHO20" s="757"/>
      <c r="HHP20" s="757"/>
      <c r="HHQ20" s="757"/>
      <c r="HHR20" s="757"/>
      <c r="HHS20" s="757"/>
      <c r="HHT20" s="757"/>
      <c r="HHU20" s="757"/>
      <c r="HHV20" s="757"/>
      <c r="HHW20" s="757"/>
      <c r="HHX20" s="757"/>
      <c r="HHY20" s="757"/>
      <c r="HHZ20" s="757"/>
      <c r="HIA20" s="757"/>
      <c r="HIB20" s="757"/>
      <c r="HIC20" s="757"/>
      <c r="HID20" s="757"/>
      <c r="HIE20" s="757"/>
      <c r="HIF20" s="757"/>
      <c r="HIG20" s="757"/>
      <c r="HIH20" s="757"/>
      <c r="HII20" s="757"/>
      <c r="HIJ20" s="757"/>
      <c r="HIK20" s="757"/>
      <c r="HIL20" s="757"/>
      <c r="HIM20" s="757"/>
      <c r="HIN20" s="757"/>
      <c r="HIO20" s="757"/>
      <c r="HIP20" s="757"/>
      <c r="HIQ20" s="757"/>
      <c r="HIR20" s="757"/>
      <c r="HIS20" s="757"/>
      <c r="HIT20" s="757"/>
      <c r="HIU20" s="757"/>
      <c r="HIV20" s="757"/>
      <c r="HIW20" s="757"/>
      <c r="HIX20" s="757"/>
      <c r="HIY20" s="757"/>
      <c r="HIZ20" s="757"/>
      <c r="HJA20" s="757"/>
      <c r="HJB20" s="757"/>
      <c r="HJC20" s="757"/>
      <c r="HJD20" s="757"/>
      <c r="HJE20" s="757"/>
      <c r="HJF20" s="757"/>
      <c r="HJG20" s="757"/>
      <c r="HJH20" s="757"/>
      <c r="HJI20" s="757"/>
      <c r="HJJ20" s="757"/>
      <c r="HJK20" s="757"/>
      <c r="HJL20" s="757"/>
      <c r="HJM20" s="757"/>
      <c r="HJN20" s="757"/>
      <c r="HJO20" s="757"/>
      <c r="HJP20" s="757"/>
      <c r="HJQ20" s="757"/>
      <c r="HJR20" s="757"/>
      <c r="HJS20" s="757"/>
      <c r="HJT20" s="757"/>
      <c r="HJU20" s="757"/>
      <c r="HJV20" s="757"/>
      <c r="HJW20" s="757"/>
      <c r="HJX20" s="757"/>
      <c r="HJY20" s="757"/>
      <c r="HJZ20" s="757"/>
      <c r="HKA20" s="757"/>
      <c r="HKB20" s="757"/>
      <c r="HKC20" s="757"/>
      <c r="HKD20" s="757"/>
      <c r="HKE20" s="757"/>
      <c r="HKF20" s="757"/>
      <c r="HKG20" s="757"/>
      <c r="HKH20" s="757"/>
      <c r="HKI20" s="757"/>
      <c r="HKJ20" s="757"/>
      <c r="HKK20" s="757"/>
      <c r="HKL20" s="757"/>
      <c r="HKM20" s="757"/>
      <c r="HKN20" s="757"/>
      <c r="HKO20" s="757"/>
      <c r="HKP20" s="757"/>
      <c r="HKQ20" s="757"/>
      <c r="HKR20" s="757"/>
      <c r="HKS20" s="757"/>
      <c r="HKT20" s="757"/>
      <c r="HKU20" s="757"/>
      <c r="HKV20" s="757"/>
      <c r="HKW20" s="757"/>
      <c r="HKX20" s="757"/>
      <c r="HKY20" s="757"/>
      <c r="HKZ20" s="757"/>
      <c r="HLA20" s="757"/>
      <c r="HLB20" s="757"/>
      <c r="HLC20" s="757"/>
      <c r="HLD20" s="757"/>
      <c r="HLE20" s="757"/>
      <c r="HLF20" s="757"/>
      <c r="HLG20" s="757"/>
      <c r="HLH20" s="757"/>
      <c r="HLI20" s="757"/>
      <c r="HLJ20" s="757"/>
      <c r="HLK20" s="757"/>
      <c r="HLL20" s="757"/>
      <c r="HLM20" s="757"/>
      <c r="HLN20" s="757"/>
      <c r="HLO20" s="757"/>
      <c r="HLP20" s="757"/>
      <c r="HLQ20" s="757"/>
      <c r="HLR20" s="757"/>
      <c r="HLS20" s="757"/>
      <c r="HLT20" s="757"/>
      <c r="HLU20" s="757"/>
      <c r="HLV20" s="757"/>
      <c r="HLW20" s="757"/>
      <c r="HLX20" s="757"/>
      <c r="HLY20" s="757"/>
      <c r="HLZ20" s="757"/>
      <c r="HMA20" s="757"/>
      <c r="HMB20" s="757"/>
      <c r="HMC20" s="757"/>
      <c r="HMD20" s="757"/>
      <c r="HME20" s="757"/>
      <c r="HMF20" s="757"/>
      <c r="HMG20" s="757"/>
      <c r="HMH20" s="757"/>
      <c r="HMI20" s="757"/>
      <c r="HMJ20" s="757"/>
      <c r="HMK20" s="757"/>
      <c r="HML20" s="757"/>
      <c r="HMM20" s="757"/>
      <c r="HMN20" s="757"/>
      <c r="HMO20" s="757"/>
      <c r="HMP20" s="757"/>
      <c r="HMQ20" s="757"/>
      <c r="HMR20" s="757"/>
      <c r="HMS20" s="757"/>
      <c r="HMT20" s="757"/>
      <c r="HMU20" s="757"/>
      <c r="HMV20" s="757"/>
      <c r="HMW20" s="757"/>
      <c r="HMX20" s="757"/>
      <c r="HMY20" s="757"/>
      <c r="HMZ20" s="757"/>
      <c r="HNA20" s="757"/>
      <c r="HNB20" s="757"/>
      <c r="HNC20" s="757"/>
      <c r="HND20" s="757"/>
      <c r="HNE20" s="757"/>
      <c r="HNF20" s="757"/>
      <c r="HNG20" s="757"/>
      <c r="HNH20" s="757"/>
      <c r="HNI20" s="757"/>
      <c r="HNJ20" s="757"/>
      <c r="HNK20" s="757"/>
      <c r="HNL20" s="757"/>
      <c r="HNM20" s="757"/>
      <c r="HNN20" s="757"/>
      <c r="HNO20" s="757"/>
      <c r="HNP20" s="757"/>
      <c r="HNQ20" s="757"/>
      <c r="HNR20" s="757"/>
      <c r="HNS20" s="757"/>
      <c r="HNT20" s="757"/>
      <c r="HNU20" s="757"/>
      <c r="HNV20" s="757"/>
      <c r="HNW20" s="757"/>
      <c r="HNX20" s="757"/>
      <c r="HNY20" s="757"/>
      <c r="HNZ20" s="757"/>
      <c r="HOA20" s="757"/>
      <c r="HOB20" s="757"/>
      <c r="HOC20" s="757"/>
      <c r="HOD20" s="757"/>
      <c r="HOE20" s="757"/>
      <c r="HOF20" s="757"/>
      <c r="HOG20" s="757"/>
      <c r="HOH20" s="757"/>
      <c r="HOI20" s="757"/>
      <c r="HOJ20" s="757"/>
      <c r="HOK20" s="757"/>
      <c r="HOL20" s="757"/>
      <c r="HOM20" s="757"/>
      <c r="HON20" s="757"/>
      <c r="HOO20" s="757"/>
      <c r="HOP20" s="757"/>
      <c r="HOQ20" s="757"/>
      <c r="HOR20" s="757"/>
      <c r="HOS20" s="757"/>
      <c r="HOT20" s="757"/>
      <c r="HOU20" s="757"/>
      <c r="HOV20" s="757"/>
      <c r="HOW20" s="757"/>
      <c r="HOX20" s="757"/>
      <c r="HOY20" s="757"/>
      <c r="HOZ20" s="757"/>
      <c r="HPA20" s="757"/>
      <c r="HPB20" s="757"/>
      <c r="HPC20" s="757"/>
      <c r="HPD20" s="757"/>
      <c r="HPE20" s="757"/>
      <c r="HPF20" s="757"/>
      <c r="HPG20" s="757"/>
      <c r="HPH20" s="757"/>
      <c r="HPI20" s="757"/>
      <c r="HPJ20" s="757"/>
      <c r="HPK20" s="757"/>
      <c r="HPL20" s="757"/>
      <c r="HPM20" s="757"/>
      <c r="HPN20" s="757"/>
      <c r="HPO20" s="757"/>
      <c r="HPP20" s="757"/>
      <c r="HPQ20" s="757"/>
      <c r="HPR20" s="757"/>
      <c r="HPS20" s="757"/>
      <c r="HPT20" s="757"/>
      <c r="HPU20" s="757"/>
      <c r="HPV20" s="757"/>
      <c r="HPW20" s="757"/>
      <c r="HPX20" s="757"/>
      <c r="HPY20" s="757"/>
      <c r="HPZ20" s="757"/>
      <c r="HQA20" s="757"/>
      <c r="HQB20" s="757"/>
      <c r="HQC20" s="757"/>
      <c r="HQD20" s="757"/>
      <c r="HQE20" s="757"/>
      <c r="HQF20" s="757"/>
      <c r="HQG20" s="757"/>
      <c r="HQH20" s="757"/>
      <c r="HQI20" s="757"/>
      <c r="HQJ20" s="757"/>
      <c r="HQK20" s="757"/>
      <c r="HQL20" s="757"/>
      <c r="HQM20" s="757"/>
      <c r="HQN20" s="757"/>
      <c r="HQO20" s="757"/>
      <c r="HQP20" s="757"/>
      <c r="HQQ20" s="757"/>
      <c r="HQR20" s="757"/>
      <c r="HQS20" s="757"/>
      <c r="HQT20" s="757"/>
      <c r="HQU20" s="757"/>
      <c r="HQV20" s="757"/>
      <c r="HQW20" s="757"/>
      <c r="HQX20" s="757"/>
      <c r="HQY20" s="757"/>
      <c r="HQZ20" s="757"/>
      <c r="HRA20" s="757"/>
      <c r="HRB20" s="757"/>
      <c r="HRC20" s="757"/>
      <c r="HRD20" s="757"/>
      <c r="HRE20" s="757"/>
      <c r="HRF20" s="757"/>
      <c r="HRG20" s="757"/>
      <c r="HRH20" s="757"/>
      <c r="HRI20" s="757"/>
      <c r="HRJ20" s="757"/>
      <c r="HRK20" s="757"/>
      <c r="HRL20" s="757"/>
      <c r="HRM20" s="757"/>
      <c r="HRN20" s="757"/>
      <c r="HRO20" s="757"/>
      <c r="HRP20" s="757"/>
      <c r="HRQ20" s="757"/>
      <c r="HRR20" s="757"/>
      <c r="HRS20" s="757"/>
      <c r="HRT20" s="757"/>
      <c r="HRU20" s="757"/>
      <c r="HRV20" s="757"/>
      <c r="HRW20" s="757"/>
      <c r="HRX20" s="757"/>
      <c r="HRY20" s="757"/>
      <c r="HRZ20" s="757"/>
      <c r="HSA20" s="757"/>
      <c r="HSB20" s="757"/>
      <c r="HSC20" s="757"/>
      <c r="HSD20" s="757"/>
      <c r="HSE20" s="757"/>
      <c r="HSF20" s="757"/>
      <c r="HSG20" s="757"/>
      <c r="HSH20" s="757"/>
      <c r="HSI20" s="757"/>
      <c r="HSJ20" s="757"/>
      <c r="HSK20" s="757"/>
      <c r="HSL20" s="757"/>
      <c r="HSM20" s="757"/>
      <c r="HSN20" s="757"/>
      <c r="HSO20" s="757"/>
      <c r="HSP20" s="757"/>
      <c r="HSQ20" s="757"/>
      <c r="HSR20" s="757"/>
      <c r="HSS20" s="757"/>
      <c r="HST20" s="757"/>
      <c r="HSU20" s="757"/>
      <c r="HSV20" s="757"/>
      <c r="HSW20" s="757"/>
      <c r="HSX20" s="757"/>
      <c r="HSY20" s="757"/>
      <c r="HSZ20" s="757"/>
      <c r="HTA20" s="757"/>
      <c r="HTB20" s="757"/>
      <c r="HTC20" s="757"/>
      <c r="HTD20" s="757"/>
      <c r="HTE20" s="757"/>
      <c r="HTF20" s="757"/>
      <c r="HTG20" s="757"/>
      <c r="HTH20" s="757"/>
      <c r="HTI20" s="757"/>
      <c r="HTJ20" s="757"/>
      <c r="HTK20" s="757"/>
      <c r="HTL20" s="757"/>
      <c r="HTM20" s="757"/>
      <c r="HTN20" s="757"/>
      <c r="HTO20" s="757"/>
      <c r="HTP20" s="757"/>
      <c r="HTQ20" s="757"/>
      <c r="HTR20" s="757"/>
      <c r="HTS20" s="757"/>
      <c r="HTT20" s="757"/>
      <c r="HTU20" s="757"/>
      <c r="HTV20" s="757"/>
      <c r="HTW20" s="757"/>
      <c r="HTX20" s="757"/>
      <c r="HTY20" s="757"/>
      <c r="HTZ20" s="757"/>
      <c r="HUA20" s="757"/>
      <c r="HUB20" s="757"/>
      <c r="HUC20" s="757"/>
      <c r="HUD20" s="757"/>
      <c r="HUE20" s="757"/>
      <c r="HUF20" s="757"/>
      <c r="HUG20" s="757"/>
      <c r="HUH20" s="757"/>
      <c r="HUI20" s="757"/>
      <c r="HUJ20" s="757"/>
      <c r="HUK20" s="757"/>
      <c r="HUL20" s="757"/>
      <c r="HUM20" s="757"/>
      <c r="HUN20" s="757"/>
      <c r="HUO20" s="757"/>
      <c r="HUP20" s="757"/>
      <c r="HUQ20" s="757"/>
      <c r="HUR20" s="757"/>
      <c r="HUS20" s="757"/>
      <c r="HUT20" s="757"/>
      <c r="HUU20" s="757"/>
      <c r="HUV20" s="757"/>
      <c r="HUW20" s="757"/>
      <c r="HUX20" s="757"/>
      <c r="HUY20" s="757"/>
      <c r="HUZ20" s="757"/>
      <c r="HVA20" s="757"/>
      <c r="HVB20" s="757"/>
      <c r="HVC20" s="757"/>
      <c r="HVD20" s="757"/>
      <c r="HVE20" s="757"/>
      <c r="HVF20" s="757"/>
      <c r="HVG20" s="757"/>
      <c r="HVH20" s="757"/>
      <c r="HVI20" s="757"/>
      <c r="HVJ20" s="757"/>
      <c r="HVK20" s="757"/>
      <c r="HVL20" s="757"/>
      <c r="HVM20" s="757"/>
      <c r="HVN20" s="757"/>
      <c r="HVO20" s="757"/>
      <c r="HVP20" s="757"/>
      <c r="HVQ20" s="757"/>
      <c r="HVR20" s="757"/>
      <c r="HVS20" s="757"/>
      <c r="HVT20" s="757"/>
      <c r="HVU20" s="757"/>
      <c r="HVV20" s="757"/>
      <c r="HVW20" s="757"/>
      <c r="HVX20" s="757"/>
      <c r="HVY20" s="757"/>
      <c r="HVZ20" s="757"/>
      <c r="HWA20" s="757"/>
      <c r="HWB20" s="757"/>
      <c r="HWC20" s="757"/>
      <c r="HWD20" s="757"/>
      <c r="HWE20" s="757"/>
      <c r="HWF20" s="757"/>
      <c r="HWG20" s="757"/>
      <c r="HWH20" s="757"/>
      <c r="HWI20" s="757"/>
      <c r="HWJ20" s="757"/>
      <c r="HWK20" s="757"/>
      <c r="HWL20" s="757"/>
      <c r="HWM20" s="757"/>
      <c r="HWN20" s="757"/>
      <c r="HWO20" s="757"/>
      <c r="HWP20" s="757"/>
      <c r="HWQ20" s="757"/>
      <c r="HWR20" s="757"/>
      <c r="HWS20" s="757"/>
      <c r="HWT20" s="757"/>
      <c r="HWU20" s="757"/>
      <c r="HWV20" s="757"/>
      <c r="HWW20" s="757"/>
      <c r="HWX20" s="757"/>
      <c r="HWY20" s="757"/>
      <c r="HWZ20" s="757"/>
      <c r="HXA20" s="757"/>
      <c r="HXB20" s="757"/>
      <c r="HXC20" s="757"/>
      <c r="HXD20" s="757"/>
      <c r="HXE20" s="757"/>
      <c r="HXF20" s="757"/>
      <c r="HXG20" s="757"/>
      <c r="HXH20" s="757"/>
      <c r="HXI20" s="757"/>
      <c r="HXJ20" s="757"/>
      <c r="HXK20" s="757"/>
      <c r="HXL20" s="757"/>
      <c r="HXM20" s="757"/>
      <c r="HXN20" s="757"/>
      <c r="HXO20" s="757"/>
      <c r="HXP20" s="757"/>
      <c r="HXQ20" s="757"/>
      <c r="HXR20" s="757"/>
      <c r="HXS20" s="757"/>
      <c r="HXT20" s="757"/>
      <c r="HXU20" s="757"/>
      <c r="HXV20" s="757"/>
      <c r="HXW20" s="757"/>
      <c r="HXX20" s="757"/>
      <c r="HXY20" s="757"/>
      <c r="HXZ20" s="757"/>
      <c r="HYA20" s="757"/>
      <c r="HYB20" s="757"/>
      <c r="HYC20" s="757"/>
      <c r="HYD20" s="757"/>
      <c r="HYE20" s="757"/>
      <c r="HYF20" s="757"/>
      <c r="HYG20" s="757"/>
      <c r="HYH20" s="757"/>
      <c r="HYI20" s="757"/>
      <c r="HYJ20" s="757"/>
      <c r="HYK20" s="757"/>
      <c r="HYL20" s="757"/>
      <c r="HYM20" s="757"/>
      <c r="HYN20" s="757"/>
      <c r="HYO20" s="757"/>
      <c r="HYP20" s="757"/>
      <c r="HYQ20" s="757"/>
      <c r="HYR20" s="757"/>
      <c r="HYS20" s="757"/>
      <c r="HYT20" s="757"/>
      <c r="HYU20" s="757"/>
      <c r="HYV20" s="757"/>
      <c r="HYW20" s="757"/>
      <c r="HYX20" s="757"/>
      <c r="HYY20" s="757"/>
      <c r="HYZ20" s="757"/>
      <c r="HZA20" s="757"/>
      <c r="HZB20" s="757"/>
      <c r="HZC20" s="757"/>
      <c r="HZD20" s="757"/>
      <c r="HZE20" s="757"/>
      <c r="HZF20" s="757"/>
      <c r="HZG20" s="757"/>
      <c r="HZH20" s="757"/>
      <c r="HZI20" s="757"/>
      <c r="HZJ20" s="757"/>
      <c r="HZK20" s="757"/>
      <c r="HZL20" s="757"/>
      <c r="HZM20" s="757"/>
      <c r="HZN20" s="757"/>
      <c r="HZO20" s="757"/>
      <c r="HZP20" s="757"/>
      <c r="HZQ20" s="757"/>
      <c r="HZR20" s="757"/>
      <c r="HZS20" s="757"/>
      <c r="HZT20" s="757"/>
      <c r="HZU20" s="757"/>
      <c r="HZV20" s="757"/>
      <c r="HZW20" s="757"/>
      <c r="HZX20" s="757"/>
      <c r="HZY20" s="757"/>
      <c r="HZZ20" s="757"/>
      <c r="IAA20" s="757"/>
      <c r="IAB20" s="757"/>
      <c r="IAC20" s="757"/>
      <c r="IAD20" s="757"/>
      <c r="IAE20" s="757"/>
      <c r="IAF20" s="757"/>
      <c r="IAG20" s="757"/>
      <c r="IAH20" s="757"/>
      <c r="IAI20" s="757"/>
      <c r="IAJ20" s="757"/>
      <c r="IAK20" s="757"/>
      <c r="IAL20" s="757"/>
      <c r="IAM20" s="757"/>
      <c r="IAN20" s="757"/>
      <c r="IAO20" s="757"/>
      <c r="IAP20" s="757"/>
      <c r="IAQ20" s="757"/>
      <c r="IAR20" s="757"/>
      <c r="IAS20" s="757"/>
      <c r="IAT20" s="757"/>
      <c r="IAU20" s="757"/>
      <c r="IAV20" s="757"/>
      <c r="IAW20" s="757"/>
      <c r="IAX20" s="757"/>
      <c r="IAY20" s="757"/>
      <c r="IAZ20" s="757"/>
      <c r="IBA20" s="757"/>
      <c r="IBB20" s="757"/>
      <c r="IBC20" s="757"/>
      <c r="IBD20" s="757"/>
      <c r="IBE20" s="757"/>
      <c r="IBF20" s="757"/>
      <c r="IBG20" s="757"/>
      <c r="IBH20" s="757"/>
      <c r="IBI20" s="757"/>
      <c r="IBJ20" s="757"/>
      <c r="IBK20" s="757"/>
      <c r="IBL20" s="757"/>
      <c r="IBM20" s="757"/>
      <c r="IBN20" s="757"/>
      <c r="IBO20" s="757"/>
      <c r="IBP20" s="757"/>
      <c r="IBQ20" s="757"/>
      <c r="IBR20" s="757"/>
      <c r="IBS20" s="757"/>
      <c r="IBT20" s="757"/>
      <c r="IBU20" s="757"/>
      <c r="IBV20" s="757"/>
      <c r="IBW20" s="757"/>
      <c r="IBX20" s="757"/>
      <c r="IBY20" s="757"/>
      <c r="IBZ20" s="757"/>
      <c r="ICA20" s="757"/>
      <c r="ICB20" s="757"/>
      <c r="ICC20" s="757"/>
      <c r="ICD20" s="757"/>
      <c r="ICE20" s="757"/>
      <c r="ICF20" s="757"/>
      <c r="ICG20" s="757"/>
      <c r="ICH20" s="757"/>
      <c r="ICI20" s="757"/>
      <c r="ICJ20" s="757"/>
      <c r="ICK20" s="757"/>
      <c r="ICL20" s="757"/>
      <c r="ICM20" s="757"/>
      <c r="ICN20" s="757"/>
      <c r="ICO20" s="757"/>
      <c r="ICP20" s="757"/>
      <c r="ICQ20" s="757"/>
      <c r="ICR20" s="757"/>
      <c r="ICS20" s="757"/>
      <c r="ICT20" s="757"/>
      <c r="ICU20" s="757"/>
      <c r="ICV20" s="757"/>
      <c r="ICW20" s="757"/>
      <c r="ICX20" s="757"/>
      <c r="ICY20" s="757"/>
      <c r="ICZ20" s="757"/>
      <c r="IDA20" s="757"/>
      <c r="IDB20" s="757"/>
      <c r="IDC20" s="757"/>
      <c r="IDD20" s="757"/>
      <c r="IDE20" s="757"/>
      <c r="IDF20" s="757"/>
      <c r="IDG20" s="757"/>
      <c r="IDH20" s="757"/>
      <c r="IDI20" s="757"/>
      <c r="IDJ20" s="757"/>
      <c r="IDK20" s="757"/>
      <c r="IDL20" s="757"/>
      <c r="IDM20" s="757"/>
      <c r="IDN20" s="757"/>
      <c r="IDO20" s="757"/>
      <c r="IDP20" s="757"/>
      <c r="IDQ20" s="757"/>
      <c r="IDR20" s="757"/>
      <c r="IDS20" s="757"/>
      <c r="IDT20" s="757"/>
      <c r="IDU20" s="757"/>
      <c r="IDV20" s="757"/>
      <c r="IDW20" s="757"/>
      <c r="IDX20" s="757"/>
      <c r="IDY20" s="757"/>
      <c r="IDZ20" s="757"/>
      <c r="IEA20" s="757"/>
      <c r="IEB20" s="757"/>
      <c r="IEC20" s="757"/>
      <c r="IED20" s="757"/>
      <c r="IEE20" s="757"/>
      <c r="IEF20" s="757"/>
      <c r="IEG20" s="757"/>
      <c r="IEH20" s="757"/>
      <c r="IEI20" s="757"/>
      <c r="IEJ20" s="757"/>
      <c r="IEK20" s="757"/>
      <c r="IEL20" s="757"/>
      <c r="IEM20" s="757"/>
      <c r="IEN20" s="757"/>
      <c r="IEO20" s="757"/>
      <c r="IEP20" s="757"/>
      <c r="IEQ20" s="757"/>
      <c r="IER20" s="757"/>
      <c r="IES20" s="757"/>
      <c r="IET20" s="757"/>
      <c r="IEU20" s="757"/>
      <c r="IEV20" s="757"/>
      <c r="IEW20" s="757"/>
      <c r="IEX20" s="757"/>
      <c r="IEY20" s="757"/>
      <c r="IEZ20" s="757"/>
      <c r="IFA20" s="757"/>
      <c r="IFB20" s="757"/>
      <c r="IFC20" s="757"/>
      <c r="IFD20" s="757"/>
      <c r="IFE20" s="757"/>
      <c r="IFF20" s="757"/>
      <c r="IFG20" s="757"/>
      <c r="IFH20" s="757"/>
      <c r="IFI20" s="757"/>
      <c r="IFJ20" s="757"/>
      <c r="IFK20" s="757"/>
      <c r="IFL20" s="757"/>
      <c r="IFM20" s="757"/>
      <c r="IFN20" s="757"/>
      <c r="IFO20" s="757"/>
      <c r="IFP20" s="757"/>
      <c r="IFQ20" s="757"/>
      <c r="IFR20" s="757"/>
      <c r="IFS20" s="757"/>
      <c r="IFT20" s="757"/>
      <c r="IFU20" s="757"/>
      <c r="IFV20" s="757"/>
      <c r="IFW20" s="757"/>
      <c r="IFX20" s="757"/>
      <c r="IFY20" s="757"/>
      <c r="IFZ20" s="757"/>
      <c r="IGA20" s="757"/>
      <c r="IGB20" s="757"/>
      <c r="IGC20" s="757"/>
      <c r="IGD20" s="757"/>
      <c r="IGE20" s="757"/>
      <c r="IGF20" s="757"/>
      <c r="IGG20" s="757"/>
      <c r="IGH20" s="757"/>
      <c r="IGI20" s="757"/>
      <c r="IGJ20" s="757"/>
      <c r="IGK20" s="757"/>
      <c r="IGL20" s="757"/>
      <c r="IGM20" s="757"/>
      <c r="IGN20" s="757"/>
      <c r="IGO20" s="757"/>
      <c r="IGP20" s="757"/>
      <c r="IGQ20" s="757"/>
      <c r="IGR20" s="757"/>
      <c r="IGS20" s="757"/>
      <c r="IGT20" s="757"/>
      <c r="IGU20" s="757"/>
      <c r="IGV20" s="757"/>
      <c r="IGW20" s="757"/>
      <c r="IGX20" s="757"/>
      <c r="IGY20" s="757"/>
      <c r="IGZ20" s="757"/>
      <c r="IHA20" s="757"/>
      <c r="IHB20" s="757"/>
      <c r="IHC20" s="757"/>
      <c r="IHD20" s="757"/>
      <c r="IHE20" s="757"/>
      <c r="IHF20" s="757"/>
      <c r="IHG20" s="757"/>
      <c r="IHH20" s="757"/>
      <c r="IHI20" s="757"/>
      <c r="IHJ20" s="757"/>
      <c r="IHK20" s="757"/>
      <c r="IHL20" s="757"/>
      <c r="IHM20" s="757"/>
      <c r="IHN20" s="757"/>
      <c r="IHO20" s="757"/>
      <c r="IHP20" s="757"/>
      <c r="IHQ20" s="757"/>
      <c r="IHR20" s="757"/>
      <c r="IHS20" s="757"/>
      <c r="IHT20" s="757"/>
      <c r="IHU20" s="757"/>
      <c r="IHV20" s="757"/>
      <c r="IHW20" s="757"/>
      <c r="IHX20" s="757"/>
      <c r="IHY20" s="757"/>
      <c r="IHZ20" s="757"/>
      <c r="IIA20" s="757"/>
      <c r="IIB20" s="757"/>
      <c r="IIC20" s="757"/>
      <c r="IID20" s="757"/>
      <c r="IIE20" s="757"/>
      <c r="IIF20" s="757"/>
      <c r="IIG20" s="757"/>
      <c r="IIH20" s="757"/>
      <c r="III20" s="757"/>
      <c r="IIJ20" s="757"/>
      <c r="IIK20" s="757"/>
      <c r="IIL20" s="757"/>
      <c r="IIM20" s="757"/>
      <c r="IIN20" s="757"/>
      <c r="IIO20" s="757"/>
      <c r="IIP20" s="757"/>
      <c r="IIQ20" s="757"/>
      <c r="IIR20" s="757"/>
      <c r="IIS20" s="757"/>
      <c r="IIT20" s="757"/>
      <c r="IIU20" s="757"/>
      <c r="IIV20" s="757"/>
      <c r="IIW20" s="757"/>
      <c r="IIX20" s="757"/>
      <c r="IIY20" s="757"/>
      <c r="IIZ20" s="757"/>
      <c r="IJA20" s="757"/>
      <c r="IJB20" s="757"/>
      <c r="IJC20" s="757"/>
      <c r="IJD20" s="757"/>
      <c r="IJE20" s="757"/>
      <c r="IJF20" s="757"/>
      <c r="IJG20" s="757"/>
      <c r="IJH20" s="757"/>
      <c r="IJI20" s="757"/>
      <c r="IJJ20" s="757"/>
      <c r="IJK20" s="757"/>
      <c r="IJL20" s="757"/>
      <c r="IJM20" s="757"/>
      <c r="IJN20" s="757"/>
      <c r="IJO20" s="757"/>
      <c r="IJP20" s="757"/>
      <c r="IJQ20" s="757"/>
      <c r="IJR20" s="757"/>
      <c r="IJS20" s="757"/>
      <c r="IJT20" s="757"/>
      <c r="IJU20" s="757"/>
      <c r="IJV20" s="757"/>
      <c r="IJW20" s="757"/>
      <c r="IJX20" s="757"/>
      <c r="IJY20" s="757"/>
      <c r="IJZ20" s="757"/>
      <c r="IKA20" s="757"/>
      <c r="IKB20" s="757"/>
      <c r="IKC20" s="757"/>
      <c r="IKD20" s="757"/>
      <c r="IKE20" s="757"/>
      <c r="IKF20" s="757"/>
      <c r="IKG20" s="757"/>
      <c r="IKH20" s="757"/>
      <c r="IKI20" s="757"/>
      <c r="IKJ20" s="757"/>
      <c r="IKK20" s="757"/>
      <c r="IKL20" s="757"/>
      <c r="IKM20" s="757"/>
      <c r="IKN20" s="757"/>
      <c r="IKO20" s="757"/>
      <c r="IKP20" s="757"/>
      <c r="IKQ20" s="757"/>
      <c r="IKR20" s="757"/>
      <c r="IKS20" s="757"/>
      <c r="IKT20" s="757"/>
      <c r="IKU20" s="757"/>
      <c r="IKV20" s="757"/>
      <c r="IKW20" s="757"/>
      <c r="IKX20" s="757"/>
      <c r="IKY20" s="757"/>
      <c r="IKZ20" s="757"/>
      <c r="ILA20" s="757"/>
      <c r="ILB20" s="757"/>
      <c r="ILC20" s="757"/>
      <c r="ILD20" s="757"/>
      <c r="ILE20" s="757"/>
      <c r="ILF20" s="757"/>
      <c r="ILG20" s="757"/>
      <c r="ILH20" s="757"/>
      <c r="ILI20" s="757"/>
      <c r="ILJ20" s="757"/>
      <c r="ILK20" s="757"/>
      <c r="ILL20" s="757"/>
      <c r="ILM20" s="757"/>
      <c r="ILN20" s="757"/>
      <c r="ILO20" s="757"/>
      <c r="ILP20" s="757"/>
      <c r="ILQ20" s="757"/>
      <c r="ILR20" s="757"/>
      <c r="ILS20" s="757"/>
      <c r="ILT20" s="757"/>
      <c r="ILU20" s="757"/>
      <c r="ILV20" s="757"/>
      <c r="ILW20" s="757"/>
      <c r="ILX20" s="757"/>
      <c r="ILY20" s="757"/>
      <c r="ILZ20" s="757"/>
      <c r="IMA20" s="757"/>
      <c r="IMB20" s="757"/>
      <c r="IMC20" s="757"/>
      <c r="IMD20" s="757"/>
      <c r="IME20" s="757"/>
      <c r="IMF20" s="757"/>
      <c r="IMG20" s="757"/>
      <c r="IMH20" s="757"/>
      <c r="IMI20" s="757"/>
      <c r="IMJ20" s="757"/>
      <c r="IMK20" s="757"/>
      <c r="IML20" s="757"/>
      <c r="IMM20" s="757"/>
      <c r="IMN20" s="757"/>
      <c r="IMO20" s="757"/>
      <c r="IMP20" s="757"/>
      <c r="IMQ20" s="757"/>
      <c r="IMR20" s="757"/>
      <c r="IMS20" s="757"/>
      <c r="IMT20" s="757"/>
      <c r="IMU20" s="757"/>
      <c r="IMV20" s="757"/>
      <c r="IMW20" s="757"/>
      <c r="IMX20" s="757"/>
      <c r="IMY20" s="757"/>
      <c r="IMZ20" s="757"/>
      <c r="INA20" s="757"/>
      <c r="INB20" s="757"/>
      <c r="INC20" s="757"/>
      <c r="IND20" s="757"/>
      <c r="INE20" s="757"/>
      <c r="INF20" s="757"/>
      <c r="ING20" s="757"/>
      <c r="INH20" s="757"/>
      <c r="INI20" s="757"/>
      <c r="INJ20" s="757"/>
      <c r="INK20" s="757"/>
      <c r="INL20" s="757"/>
      <c r="INM20" s="757"/>
      <c r="INN20" s="757"/>
      <c r="INO20" s="757"/>
      <c r="INP20" s="757"/>
      <c r="INQ20" s="757"/>
      <c r="INR20" s="757"/>
      <c r="INS20" s="757"/>
      <c r="INT20" s="757"/>
      <c r="INU20" s="757"/>
      <c r="INV20" s="757"/>
      <c r="INW20" s="757"/>
      <c r="INX20" s="757"/>
      <c r="INY20" s="757"/>
      <c r="INZ20" s="757"/>
      <c r="IOA20" s="757"/>
      <c r="IOB20" s="757"/>
      <c r="IOC20" s="757"/>
      <c r="IOD20" s="757"/>
      <c r="IOE20" s="757"/>
      <c r="IOF20" s="757"/>
      <c r="IOG20" s="757"/>
      <c r="IOH20" s="757"/>
      <c r="IOI20" s="757"/>
      <c r="IOJ20" s="757"/>
      <c r="IOK20" s="757"/>
      <c r="IOL20" s="757"/>
      <c r="IOM20" s="757"/>
      <c r="ION20" s="757"/>
      <c r="IOO20" s="757"/>
      <c r="IOP20" s="757"/>
      <c r="IOQ20" s="757"/>
      <c r="IOR20" s="757"/>
      <c r="IOS20" s="757"/>
      <c r="IOT20" s="757"/>
      <c r="IOU20" s="757"/>
      <c r="IOV20" s="757"/>
      <c r="IOW20" s="757"/>
      <c r="IOX20" s="757"/>
      <c r="IOY20" s="757"/>
      <c r="IOZ20" s="757"/>
      <c r="IPA20" s="757"/>
      <c r="IPB20" s="757"/>
      <c r="IPC20" s="757"/>
      <c r="IPD20" s="757"/>
      <c r="IPE20" s="757"/>
      <c r="IPF20" s="757"/>
      <c r="IPG20" s="757"/>
      <c r="IPH20" s="757"/>
      <c r="IPI20" s="757"/>
      <c r="IPJ20" s="757"/>
      <c r="IPK20" s="757"/>
      <c r="IPL20" s="757"/>
      <c r="IPM20" s="757"/>
      <c r="IPN20" s="757"/>
      <c r="IPO20" s="757"/>
      <c r="IPP20" s="757"/>
      <c r="IPQ20" s="757"/>
      <c r="IPR20" s="757"/>
      <c r="IPS20" s="757"/>
      <c r="IPT20" s="757"/>
      <c r="IPU20" s="757"/>
      <c r="IPV20" s="757"/>
      <c r="IPW20" s="757"/>
      <c r="IPX20" s="757"/>
      <c r="IPY20" s="757"/>
      <c r="IPZ20" s="757"/>
      <c r="IQA20" s="757"/>
      <c r="IQB20" s="757"/>
      <c r="IQC20" s="757"/>
      <c r="IQD20" s="757"/>
      <c r="IQE20" s="757"/>
      <c r="IQF20" s="757"/>
      <c r="IQG20" s="757"/>
      <c r="IQH20" s="757"/>
      <c r="IQI20" s="757"/>
      <c r="IQJ20" s="757"/>
      <c r="IQK20" s="757"/>
      <c r="IQL20" s="757"/>
      <c r="IQM20" s="757"/>
      <c r="IQN20" s="757"/>
      <c r="IQO20" s="757"/>
      <c r="IQP20" s="757"/>
      <c r="IQQ20" s="757"/>
      <c r="IQR20" s="757"/>
      <c r="IQS20" s="757"/>
      <c r="IQT20" s="757"/>
      <c r="IQU20" s="757"/>
      <c r="IQV20" s="757"/>
      <c r="IQW20" s="757"/>
      <c r="IQX20" s="757"/>
      <c r="IQY20" s="757"/>
      <c r="IQZ20" s="757"/>
      <c r="IRA20" s="757"/>
      <c r="IRB20" s="757"/>
      <c r="IRC20" s="757"/>
      <c r="IRD20" s="757"/>
      <c r="IRE20" s="757"/>
      <c r="IRF20" s="757"/>
      <c r="IRG20" s="757"/>
      <c r="IRH20" s="757"/>
      <c r="IRI20" s="757"/>
      <c r="IRJ20" s="757"/>
      <c r="IRK20" s="757"/>
      <c r="IRL20" s="757"/>
      <c r="IRM20" s="757"/>
      <c r="IRN20" s="757"/>
      <c r="IRO20" s="757"/>
      <c r="IRP20" s="757"/>
      <c r="IRQ20" s="757"/>
      <c r="IRR20" s="757"/>
      <c r="IRS20" s="757"/>
      <c r="IRT20" s="757"/>
      <c r="IRU20" s="757"/>
      <c r="IRV20" s="757"/>
      <c r="IRW20" s="757"/>
      <c r="IRX20" s="757"/>
      <c r="IRY20" s="757"/>
      <c r="IRZ20" s="757"/>
      <c r="ISA20" s="757"/>
      <c r="ISB20" s="757"/>
      <c r="ISC20" s="757"/>
      <c r="ISD20" s="757"/>
      <c r="ISE20" s="757"/>
      <c r="ISF20" s="757"/>
      <c r="ISG20" s="757"/>
      <c r="ISH20" s="757"/>
      <c r="ISI20" s="757"/>
      <c r="ISJ20" s="757"/>
      <c r="ISK20" s="757"/>
      <c r="ISL20" s="757"/>
      <c r="ISM20" s="757"/>
      <c r="ISN20" s="757"/>
      <c r="ISO20" s="757"/>
      <c r="ISP20" s="757"/>
      <c r="ISQ20" s="757"/>
      <c r="ISR20" s="757"/>
      <c r="ISS20" s="757"/>
      <c r="IST20" s="757"/>
      <c r="ISU20" s="757"/>
      <c r="ISV20" s="757"/>
      <c r="ISW20" s="757"/>
      <c r="ISX20" s="757"/>
      <c r="ISY20" s="757"/>
      <c r="ISZ20" s="757"/>
      <c r="ITA20" s="757"/>
      <c r="ITB20" s="757"/>
      <c r="ITC20" s="757"/>
      <c r="ITD20" s="757"/>
      <c r="ITE20" s="757"/>
      <c r="ITF20" s="757"/>
      <c r="ITG20" s="757"/>
      <c r="ITH20" s="757"/>
      <c r="ITI20" s="757"/>
      <c r="ITJ20" s="757"/>
      <c r="ITK20" s="757"/>
      <c r="ITL20" s="757"/>
      <c r="ITM20" s="757"/>
      <c r="ITN20" s="757"/>
      <c r="ITO20" s="757"/>
      <c r="ITP20" s="757"/>
      <c r="ITQ20" s="757"/>
      <c r="ITR20" s="757"/>
      <c r="ITS20" s="757"/>
      <c r="ITT20" s="757"/>
      <c r="ITU20" s="757"/>
      <c r="ITV20" s="757"/>
      <c r="ITW20" s="757"/>
      <c r="ITX20" s="757"/>
      <c r="ITY20" s="757"/>
      <c r="ITZ20" s="757"/>
      <c r="IUA20" s="757"/>
      <c r="IUB20" s="757"/>
      <c r="IUC20" s="757"/>
      <c r="IUD20" s="757"/>
      <c r="IUE20" s="757"/>
      <c r="IUF20" s="757"/>
      <c r="IUG20" s="757"/>
      <c r="IUH20" s="757"/>
      <c r="IUI20" s="757"/>
      <c r="IUJ20" s="757"/>
      <c r="IUK20" s="757"/>
      <c r="IUL20" s="757"/>
      <c r="IUM20" s="757"/>
      <c r="IUN20" s="757"/>
      <c r="IUO20" s="757"/>
      <c r="IUP20" s="757"/>
      <c r="IUQ20" s="757"/>
      <c r="IUR20" s="757"/>
      <c r="IUS20" s="757"/>
      <c r="IUT20" s="757"/>
      <c r="IUU20" s="757"/>
      <c r="IUV20" s="757"/>
      <c r="IUW20" s="757"/>
      <c r="IUX20" s="757"/>
      <c r="IUY20" s="757"/>
      <c r="IUZ20" s="757"/>
      <c r="IVA20" s="757"/>
      <c r="IVB20" s="757"/>
      <c r="IVC20" s="757"/>
      <c r="IVD20" s="757"/>
      <c r="IVE20" s="757"/>
      <c r="IVF20" s="757"/>
      <c r="IVG20" s="757"/>
      <c r="IVH20" s="757"/>
      <c r="IVI20" s="757"/>
      <c r="IVJ20" s="757"/>
      <c r="IVK20" s="757"/>
      <c r="IVL20" s="757"/>
      <c r="IVM20" s="757"/>
      <c r="IVN20" s="757"/>
      <c r="IVO20" s="757"/>
      <c r="IVP20" s="757"/>
      <c r="IVQ20" s="757"/>
      <c r="IVR20" s="757"/>
      <c r="IVS20" s="757"/>
      <c r="IVT20" s="757"/>
      <c r="IVU20" s="757"/>
      <c r="IVV20" s="757"/>
      <c r="IVW20" s="757"/>
      <c r="IVX20" s="757"/>
      <c r="IVY20" s="757"/>
      <c r="IVZ20" s="757"/>
      <c r="IWA20" s="757"/>
      <c r="IWB20" s="757"/>
      <c r="IWC20" s="757"/>
      <c r="IWD20" s="757"/>
      <c r="IWE20" s="757"/>
      <c r="IWF20" s="757"/>
      <c r="IWG20" s="757"/>
      <c r="IWH20" s="757"/>
      <c r="IWI20" s="757"/>
      <c r="IWJ20" s="757"/>
      <c r="IWK20" s="757"/>
      <c r="IWL20" s="757"/>
      <c r="IWM20" s="757"/>
      <c r="IWN20" s="757"/>
      <c r="IWO20" s="757"/>
      <c r="IWP20" s="757"/>
      <c r="IWQ20" s="757"/>
      <c r="IWR20" s="757"/>
      <c r="IWS20" s="757"/>
      <c r="IWT20" s="757"/>
      <c r="IWU20" s="757"/>
      <c r="IWV20" s="757"/>
      <c r="IWW20" s="757"/>
      <c r="IWX20" s="757"/>
      <c r="IWY20" s="757"/>
      <c r="IWZ20" s="757"/>
      <c r="IXA20" s="757"/>
      <c r="IXB20" s="757"/>
      <c r="IXC20" s="757"/>
      <c r="IXD20" s="757"/>
      <c r="IXE20" s="757"/>
      <c r="IXF20" s="757"/>
      <c r="IXG20" s="757"/>
      <c r="IXH20" s="757"/>
      <c r="IXI20" s="757"/>
      <c r="IXJ20" s="757"/>
      <c r="IXK20" s="757"/>
      <c r="IXL20" s="757"/>
      <c r="IXM20" s="757"/>
      <c r="IXN20" s="757"/>
      <c r="IXO20" s="757"/>
      <c r="IXP20" s="757"/>
      <c r="IXQ20" s="757"/>
      <c r="IXR20" s="757"/>
      <c r="IXS20" s="757"/>
      <c r="IXT20" s="757"/>
      <c r="IXU20" s="757"/>
      <c r="IXV20" s="757"/>
      <c r="IXW20" s="757"/>
      <c r="IXX20" s="757"/>
      <c r="IXY20" s="757"/>
      <c r="IXZ20" s="757"/>
      <c r="IYA20" s="757"/>
      <c r="IYB20" s="757"/>
      <c r="IYC20" s="757"/>
      <c r="IYD20" s="757"/>
      <c r="IYE20" s="757"/>
      <c r="IYF20" s="757"/>
      <c r="IYG20" s="757"/>
      <c r="IYH20" s="757"/>
      <c r="IYI20" s="757"/>
      <c r="IYJ20" s="757"/>
      <c r="IYK20" s="757"/>
      <c r="IYL20" s="757"/>
      <c r="IYM20" s="757"/>
      <c r="IYN20" s="757"/>
      <c r="IYO20" s="757"/>
      <c r="IYP20" s="757"/>
      <c r="IYQ20" s="757"/>
      <c r="IYR20" s="757"/>
      <c r="IYS20" s="757"/>
      <c r="IYT20" s="757"/>
      <c r="IYU20" s="757"/>
      <c r="IYV20" s="757"/>
      <c r="IYW20" s="757"/>
      <c r="IYX20" s="757"/>
      <c r="IYY20" s="757"/>
      <c r="IYZ20" s="757"/>
      <c r="IZA20" s="757"/>
      <c r="IZB20" s="757"/>
      <c r="IZC20" s="757"/>
      <c r="IZD20" s="757"/>
      <c r="IZE20" s="757"/>
      <c r="IZF20" s="757"/>
      <c r="IZG20" s="757"/>
      <c r="IZH20" s="757"/>
      <c r="IZI20" s="757"/>
      <c r="IZJ20" s="757"/>
      <c r="IZK20" s="757"/>
      <c r="IZL20" s="757"/>
      <c r="IZM20" s="757"/>
      <c r="IZN20" s="757"/>
      <c r="IZO20" s="757"/>
      <c r="IZP20" s="757"/>
      <c r="IZQ20" s="757"/>
      <c r="IZR20" s="757"/>
      <c r="IZS20" s="757"/>
      <c r="IZT20" s="757"/>
      <c r="IZU20" s="757"/>
      <c r="IZV20" s="757"/>
      <c r="IZW20" s="757"/>
      <c r="IZX20" s="757"/>
      <c r="IZY20" s="757"/>
      <c r="IZZ20" s="757"/>
      <c r="JAA20" s="757"/>
      <c r="JAB20" s="757"/>
      <c r="JAC20" s="757"/>
      <c r="JAD20" s="757"/>
      <c r="JAE20" s="757"/>
      <c r="JAF20" s="757"/>
      <c r="JAG20" s="757"/>
      <c r="JAH20" s="757"/>
      <c r="JAI20" s="757"/>
      <c r="JAJ20" s="757"/>
      <c r="JAK20" s="757"/>
      <c r="JAL20" s="757"/>
      <c r="JAM20" s="757"/>
      <c r="JAN20" s="757"/>
      <c r="JAO20" s="757"/>
      <c r="JAP20" s="757"/>
      <c r="JAQ20" s="757"/>
      <c r="JAR20" s="757"/>
      <c r="JAS20" s="757"/>
      <c r="JAT20" s="757"/>
      <c r="JAU20" s="757"/>
      <c r="JAV20" s="757"/>
      <c r="JAW20" s="757"/>
      <c r="JAX20" s="757"/>
      <c r="JAY20" s="757"/>
      <c r="JAZ20" s="757"/>
      <c r="JBA20" s="757"/>
      <c r="JBB20" s="757"/>
      <c r="JBC20" s="757"/>
      <c r="JBD20" s="757"/>
      <c r="JBE20" s="757"/>
      <c r="JBF20" s="757"/>
      <c r="JBG20" s="757"/>
      <c r="JBH20" s="757"/>
      <c r="JBI20" s="757"/>
      <c r="JBJ20" s="757"/>
      <c r="JBK20" s="757"/>
      <c r="JBL20" s="757"/>
      <c r="JBM20" s="757"/>
      <c r="JBN20" s="757"/>
      <c r="JBO20" s="757"/>
      <c r="JBP20" s="757"/>
      <c r="JBQ20" s="757"/>
      <c r="JBR20" s="757"/>
      <c r="JBS20" s="757"/>
      <c r="JBT20" s="757"/>
      <c r="JBU20" s="757"/>
      <c r="JBV20" s="757"/>
      <c r="JBW20" s="757"/>
      <c r="JBX20" s="757"/>
      <c r="JBY20" s="757"/>
      <c r="JBZ20" s="757"/>
      <c r="JCA20" s="757"/>
      <c r="JCB20" s="757"/>
      <c r="JCC20" s="757"/>
      <c r="JCD20" s="757"/>
      <c r="JCE20" s="757"/>
      <c r="JCF20" s="757"/>
      <c r="JCG20" s="757"/>
      <c r="JCH20" s="757"/>
      <c r="JCI20" s="757"/>
      <c r="JCJ20" s="757"/>
      <c r="JCK20" s="757"/>
      <c r="JCL20" s="757"/>
      <c r="JCM20" s="757"/>
      <c r="JCN20" s="757"/>
      <c r="JCO20" s="757"/>
      <c r="JCP20" s="757"/>
      <c r="JCQ20" s="757"/>
      <c r="JCR20" s="757"/>
      <c r="JCS20" s="757"/>
      <c r="JCT20" s="757"/>
      <c r="JCU20" s="757"/>
      <c r="JCV20" s="757"/>
      <c r="JCW20" s="757"/>
      <c r="JCX20" s="757"/>
      <c r="JCY20" s="757"/>
      <c r="JCZ20" s="757"/>
      <c r="JDA20" s="757"/>
      <c r="JDB20" s="757"/>
      <c r="JDC20" s="757"/>
      <c r="JDD20" s="757"/>
      <c r="JDE20" s="757"/>
      <c r="JDF20" s="757"/>
      <c r="JDG20" s="757"/>
      <c r="JDH20" s="757"/>
      <c r="JDI20" s="757"/>
      <c r="JDJ20" s="757"/>
      <c r="JDK20" s="757"/>
      <c r="JDL20" s="757"/>
      <c r="JDM20" s="757"/>
      <c r="JDN20" s="757"/>
      <c r="JDO20" s="757"/>
      <c r="JDP20" s="757"/>
      <c r="JDQ20" s="757"/>
      <c r="JDR20" s="757"/>
      <c r="JDS20" s="757"/>
      <c r="JDT20" s="757"/>
      <c r="JDU20" s="757"/>
      <c r="JDV20" s="757"/>
      <c r="JDW20" s="757"/>
      <c r="JDX20" s="757"/>
      <c r="JDY20" s="757"/>
      <c r="JDZ20" s="757"/>
      <c r="JEA20" s="757"/>
      <c r="JEB20" s="757"/>
      <c r="JEC20" s="757"/>
      <c r="JED20" s="757"/>
      <c r="JEE20" s="757"/>
      <c r="JEF20" s="757"/>
      <c r="JEG20" s="757"/>
      <c r="JEH20" s="757"/>
      <c r="JEI20" s="757"/>
      <c r="JEJ20" s="757"/>
      <c r="JEK20" s="757"/>
      <c r="JEL20" s="757"/>
      <c r="JEM20" s="757"/>
      <c r="JEN20" s="757"/>
      <c r="JEO20" s="757"/>
      <c r="JEP20" s="757"/>
      <c r="JEQ20" s="757"/>
      <c r="JER20" s="757"/>
      <c r="JES20" s="757"/>
      <c r="JET20" s="757"/>
      <c r="JEU20" s="757"/>
      <c r="JEV20" s="757"/>
      <c r="JEW20" s="757"/>
      <c r="JEX20" s="757"/>
      <c r="JEY20" s="757"/>
      <c r="JEZ20" s="757"/>
      <c r="JFA20" s="757"/>
      <c r="JFB20" s="757"/>
      <c r="JFC20" s="757"/>
      <c r="JFD20" s="757"/>
      <c r="JFE20" s="757"/>
      <c r="JFF20" s="757"/>
      <c r="JFG20" s="757"/>
      <c r="JFH20" s="757"/>
      <c r="JFI20" s="757"/>
      <c r="JFJ20" s="757"/>
      <c r="JFK20" s="757"/>
      <c r="JFL20" s="757"/>
      <c r="JFM20" s="757"/>
      <c r="JFN20" s="757"/>
      <c r="JFO20" s="757"/>
      <c r="JFP20" s="757"/>
      <c r="JFQ20" s="757"/>
      <c r="JFR20" s="757"/>
      <c r="JFS20" s="757"/>
      <c r="JFT20" s="757"/>
      <c r="JFU20" s="757"/>
      <c r="JFV20" s="757"/>
      <c r="JFW20" s="757"/>
      <c r="JFX20" s="757"/>
      <c r="JFY20" s="757"/>
      <c r="JFZ20" s="757"/>
      <c r="JGA20" s="757"/>
      <c r="JGB20" s="757"/>
      <c r="JGC20" s="757"/>
      <c r="JGD20" s="757"/>
      <c r="JGE20" s="757"/>
      <c r="JGF20" s="757"/>
      <c r="JGG20" s="757"/>
      <c r="JGH20" s="757"/>
      <c r="JGI20" s="757"/>
      <c r="JGJ20" s="757"/>
      <c r="JGK20" s="757"/>
      <c r="JGL20" s="757"/>
      <c r="JGM20" s="757"/>
      <c r="JGN20" s="757"/>
      <c r="JGO20" s="757"/>
      <c r="JGP20" s="757"/>
      <c r="JGQ20" s="757"/>
      <c r="JGR20" s="757"/>
      <c r="JGS20" s="757"/>
      <c r="JGT20" s="757"/>
      <c r="JGU20" s="757"/>
      <c r="JGV20" s="757"/>
      <c r="JGW20" s="757"/>
      <c r="JGX20" s="757"/>
      <c r="JGY20" s="757"/>
      <c r="JGZ20" s="757"/>
      <c r="JHA20" s="757"/>
      <c r="JHB20" s="757"/>
      <c r="JHC20" s="757"/>
      <c r="JHD20" s="757"/>
      <c r="JHE20" s="757"/>
      <c r="JHF20" s="757"/>
      <c r="JHG20" s="757"/>
      <c r="JHH20" s="757"/>
      <c r="JHI20" s="757"/>
      <c r="JHJ20" s="757"/>
      <c r="JHK20" s="757"/>
      <c r="JHL20" s="757"/>
      <c r="JHM20" s="757"/>
      <c r="JHN20" s="757"/>
      <c r="JHO20" s="757"/>
      <c r="JHP20" s="757"/>
      <c r="JHQ20" s="757"/>
      <c r="JHR20" s="757"/>
      <c r="JHS20" s="757"/>
      <c r="JHT20" s="757"/>
      <c r="JHU20" s="757"/>
      <c r="JHV20" s="757"/>
      <c r="JHW20" s="757"/>
      <c r="JHX20" s="757"/>
      <c r="JHY20" s="757"/>
      <c r="JHZ20" s="757"/>
      <c r="JIA20" s="757"/>
      <c r="JIB20" s="757"/>
      <c r="JIC20" s="757"/>
      <c r="JID20" s="757"/>
      <c r="JIE20" s="757"/>
      <c r="JIF20" s="757"/>
      <c r="JIG20" s="757"/>
      <c r="JIH20" s="757"/>
      <c r="JII20" s="757"/>
      <c r="JIJ20" s="757"/>
      <c r="JIK20" s="757"/>
      <c r="JIL20" s="757"/>
      <c r="JIM20" s="757"/>
      <c r="JIN20" s="757"/>
      <c r="JIO20" s="757"/>
      <c r="JIP20" s="757"/>
      <c r="JIQ20" s="757"/>
      <c r="JIR20" s="757"/>
      <c r="JIS20" s="757"/>
      <c r="JIT20" s="757"/>
      <c r="JIU20" s="757"/>
      <c r="JIV20" s="757"/>
      <c r="JIW20" s="757"/>
      <c r="JIX20" s="757"/>
      <c r="JIY20" s="757"/>
      <c r="JIZ20" s="757"/>
      <c r="JJA20" s="757"/>
      <c r="JJB20" s="757"/>
      <c r="JJC20" s="757"/>
      <c r="JJD20" s="757"/>
      <c r="JJE20" s="757"/>
      <c r="JJF20" s="757"/>
      <c r="JJG20" s="757"/>
      <c r="JJH20" s="757"/>
      <c r="JJI20" s="757"/>
      <c r="JJJ20" s="757"/>
      <c r="JJK20" s="757"/>
      <c r="JJL20" s="757"/>
      <c r="JJM20" s="757"/>
      <c r="JJN20" s="757"/>
      <c r="JJO20" s="757"/>
      <c r="JJP20" s="757"/>
      <c r="JJQ20" s="757"/>
      <c r="JJR20" s="757"/>
      <c r="JJS20" s="757"/>
      <c r="JJT20" s="757"/>
      <c r="JJU20" s="757"/>
      <c r="JJV20" s="757"/>
      <c r="JJW20" s="757"/>
      <c r="JJX20" s="757"/>
      <c r="JJY20" s="757"/>
      <c r="JJZ20" s="757"/>
      <c r="JKA20" s="757"/>
      <c r="JKB20" s="757"/>
      <c r="JKC20" s="757"/>
      <c r="JKD20" s="757"/>
      <c r="JKE20" s="757"/>
      <c r="JKF20" s="757"/>
      <c r="JKG20" s="757"/>
      <c r="JKH20" s="757"/>
      <c r="JKI20" s="757"/>
      <c r="JKJ20" s="757"/>
      <c r="JKK20" s="757"/>
      <c r="JKL20" s="757"/>
      <c r="JKM20" s="757"/>
      <c r="JKN20" s="757"/>
      <c r="JKO20" s="757"/>
      <c r="JKP20" s="757"/>
      <c r="JKQ20" s="757"/>
      <c r="JKR20" s="757"/>
      <c r="JKS20" s="757"/>
      <c r="JKT20" s="757"/>
      <c r="JKU20" s="757"/>
      <c r="JKV20" s="757"/>
      <c r="JKW20" s="757"/>
      <c r="JKX20" s="757"/>
      <c r="JKY20" s="757"/>
      <c r="JKZ20" s="757"/>
      <c r="JLA20" s="757"/>
      <c r="JLB20" s="757"/>
      <c r="JLC20" s="757"/>
      <c r="JLD20" s="757"/>
      <c r="JLE20" s="757"/>
      <c r="JLF20" s="757"/>
      <c r="JLG20" s="757"/>
      <c r="JLH20" s="757"/>
      <c r="JLI20" s="757"/>
      <c r="JLJ20" s="757"/>
      <c r="JLK20" s="757"/>
      <c r="JLL20" s="757"/>
      <c r="JLM20" s="757"/>
      <c r="JLN20" s="757"/>
      <c r="JLO20" s="757"/>
      <c r="JLP20" s="757"/>
      <c r="JLQ20" s="757"/>
      <c r="JLR20" s="757"/>
      <c r="JLS20" s="757"/>
      <c r="JLT20" s="757"/>
      <c r="JLU20" s="757"/>
      <c r="JLV20" s="757"/>
      <c r="JLW20" s="757"/>
      <c r="JLX20" s="757"/>
      <c r="JLY20" s="757"/>
      <c r="JLZ20" s="757"/>
      <c r="JMA20" s="757"/>
      <c r="JMB20" s="757"/>
      <c r="JMC20" s="757"/>
      <c r="JMD20" s="757"/>
      <c r="JME20" s="757"/>
      <c r="JMF20" s="757"/>
      <c r="JMG20" s="757"/>
      <c r="JMH20" s="757"/>
      <c r="JMI20" s="757"/>
      <c r="JMJ20" s="757"/>
      <c r="JMK20" s="757"/>
      <c r="JML20" s="757"/>
      <c r="JMM20" s="757"/>
      <c r="JMN20" s="757"/>
      <c r="JMO20" s="757"/>
      <c r="JMP20" s="757"/>
      <c r="JMQ20" s="757"/>
      <c r="JMR20" s="757"/>
      <c r="JMS20" s="757"/>
      <c r="JMT20" s="757"/>
      <c r="JMU20" s="757"/>
      <c r="JMV20" s="757"/>
      <c r="JMW20" s="757"/>
      <c r="JMX20" s="757"/>
      <c r="JMY20" s="757"/>
      <c r="JMZ20" s="757"/>
      <c r="JNA20" s="757"/>
      <c r="JNB20" s="757"/>
      <c r="JNC20" s="757"/>
      <c r="JND20" s="757"/>
      <c r="JNE20" s="757"/>
      <c r="JNF20" s="757"/>
      <c r="JNG20" s="757"/>
      <c r="JNH20" s="757"/>
      <c r="JNI20" s="757"/>
      <c r="JNJ20" s="757"/>
      <c r="JNK20" s="757"/>
      <c r="JNL20" s="757"/>
      <c r="JNM20" s="757"/>
      <c r="JNN20" s="757"/>
      <c r="JNO20" s="757"/>
      <c r="JNP20" s="757"/>
      <c r="JNQ20" s="757"/>
      <c r="JNR20" s="757"/>
      <c r="JNS20" s="757"/>
      <c r="JNT20" s="757"/>
      <c r="JNU20" s="757"/>
      <c r="JNV20" s="757"/>
      <c r="JNW20" s="757"/>
      <c r="JNX20" s="757"/>
      <c r="JNY20" s="757"/>
      <c r="JNZ20" s="757"/>
      <c r="JOA20" s="757"/>
      <c r="JOB20" s="757"/>
      <c r="JOC20" s="757"/>
      <c r="JOD20" s="757"/>
      <c r="JOE20" s="757"/>
      <c r="JOF20" s="757"/>
      <c r="JOG20" s="757"/>
      <c r="JOH20" s="757"/>
      <c r="JOI20" s="757"/>
      <c r="JOJ20" s="757"/>
      <c r="JOK20" s="757"/>
      <c r="JOL20" s="757"/>
      <c r="JOM20" s="757"/>
      <c r="JON20" s="757"/>
      <c r="JOO20" s="757"/>
      <c r="JOP20" s="757"/>
      <c r="JOQ20" s="757"/>
      <c r="JOR20" s="757"/>
      <c r="JOS20" s="757"/>
      <c r="JOT20" s="757"/>
      <c r="JOU20" s="757"/>
      <c r="JOV20" s="757"/>
      <c r="JOW20" s="757"/>
      <c r="JOX20" s="757"/>
      <c r="JOY20" s="757"/>
      <c r="JOZ20" s="757"/>
      <c r="JPA20" s="757"/>
      <c r="JPB20" s="757"/>
      <c r="JPC20" s="757"/>
      <c r="JPD20" s="757"/>
      <c r="JPE20" s="757"/>
      <c r="JPF20" s="757"/>
      <c r="JPG20" s="757"/>
      <c r="JPH20" s="757"/>
      <c r="JPI20" s="757"/>
      <c r="JPJ20" s="757"/>
      <c r="JPK20" s="757"/>
      <c r="JPL20" s="757"/>
      <c r="JPM20" s="757"/>
      <c r="JPN20" s="757"/>
      <c r="JPO20" s="757"/>
      <c r="JPP20" s="757"/>
      <c r="JPQ20" s="757"/>
      <c r="JPR20" s="757"/>
      <c r="JPS20" s="757"/>
      <c r="JPT20" s="757"/>
      <c r="JPU20" s="757"/>
      <c r="JPV20" s="757"/>
      <c r="JPW20" s="757"/>
      <c r="JPX20" s="757"/>
      <c r="JPY20" s="757"/>
      <c r="JPZ20" s="757"/>
      <c r="JQA20" s="757"/>
      <c r="JQB20" s="757"/>
      <c r="JQC20" s="757"/>
      <c r="JQD20" s="757"/>
      <c r="JQE20" s="757"/>
      <c r="JQF20" s="757"/>
      <c r="JQG20" s="757"/>
      <c r="JQH20" s="757"/>
      <c r="JQI20" s="757"/>
      <c r="JQJ20" s="757"/>
      <c r="JQK20" s="757"/>
      <c r="JQL20" s="757"/>
      <c r="JQM20" s="757"/>
      <c r="JQN20" s="757"/>
      <c r="JQO20" s="757"/>
      <c r="JQP20" s="757"/>
      <c r="JQQ20" s="757"/>
      <c r="JQR20" s="757"/>
      <c r="JQS20" s="757"/>
      <c r="JQT20" s="757"/>
      <c r="JQU20" s="757"/>
      <c r="JQV20" s="757"/>
      <c r="JQW20" s="757"/>
      <c r="JQX20" s="757"/>
      <c r="JQY20" s="757"/>
      <c r="JQZ20" s="757"/>
      <c r="JRA20" s="757"/>
      <c r="JRB20" s="757"/>
      <c r="JRC20" s="757"/>
      <c r="JRD20" s="757"/>
      <c r="JRE20" s="757"/>
      <c r="JRF20" s="757"/>
      <c r="JRG20" s="757"/>
      <c r="JRH20" s="757"/>
      <c r="JRI20" s="757"/>
      <c r="JRJ20" s="757"/>
      <c r="JRK20" s="757"/>
      <c r="JRL20" s="757"/>
      <c r="JRM20" s="757"/>
      <c r="JRN20" s="757"/>
      <c r="JRO20" s="757"/>
      <c r="JRP20" s="757"/>
      <c r="JRQ20" s="757"/>
      <c r="JRR20" s="757"/>
      <c r="JRS20" s="757"/>
      <c r="JRT20" s="757"/>
      <c r="JRU20" s="757"/>
      <c r="JRV20" s="757"/>
      <c r="JRW20" s="757"/>
      <c r="JRX20" s="757"/>
      <c r="JRY20" s="757"/>
      <c r="JRZ20" s="757"/>
      <c r="JSA20" s="757"/>
      <c r="JSB20" s="757"/>
      <c r="JSC20" s="757"/>
      <c r="JSD20" s="757"/>
      <c r="JSE20" s="757"/>
      <c r="JSF20" s="757"/>
      <c r="JSG20" s="757"/>
      <c r="JSH20" s="757"/>
      <c r="JSI20" s="757"/>
      <c r="JSJ20" s="757"/>
      <c r="JSK20" s="757"/>
      <c r="JSL20" s="757"/>
      <c r="JSM20" s="757"/>
      <c r="JSN20" s="757"/>
      <c r="JSO20" s="757"/>
      <c r="JSP20" s="757"/>
      <c r="JSQ20" s="757"/>
      <c r="JSR20" s="757"/>
      <c r="JSS20" s="757"/>
      <c r="JST20" s="757"/>
      <c r="JSU20" s="757"/>
      <c r="JSV20" s="757"/>
      <c r="JSW20" s="757"/>
      <c r="JSX20" s="757"/>
      <c r="JSY20" s="757"/>
      <c r="JSZ20" s="757"/>
      <c r="JTA20" s="757"/>
      <c r="JTB20" s="757"/>
      <c r="JTC20" s="757"/>
      <c r="JTD20" s="757"/>
      <c r="JTE20" s="757"/>
      <c r="JTF20" s="757"/>
      <c r="JTG20" s="757"/>
      <c r="JTH20" s="757"/>
      <c r="JTI20" s="757"/>
      <c r="JTJ20" s="757"/>
      <c r="JTK20" s="757"/>
      <c r="JTL20" s="757"/>
      <c r="JTM20" s="757"/>
      <c r="JTN20" s="757"/>
      <c r="JTO20" s="757"/>
      <c r="JTP20" s="757"/>
      <c r="JTQ20" s="757"/>
      <c r="JTR20" s="757"/>
      <c r="JTS20" s="757"/>
      <c r="JTT20" s="757"/>
      <c r="JTU20" s="757"/>
      <c r="JTV20" s="757"/>
      <c r="JTW20" s="757"/>
      <c r="JTX20" s="757"/>
      <c r="JTY20" s="757"/>
      <c r="JTZ20" s="757"/>
      <c r="JUA20" s="757"/>
      <c r="JUB20" s="757"/>
      <c r="JUC20" s="757"/>
      <c r="JUD20" s="757"/>
      <c r="JUE20" s="757"/>
      <c r="JUF20" s="757"/>
      <c r="JUG20" s="757"/>
      <c r="JUH20" s="757"/>
      <c r="JUI20" s="757"/>
      <c r="JUJ20" s="757"/>
      <c r="JUK20" s="757"/>
      <c r="JUL20" s="757"/>
      <c r="JUM20" s="757"/>
      <c r="JUN20" s="757"/>
      <c r="JUO20" s="757"/>
      <c r="JUP20" s="757"/>
      <c r="JUQ20" s="757"/>
      <c r="JUR20" s="757"/>
      <c r="JUS20" s="757"/>
      <c r="JUT20" s="757"/>
      <c r="JUU20" s="757"/>
      <c r="JUV20" s="757"/>
      <c r="JUW20" s="757"/>
      <c r="JUX20" s="757"/>
      <c r="JUY20" s="757"/>
      <c r="JUZ20" s="757"/>
      <c r="JVA20" s="757"/>
      <c r="JVB20" s="757"/>
      <c r="JVC20" s="757"/>
      <c r="JVD20" s="757"/>
      <c r="JVE20" s="757"/>
      <c r="JVF20" s="757"/>
      <c r="JVG20" s="757"/>
      <c r="JVH20" s="757"/>
      <c r="JVI20" s="757"/>
      <c r="JVJ20" s="757"/>
      <c r="JVK20" s="757"/>
      <c r="JVL20" s="757"/>
      <c r="JVM20" s="757"/>
      <c r="JVN20" s="757"/>
      <c r="JVO20" s="757"/>
      <c r="JVP20" s="757"/>
      <c r="JVQ20" s="757"/>
      <c r="JVR20" s="757"/>
      <c r="JVS20" s="757"/>
      <c r="JVT20" s="757"/>
      <c r="JVU20" s="757"/>
      <c r="JVV20" s="757"/>
      <c r="JVW20" s="757"/>
      <c r="JVX20" s="757"/>
      <c r="JVY20" s="757"/>
      <c r="JVZ20" s="757"/>
      <c r="JWA20" s="757"/>
      <c r="JWB20" s="757"/>
      <c r="JWC20" s="757"/>
      <c r="JWD20" s="757"/>
      <c r="JWE20" s="757"/>
      <c r="JWF20" s="757"/>
      <c r="JWG20" s="757"/>
      <c r="JWH20" s="757"/>
      <c r="JWI20" s="757"/>
      <c r="JWJ20" s="757"/>
      <c r="JWK20" s="757"/>
      <c r="JWL20" s="757"/>
      <c r="JWM20" s="757"/>
      <c r="JWN20" s="757"/>
      <c r="JWO20" s="757"/>
      <c r="JWP20" s="757"/>
      <c r="JWQ20" s="757"/>
      <c r="JWR20" s="757"/>
      <c r="JWS20" s="757"/>
      <c r="JWT20" s="757"/>
      <c r="JWU20" s="757"/>
      <c r="JWV20" s="757"/>
      <c r="JWW20" s="757"/>
      <c r="JWX20" s="757"/>
      <c r="JWY20" s="757"/>
      <c r="JWZ20" s="757"/>
      <c r="JXA20" s="757"/>
      <c r="JXB20" s="757"/>
      <c r="JXC20" s="757"/>
      <c r="JXD20" s="757"/>
      <c r="JXE20" s="757"/>
      <c r="JXF20" s="757"/>
      <c r="JXG20" s="757"/>
      <c r="JXH20" s="757"/>
      <c r="JXI20" s="757"/>
      <c r="JXJ20" s="757"/>
      <c r="JXK20" s="757"/>
      <c r="JXL20" s="757"/>
      <c r="JXM20" s="757"/>
      <c r="JXN20" s="757"/>
      <c r="JXO20" s="757"/>
      <c r="JXP20" s="757"/>
      <c r="JXQ20" s="757"/>
      <c r="JXR20" s="757"/>
      <c r="JXS20" s="757"/>
      <c r="JXT20" s="757"/>
      <c r="JXU20" s="757"/>
      <c r="JXV20" s="757"/>
      <c r="JXW20" s="757"/>
      <c r="JXX20" s="757"/>
      <c r="JXY20" s="757"/>
      <c r="JXZ20" s="757"/>
      <c r="JYA20" s="757"/>
      <c r="JYB20" s="757"/>
      <c r="JYC20" s="757"/>
      <c r="JYD20" s="757"/>
      <c r="JYE20" s="757"/>
      <c r="JYF20" s="757"/>
      <c r="JYG20" s="757"/>
      <c r="JYH20" s="757"/>
      <c r="JYI20" s="757"/>
      <c r="JYJ20" s="757"/>
      <c r="JYK20" s="757"/>
      <c r="JYL20" s="757"/>
      <c r="JYM20" s="757"/>
      <c r="JYN20" s="757"/>
      <c r="JYO20" s="757"/>
      <c r="JYP20" s="757"/>
      <c r="JYQ20" s="757"/>
      <c r="JYR20" s="757"/>
      <c r="JYS20" s="757"/>
      <c r="JYT20" s="757"/>
      <c r="JYU20" s="757"/>
      <c r="JYV20" s="757"/>
      <c r="JYW20" s="757"/>
      <c r="JYX20" s="757"/>
      <c r="JYY20" s="757"/>
      <c r="JYZ20" s="757"/>
      <c r="JZA20" s="757"/>
      <c r="JZB20" s="757"/>
      <c r="JZC20" s="757"/>
      <c r="JZD20" s="757"/>
      <c r="JZE20" s="757"/>
      <c r="JZF20" s="757"/>
      <c r="JZG20" s="757"/>
      <c r="JZH20" s="757"/>
      <c r="JZI20" s="757"/>
      <c r="JZJ20" s="757"/>
      <c r="JZK20" s="757"/>
      <c r="JZL20" s="757"/>
      <c r="JZM20" s="757"/>
      <c r="JZN20" s="757"/>
      <c r="JZO20" s="757"/>
      <c r="JZP20" s="757"/>
      <c r="JZQ20" s="757"/>
      <c r="JZR20" s="757"/>
      <c r="JZS20" s="757"/>
      <c r="JZT20" s="757"/>
      <c r="JZU20" s="757"/>
      <c r="JZV20" s="757"/>
      <c r="JZW20" s="757"/>
      <c r="JZX20" s="757"/>
      <c r="JZY20" s="757"/>
      <c r="JZZ20" s="757"/>
      <c r="KAA20" s="757"/>
      <c r="KAB20" s="757"/>
      <c r="KAC20" s="757"/>
      <c r="KAD20" s="757"/>
      <c r="KAE20" s="757"/>
      <c r="KAF20" s="757"/>
      <c r="KAG20" s="757"/>
      <c r="KAH20" s="757"/>
      <c r="KAI20" s="757"/>
      <c r="KAJ20" s="757"/>
      <c r="KAK20" s="757"/>
      <c r="KAL20" s="757"/>
      <c r="KAM20" s="757"/>
      <c r="KAN20" s="757"/>
      <c r="KAO20" s="757"/>
      <c r="KAP20" s="757"/>
      <c r="KAQ20" s="757"/>
      <c r="KAR20" s="757"/>
      <c r="KAS20" s="757"/>
      <c r="KAT20" s="757"/>
      <c r="KAU20" s="757"/>
      <c r="KAV20" s="757"/>
      <c r="KAW20" s="757"/>
      <c r="KAX20" s="757"/>
      <c r="KAY20" s="757"/>
      <c r="KAZ20" s="757"/>
      <c r="KBA20" s="757"/>
      <c r="KBB20" s="757"/>
      <c r="KBC20" s="757"/>
      <c r="KBD20" s="757"/>
      <c r="KBE20" s="757"/>
      <c r="KBF20" s="757"/>
      <c r="KBG20" s="757"/>
      <c r="KBH20" s="757"/>
      <c r="KBI20" s="757"/>
      <c r="KBJ20" s="757"/>
      <c r="KBK20" s="757"/>
      <c r="KBL20" s="757"/>
      <c r="KBM20" s="757"/>
      <c r="KBN20" s="757"/>
      <c r="KBO20" s="757"/>
      <c r="KBP20" s="757"/>
      <c r="KBQ20" s="757"/>
      <c r="KBR20" s="757"/>
      <c r="KBS20" s="757"/>
      <c r="KBT20" s="757"/>
      <c r="KBU20" s="757"/>
      <c r="KBV20" s="757"/>
      <c r="KBW20" s="757"/>
      <c r="KBX20" s="757"/>
      <c r="KBY20" s="757"/>
      <c r="KBZ20" s="757"/>
      <c r="KCA20" s="757"/>
      <c r="KCB20" s="757"/>
      <c r="KCC20" s="757"/>
      <c r="KCD20" s="757"/>
      <c r="KCE20" s="757"/>
      <c r="KCF20" s="757"/>
      <c r="KCG20" s="757"/>
      <c r="KCH20" s="757"/>
      <c r="KCI20" s="757"/>
      <c r="KCJ20" s="757"/>
      <c r="KCK20" s="757"/>
      <c r="KCL20" s="757"/>
      <c r="KCM20" s="757"/>
      <c r="KCN20" s="757"/>
      <c r="KCO20" s="757"/>
      <c r="KCP20" s="757"/>
      <c r="KCQ20" s="757"/>
      <c r="KCR20" s="757"/>
      <c r="KCS20" s="757"/>
      <c r="KCT20" s="757"/>
      <c r="KCU20" s="757"/>
      <c r="KCV20" s="757"/>
      <c r="KCW20" s="757"/>
      <c r="KCX20" s="757"/>
      <c r="KCY20" s="757"/>
      <c r="KCZ20" s="757"/>
      <c r="KDA20" s="757"/>
      <c r="KDB20" s="757"/>
      <c r="KDC20" s="757"/>
      <c r="KDD20" s="757"/>
      <c r="KDE20" s="757"/>
      <c r="KDF20" s="757"/>
      <c r="KDG20" s="757"/>
      <c r="KDH20" s="757"/>
      <c r="KDI20" s="757"/>
      <c r="KDJ20" s="757"/>
      <c r="KDK20" s="757"/>
      <c r="KDL20" s="757"/>
      <c r="KDM20" s="757"/>
      <c r="KDN20" s="757"/>
      <c r="KDO20" s="757"/>
      <c r="KDP20" s="757"/>
      <c r="KDQ20" s="757"/>
      <c r="KDR20" s="757"/>
      <c r="KDS20" s="757"/>
      <c r="KDT20" s="757"/>
      <c r="KDU20" s="757"/>
      <c r="KDV20" s="757"/>
      <c r="KDW20" s="757"/>
      <c r="KDX20" s="757"/>
      <c r="KDY20" s="757"/>
      <c r="KDZ20" s="757"/>
      <c r="KEA20" s="757"/>
      <c r="KEB20" s="757"/>
      <c r="KEC20" s="757"/>
      <c r="KED20" s="757"/>
      <c r="KEE20" s="757"/>
      <c r="KEF20" s="757"/>
      <c r="KEG20" s="757"/>
      <c r="KEH20" s="757"/>
      <c r="KEI20" s="757"/>
      <c r="KEJ20" s="757"/>
      <c r="KEK20" s="757"/>
      <c r="KEL20" s="757"/>
      <c r="KEM20" s="757"/>
      <c r="KEN20" s="757"/>
      <c r="KEO20" s="757"/>
      <c r="KEP20" s="757"/>
      <c r="KEQ20" s="757"/>
      <c r="KER20" s="757"/>
      <c r="KES20" s="757"/>
      <c r="KET20" s="757"/>
      <c r="KEU20" s="757"/>
      <c r="KEV20" s="757"/>
      <c r="KEW20" s="757"/>
      <c r="KEX20" s="757"/>
      <c r="KEY20" s="757"/>
      <c r="KEZ20" s="757"/>
      <c r="KFA20" s="757"/>
      <c r="KFB20" s="757"/>
      <c r="KFC20" s="757"/>
      <c r="KFD20" s="757"/>
      <c r="KFE20" s="757"/>
      <c r="KFF20" s="757"/>
      <c r="KFG20" s="757"/>
      <c r="KFH20" s="757"/>
      <c r="KFI20" s="757"/>
      <c r="KFJ20" s="757"/>
      <c r="KFK20" s="757"/>
      <c r="KFL20" s="757"/>
      <c r="KFM20" s="757"/>
      <c r="KFN20" s="757"/>
      <c r="KFO20" s="757"/>
      <c r="KFP20" s="757"/>
      <c r="KFQ20" s="757"/>
      <c r="KFR20" s="757"/>
      <c r="KFS20" s="757"/>
      <c r="KFT20" s="757"/>
      <c r="KFU20" s="757"/>
      <c r="KFV20" s="757"/>
      <c r="KFW20" s="757"/>
      <c r="KFX20" s="757"/>
      <c r="KFY20" s="757"/>
      <c r="KFZ20" s="757"/>
      <c r="KGA20" s="757"/>
      <c r="KGB20" s="757"/>
      <c r="KGC20" s="757"/>
      <c r="KGD20" s="757"/>
      <c r="KGE20" s="757"/>
      <c r="KGF20" s="757"/>
      <c r="KGG20" s="757"/>
      <c r="KGH20" s="757"/>
      <c r="KGI20" s="757"/>
      <c r="KGJ20" s="757"/>
      <c r="KGK20" s="757"/>
      <c r="KGL20" s="757"/>
      <c r="KGM20" s="757"/>
      <c r="KGN20" s="757"/>
      <c r="KGO20" s="757"/>
      <c r="KGP20" s="757"/>
      <c r="KGQ20" s="757"/>
      <c r="KGR20" s="757"/>
      <c r="KGS20" s="757"/>
      <c r="KGT20" s="757"/>
      <c r="KGU20" s="757"/>
      <c r="KGV20" s="757"/>
      <c r="KGW20" s="757"/>
      <c r="KGX20" s="757"/>
      <c r="KGY20" s="757"/>
      <c r="KGZ20" s="757"/>
      <c r="KHA20" s="757"/>
      <c r="KHB20" s="757"/>
      <c r="KHC20" s="757"/>
      <c r="KHD20" s="757"/>
      <c r="KHE20" s="757"/>
      <c r="KHF20" s="757"/>
      <c r="KHG20" s="757"/>
      <c r="KHH20" s="757"/>
      <c r="KHI20" s="757"/>
      <c r="KHJ20" s="757"/>
      <c r="KHK20" s="757"/>
      <c r="KHL20" s="757"/>
      <c r="KHM20" s="757"/>
      <c r="KHN20" s="757"/>
      <c r="KHO20" s="757"/>
      <c r="KHP20" s="757"/>
      <c r="KHQ20" s="757"/>
      <c r="KHR20" s="757"/>
      <c r="KHS20" s="757"/>
      <c r="KHT20" s="757"/>
      <c r="KHU20" s="757"/>
      <c r="KHV20" s="757"/>
      <c r="KHW20" s="757"/>
      <c r="KHX20" s="757"/>
      <c r="KHY20" s="757"/>
      <c r="KHZ20" s="757"/>
      <c r="KIA20" s="757"/>
      <c r="KIB20" s="757"/>
      <c r="KIC20" s="757"/>
      <c r="KID20" s="757"/>
      <c r="KIE20" s="757"/>
      <c r="KIF20" s="757"/>
      <c r="KIG20" s="757"/>
      <c r="KIH20" s="757"/>
      <c r="KII20" s="757"/>
      <c r="KIJ20" s="757"/>
      <c r="KIK20" s="757"/>
      <c r="KIL20" s="757"/>
      <c r="KIM20" s="757"/>
      <c r="KIN20" s="757"/>
      <c r="KIO20" s="757"/>
      <c r="KIP20" s="757"/>
      <c r="KIQ20" s="757"/>
      <c r="KIR20" s="757"/>
      <c r="KIS20" s="757"/>
      <c r="KIT20" s="757"/>
      <c r="KIU20" s="757"/>
      <c r="KIV20" s="757"/>
      <c r="KIW20" s="757"/>
      <c r="KIX20" s="757"/>
      <c r="KIY20" s="757"/>
      <c r="KIZ20" s="757"/>
      <c r="KJA20" s="757"/>
      <c r="KJB20" s="757"/>
      <c r="KJC20" s="757"/>
      <c r="KJD20" s="757"/>
      <c r="KJE20" s="757"/>
      <c r="KJF20" s="757"/>
      <c r="KJG20" s="757"/>
      <c r="KJH20" s="757"/>
      <c r="KJI20" s="757"/>
      <c r="KJJ20" s="757"/>
      <c r="KJK20" s="757"/>
      <c r="KJL20" s="757"/>
      <c r="KJM20" s="757"/>
      <c r="KJN20" s="757"/>
      <c r="KJO20" s="757"/>
      <c r="KJP20" s="757"/>
      <c r="KJQ20" s="757"/>
      <c r="KJR20" s="757"/>
      <c r="KJS20" s="757"/>
      <c r="KJT20" s="757"/>
      <c r="KJU20" s="757"/>
      <c r="KJV20" s="757"/>
      <c r="KJW20" s="757"/>
      <c r="KJX20" s="757"/>
      <c r="KJY20" s="757"/>
      <c r="KJZ20" s="757"/>
      <c r="KKA20" s="757"/>
      <c r="KKB20" s="757"/>
      <c r="KKC20" s="757"/>
      <c r="KKD20" s="757"/>
      <c r="KKE20" s="757"/>
      <c r="KKF20" s="757"/>
      <c r="KKG20" s="757"/>
      <c r="KKH20" s="757"/>
      <c r="KKI20" s="757"/>
      <c r="KKJ20" s="757"/>
      <c r="KKK20" s="757"/>
      <c r="KKL20" s="757"/>
      <c r="KKM20" s="757"/>
      <c r="KKN20" s="757"/>
      <c r="KKO20" s="757"/>
      <c r="KKP20" s="757"/>
      <c r="KKQ20" s="757"/>
      <c r="KKR20" s="757"/>
      <c r="KKS20" s="757"/>
      <c r="KKT20" s="757"/>
      <c r="KKU20" s="757"/>
      <c r="KKV20" s="757"/>
      <c r="KKW20" s="757"/>
      <c r="KKX20" s="757"/>
      <c r="KKY20" s="757"/>
      <c r="KKZ20" s="757"/>
      <c r="KLA20" s="757"/>
      <c r="KLB20" s="757"/>
      <c r="KLC20" s="757"/>
      <c r="KLD20" s="757"/>
      <c r="KLE20" s="757"/>
      <c r="KLF20" s="757"/>
      <c r="KLG20" s="757"/>
      <c r="KLH20" s="757"/>
      <c r="KLI20" s="757"/>
      <c r="KLJ20" s="757"/>
      <c r="KLK20" s="757"/>
      <c r="KLL20" s="757"/>
      <c r="KLM20" s="757"/>
      <c r="KLN20" s="757"/>
      <c r="KLO20" s="757"/>
      <c r="KLP20" s="757"/>
      <c r="KLQ20" s="757"/>
      <c r="KLR20" s="757"/>
      <c r="KLS20" s="757"/>
      <c r="KLT20" s="757"/>
      <c r="KLU20" s="757"/>
      <c r="KLV20" s="757"/>
      <c r="KLW20" s="757"/>
      <c r="KLX20" s="757"/>
      <c r="KLY20" s="757"/>
      <c r="KLZ20" s="757"/>
      <c r="KMA20" s="757"/>
      <c r="KMB20" s="757"/>
      <c r="KMC20" s="757"/>
      <c r="KMD20" s="757"/>
      <c r="KME20" s="757"/>
      <c r="KMF20" s="757"/>
      <c r="KMG20" s="757"/>
      <c r="KMH20" s="757"/>
      <c r="KMI20" s="757"/>
      <c r="KMJ20" s="757"/>
      <c r="KMK20" s="757"/>
      <c r="KML20" s="757"/>
      <c r="KMM20" s="757"/>
      <c r="KMN20" s="757"/>
      <c r="KMO20" s="757"/>
      <c r="KMP20" s="757"/>
      <c r="KMQ20" s="757"/>
      <c r="KMR20" s="757"/>
      <c r="KMS20" s="757"/>
      <c r="KMT20" s="757"/>
      <c r="KMU20" s="757"/>
      <c r="KMV20" s="757"/>
      <c r="KMW20" s="757"/>
      <c r="KMX20" s="757"/>
      <c r="KMY20" s="757"/>
      <c r="KMZ20" s="757"/>
      <c r="KNA20" s="757"/>
      <c r="KNB20" s="757"/>
      <c r="KNC20" s="757"/>
      <c r="KND20" s="757"/>
      <c r="KNE20" s="757"/>
      <c r="KNF20" s="757"/>
      <c r="KNG20" s="757"/>
      <c r="KNH20" s="757"/>
      <c r="KNI20" s="757"/>
      <c r="KNJ20" s="757"/>
      <c r="KNK20" s="757"/>
      <c r="KNL20" s="757"/>
      <c r="KNM20" s="757"/>
      <c r="KNN20" s="757"/>
      <c r="KNO20" s="757"/>
      <c r="KNP20" s="757"/>
      <c r="KNQ20" s="757"/>
      <c r="KNR20" s="757"/>
      <c r="KNS20" s="757"/>
      <c r="KNT20" s="757"/>
      <c r="KNU20" s="757"/>
      <c r="KNV20" s="757"/>
      <c r="KNW20" s="757"/>
      <c r="KNX20" s="757"/>
      <c r="KNY20" s="757"/>
      <c r="KNZ20" s="757"/>
      <c r="KOA20" s="757"/>
      <c r="KOB20" s="757"/>
      <c r="KOC20" s="757"/>
      <c r="KOD20" s="757"/>
      <c r="KOE20" s="757"/>
      <c r="KOF20" s="757"/>
      <c r="KOG20" s="757"/>
      <c r="KOH20" s="757"/>
      <c r="KOI20" s="757"/>
      <c r="KOJ20" s="757"/>
      <c r="KOK20" s="757"/>
      <c r="KOL20" s="757"/>
      <c r="KOM20" s="757"/>
      <c r="KON20" s="757"/>
      <c r="KOO20" s="757"/>
      <c r="KOP20" s="757"/>
      <c r="KOQ20" s="757"/>
      <c r="KOR20" s="757"/>
      <c r="KOS20" s="757"/>
      <c r="KOT20" s="757"/>
      <c r="KOU20" s="757"/>
      <c r="KOV20" s="757"/>
      <c r="KOW20" s="757"/>
      <c r="KOX20" s="757"/>
      <c r="KOY20" s="757"/>
      <c r="KOZ20" s="757"/>
      <c r="KPA20" s="757"/>
      <c r="KPB20" s="757"/>
      <c r="KPC20" s="757"/>
      <c r="KPD20" s="757"/>
      <c r="KPE20" s="757"/>
      <c r="KPF20" s="757"/>
      <c r="KPG20" s="757"/>
      <c r="KPH20" s="757"/>
      <c r="KPI20" s="757"/>
      <c r="KPJ20" s="757"/>
      <c r="KPK20" s="757"/>
      <c r="KPL20" s="757"/>
      <c r="KPM20" s="757"/>
      <c r="KPN20" s="757"/>
      <c r="KPO20" s="757"/>
      <c r="KPP20" s="757"/>
      <c r="KPQ20" s="757"/>
      <c r="KPR20" s="757"/>
      <c r="KPS20" s="757"/>
      <c r="KPT20" s="757"/>
      <c r="KPU20" s="757"/>
      <c r="KPV20" s="757"/>
      <c r="KPW20" s="757"/>
      <c r="KPX20" s="757"/>
      <c r="KPY20" s="757"/>
      <c r="KPZ20" s="757"/>
      <c r="KQA20" s="757"/>
      <c r="KQB20" s="757"/>
      <c r="KQC20" s="757"/>
      <c r="KQD20" s="757"/>
      <c r="KQE20" s="757"/>
      <c r="KQF20" s="757"/>
      <c r="KQG20" s="757"/>
      <c r="KQH20" s="757"/>
      <c r="KQI20" s="757"/>
      <c r="KQJ20" s="757"/>
      <c r="KQK20" s="757"/>
      <c r="KQL20" s="757"/>
      <c r="KQM20" s="757"/>
      <c r="KQN20" s="757"/>
      <c r="KQO20" s="757"/>
      <c r="KQP20" s="757"/>
      <c r="KQQ20" s="757"/>
      <c r="KQR20" s="757"/>
      <c r="KQS20" s="757"/>
      <c r="KQT20" s="757"/>
      <c r="KQU20" s="757"/>
      <c r="KQV20" s="757"/>
      <c r="KQW20" s="757"/>
      <c r="KQX20" s="757"/>
      <c r="KQY20" s="757"/>
      <c r="KQZ20" s="757"/>
      <c r="KRA20" s="757"/>
      <c r="KRB20" s="757"/>
      <c r="KRC20" s="757"/>
      <c r="KRD20" s="757"/>
      <c r="KRE20" s="757"/>
      <c r="KRF20" s="757"/>
      <c r="KRG20" s="757"/>
      <c r="KRH20" s="757"/>
      <c r="KRI20" s="757"/>
      <c r="KRJ20" s="757"/>
      <c r="KRK20" s="757"/>
      <c r="KRL20" s="757"/>
      <c r="KRM20" s="757"/>
      <c r="KRN20" s="757"/>
      <c r="KRO20" s="757"/>
      <c r="KRP20" s="757"/>
      <c r="KRQ20" s="757"/>
      <c r="KRR20" s="757"/>
      <c r="KRS20" s="757"/>
      <c r="KRT20" s="757"/>
      <c r="KRU20" s="757"/>
      <c r="KRV20" s="757"/>
      <c r="KRW20" s="757"/>
      <c r="KRX20" s="757"/>
      <c r="KRY20" s="757"/>
      <c r="KRZ20" s="757"/>
      <c r="KSA20" s="757"/>
      <c r="KSB20" s="757"/>
      <c r="KSC20" s="757"/>
      <c r="KSD20" s="757"/>
      <c r="KSE20" s="757"/>
      <c r="KSF20" s="757"/>
      <c r="KSG20" s="757"/>
      <c r="KSH20" s="757"/>
      <c r="KSI20" s="757"/>
      <c r="KSJ20" s="757"/>
      <c r="KSK20" s="757"/>
      <c r="KSL20" s="757"/>
      <c r="KSM20" s="757"/>
      <c r="KSN20" s="757"/>
      <c r="KSO20" s="757"/>
      <c r="KSP20" s="757"/>
      <c r="KSQ20" s="757"/>
      <c r="KSR20" s="757"/>
      <c r="KSS20" s="757"/>
      <c r="KST20" s="757"/>
      <c r="KSU20" s="757"/>
      <c r="KSV20" s="757"/>
      <c r="KSW20" s="757"/>
      <c r="KSX20" s="757"/>
      <c r="KSY20" s="757"/>
      <c r="KSZ20" s="757"/>
      <c r="KTA20" s="757"/>
      <c r="KTB20" s="757"/>
      <c r="KTC20" s="757"/>
      <c r="KTD20" s="757"/>
      <c r="KTE20" s="757"/>
      <c r="KTF20" s="757"/>
      <c r="KTG20" s="757"/>
      <c r="KTH20" s="757"/>
      <c r="KTI20" s="757"/>
      <c r="KTJ20" s="757"/>
      <c r="KTK20" s="757"/>
      <c r="KTL20" s="757"/>
      <c r="KTM20" s="757"/>
      <c r="KTN20" s="757"/>
      <c r="KTO20" s="757"/>
      <c r="KTP20" s="757"/>
      <c r="KTQ20" s="757"/>
      <c r="KTR20" s="757"/>
      <c r="KTS20" s="757"/>
      <c r="KTT20" s="757"/>
      <c r="KTU20" s="757"/>
      <c r="KTV20" s="757"/>
      <c r="KTW20" s="757"/>
      <c r="KTX20" s="757"/>
      <c r="KTY20" s="757"/>
      <c r="KTZ20" s="757"/>
      <c r="KUA20" s="757"/>
      <c r="KUB20" s="757"/>
      <c r="KUC20" s="757"/>
      <c r="KUD20" s="757"/>
      <c r="KUE20" s="757"/>
      <c r="KUF20" s="757"/>
      <c r="KUG20" s="757"/>
      <c r="KUH20" s="757"/>
      <c r="KUI20" s="757"/>
      <c r="KUJ20" s="757"/>
      <c r="KUK20" s="757"/>
      <c r="KUL20" s="757"/>
      <c r="KUM20" s="757"/>
      <c r="KUN20" s="757"/>
      <c r="KUO20" s="757"/>
      <c r="KUP20" s="757"/>
      <c r="KUQ20" s="757"/>
      <c r="KUR20" s="757"/>
      <c r="KUS20" s="757"/>
      <c r="KUT20" s="757"/>
      <c r="KUU20" s="757"/>
      <c r="KUV20" s="757"/>
      <c r="KUW20" s="757"/>
      <c r="KUX20" s="757"/>
      <c r="KUY20" s="757"/>
      <c r="KUZ20" s="757"/>
      <c r="KVA20" s="757"/>
      <c r="KVB20" s="757"/>
      <c r="KVC20" s="757"/>
      <c r="KVD20" s="757"/>
      <c r="KVE20" s="757"/>
      <c r="KVF20" s="757"/>
      <c r="KVG20" s="757"/>
      <c r="KVH20" s="757"/>
      <c r="KVI20" s="757"/>
      <c r="KVJ20" s="757"/>
      <c r="KVK20" s="757"/>
      <c r="KVL20" s="757"/>
      <c r="KVM20" s="757"/>
      <c r="KVN20" s="757"/>
      <c r="KVO20" s="757"/>
      <c r="KVP20" s="757"/>
      <c r="KVQ20" s="757"/>
      <c r="KVR20" s="757"/>
      <c r="KVS20" s="757"/>
      <c r="KVT20" s="757"/>
      <c r="KVU20" s="757"/>
      <c r="KVV20" s="757"/>
      <c r="KVW20" s="757"/>
      <c r="KVX20" s="757"/>
      <c r="KVY20" s="757"/>
      <c r="KVZ20" s="757"/>
      <c r="KWA20" s="757"/>
      <c r="KWB20" s="757"/>
      <c r="KWC20" s="757"/>
      <c r="KWD20" s="757"/>
      <c r="KWE20" s="757"/>
      <c r="KWF20" s="757"/>
      <c r="KWG20" s="757"/>
      <c r="KWH20" s="757"/>
      <c r="KWI20" s="757"/>
      <c r="KWJ20" s="757"/>
      <c r="KWK20" s="757"/>
      <c r="KWL20" s="757"/>
      <c r="KWM20" s="757"/>
      <c r="KWN20" s="757"/>
      <c r="KWO20" s="757"/>
      <c r="KWP20" s="757"/>
      <c r="KWQ20" s="757"/>
      <c r="KWR20" s="757"/>
      <c r="KWS20" s="757"/>
      <c r="KWT20" s="757"/>
      <c r="KWU20" s="757"/>
      <c r="KWV20" s="757"/>
      <c r="KWW20" s="757"/>
      <c r="KWX20" s="757"/>
      <c r="KWY20" s="757"/>
      <c r="KWZ20" s="757"/>
      <c r="KXA20" s="757"/>
      <c r="KXB20" s="757"/>
      <c r="KXC20" s="757"/>
      <c r="KXD20" s="757"/>
      <c r="KXE20" s="757"/>
      <c r="KXF20" s="757"/>
      <c r="KXG20" s="757"/>
      <c r="KXH20" s="757"/>
      <c r="KXI20" s="757"/>
      <c r="KXJ20" s="757"/>
      <c r="KXK20" s="757"/>
      <c r="KXL20" s="757"/>
      <c r="KXM20" s="757"/>
      <c r="KXN20" s="757"/>
      <c r="KXO20" s="757"/>
      <c r="KXP20" s="757"/>
      <c r="KXQ20" s="757"/>
      <c r="KXR20" s="757"/>
      <c r="KXS20" s="757"/>
      <c r="KXT20" s="757"/>
      <c r="KXU20" s="757"/>
      <c r="KXV20" s="757"/>
      <c r="KXW20" s="757"/>
      <c r="KXX20" s="757"/>
      <c r="KXY20" s="757"/>
      <c r="KXZ20" s="757"/>
      <c r="KYA20" s="757"/>
      <c r="KYB20" s="757"/>
      <c r="KYC20" s="757"/>
      <c r="KYD20" s="757"/>
      <c r="KYE20" s="757"/>
      <c r="KYF20" s="757"/>
      <c r="KYG20" s="757"/>
      <c r="KYH20" s="757"/>
      <c r="KYI20" s="757"/>
      <c r="KYJ20" s="757"/>
      <c r="KYK20" s="757"/>
      <c r="KYL20" s="757"/>
      <c r="KYM20" s="757"/>
      <c r="KYN20" s="757"/>
      <c r="KYO20" s="757"/>
      <c r="KYP20" s="757"/>
      <c r="KYQ20" s="757"/>
      <c r="KYR20" s="757"/>
      <c r="KYS20" s="757"/>
      <c r="KYT20" s="757"/>
      <c r="KYU20" s="757"/>
      <c r="KYV20" s="757"/>
      <c r="KYW20" s="757"/>
      <c r="KYX20" s="757"/>
      <c r="KYY20" s="757"/>
      <c r="KYZ20" s="757"/>
      <c r="KZA20" s="757"/>
      <c r="KZB20" s="757"/>
      <c r="KZC20" s="757"/>
      <c r="KZD20" s="757"/>
      <c r="KZE20" s="757"/>
      <c r="KZF20" s="757"/>
      <c r="KZG20" s="757"/>
      <c r="KZH20" s="757"/>
      <c r="KZI20" s="757"/>
      <c r="KZJ20" s="757"/>
      <c r="KZK20" s="757"/>
      <c r="KZL20" s="757"/>
      <c r="KZM20" s="757"/>
      <c r="KZN20" s="757"/>
      <c r="KZO20" s="757"/>
      <c r="KZP20" s="757"/>
      <c r="KZQ20" s="757"/>
      <c r="KZR20" s="757"/>
      <c r="KZS20" s="757"/>
      <c r="KZT20" s="757"/>
      <c r="KZU20" s="757"/>
      <c r="KZV20" s="757"/>
      <c r="KZW20" s="757"/>
      <c r="KZX20" s="757"/>
      <c r="KZY20" s="757"/>
      <c r="KZZ20" s="757"/>
      <c r="LAA20" s="757"/>
      <c r="LAB20" s="757"/>
      <c r="LAC20" s="757"/>
      <c r="LAD20" s="757"/>
      <c r="LAE20" s="757"/>
      <c r="LAF20" s="757"/>
      <c r="LAG20" s="757"/>
      <c r="LAH20" s="757"/>
      <c r="LAI20" s="757"/>
      <c r="LAJ20" s="757"/>
      <c r="LAK20" s="757"/>
      <c r="LAL20" s="757"/>
      <c r="LAM20" s="757"/>
      <c r="LAN20" s="757"/>
      <c r="LAO20" s="757"/>
      <c r="LAP20" s="757"/>
      <c r="LAQ20" s="757"/>
      <c r="LAR20" s="757"/>
      <c r="LAS20" s="757"/>
      <c r="LAT20" s="757"/>
      <c r="LAU20" s="757"/>
      <c r="LAV20" s="757"/>
      <c r="LAW20" s="757"/>
      <c r="LAX20" s="757"/>
      <c r="LAY20" s="757"/>
      <c r="LAZ20" s="757"/>
      <c r="LBA20" s="757"/>
      <c r="LBB20" s="757"/>
      <c r="LBC20" s="757"/>
      <c r="LBD20" s="757"/>
      <c r="LBE20" s="757"/>
      <c r="LBF20" s="757"/>
      <c r="LBG20" s="757"/>
      <c r="LBH20" s="757"/>
      <c r="LBI20" s="757"/>
      <c r="LBJ20" s="757"/>
      <c r="LBK20" s="757"/>
      <c r="LBL20" s="757"/>
      <c r="LBM20" s="757"/>
      <c r="LBN20" s="757"/>
      <c r="LBO20" s="757"/>
      <c r="LBP20" s="757"/>
      <c r="LBQ20" s="757"/>
      <c r="LBR20" s="757"/>
      <c r="LBS20" s="757"/>
      <c r="LBT20" s="757"/>
      <c r="LBU20" s="757"/>
      <c r="LBV20" s="757"/>
      <c r="LBW20" s="757"/>
      <c r="LBX20" s="757"/>
      <c r="LBY20" s="757"/>
      <c r="LBZ20" s="757"/>
      <c r="LCA20" s="757"/>
      <c r="LCB20" s="757"/>
      <c r="LCC20" s="757"/>
      <c r="LCD20" s="757"/>
      <c r="LCE20" s="757"/>
      <c r="LCF20" s="757"/>
      <c r="LCG20" s="757"/>
      <c r="LCH20" s="757"/>
      <c r="LCI20" s="757"/>
      <c r="LCJ20" s="757"/>
      <c r="LCK20" s="757"/>
      <c r="LCL20" s="757"/>
      <c r="LCM20" s="757"/>
      <c r="LCN20" s="757"/>
      <c r="LCO20" s="757"/>
      <c r="LCP20" s="757"/>
      <c r="LCQ20" s="757"/>
      <c r="LCR20" s="757"/>
      <c r="LCS20" s="757"/>
      <c r="LCT20" s="757"/>
      <c r="LCU20" s="757"/>
      <c r="LCV20" s="757"/>
      <c r="LCW20" s="757"/>
      <c r="LCX20" s="757"/>
      <c r="LCY20" s="757"/>
      <c r="LCZ20" s="757"/>
      <c r="LDA20" s="757"/>
      <c r="LDB20" s="757"/>
      <c r="LDC20" s="757"/>
      <c r="LDD20" s="757"/>
      <c r="LDE20" s="757"/>
      <c r="LDF20" s="757"/>
      <c r="LDG20" s="757"/>
      <c r="LDH20" s="757"/>
      <c r="LDI20" s="757"/>
      <c r="LDJ20" s="757"/>
      <c r="LDK20" s="757"/>
      <c r="LDL20" s="757"/>
      <c r="LDM20" s="757"/>
      <c r="LDN20" s="757"/>
      <c r="LDO20" s="757"/>
      <c r="LDP20" s="757"/>
      <c r="LDQ20" s="757"/>
      <c r="LDR20" s="757"/>
      <c r="LDS20" s="757"/>
      <c r="LDT20" s="757"/>
      <c r="LDU20" s="757"/>
      <c r="LDV20" s="757"/>
      <c r="LDW20" s="757"/>
      <c r="LDX20" s="757"/>
      <c r="LDY20" s="757"/>
      <c r="LDZ20" s="757"/>
      <c r="LEA20" s="757"/>
      <c r="LEB20" s="757"/>
      <c r="LEC20" s="757"/>
      <c r="LED20" s="757"/>
      <c r="LEE20" s="757"/>
      <c r="LEF20" s="757"/>
      <c r="LEG20" s="757"/>
      <c r="LEH20" s="757"/>
      <c r="LEI20" s="757"/>
      <c r="LEJ20" s="757"/>
      <c r="LEK20" s="757"/>
      <c r="LEL20" s="757"/>
      <c r="LEM20" s="757"/>
      <c r="LEN20" s="757"/>
      <c r="LEO20" s="757"/>
      <c r="LEP20" s="757"/>
      <c r="LEQ20" s="757"/>
      <c r="LER20" s="757"/>
      <c r="LES20" s="757"/>
      <c r="LET20" s="757"/>
      <c r="LEU20" s="757"/>
      <c r="LEV20" s="757"/>
      <c r="LEW20" s="757"/>
      <c r="LEX20" s="757"/>
      <c r="LEY20" s="757"/>
      <c r="LEZ20" s="757"/>
      <c r="LFA20" s="757"/>
      <c r="LFB20" s="757"/>
      <c r="LFC20" s="757"/>
      <c r="LFD20" s="757"/>
      <c r="LFE20" s="757"/>
      <c r="LFF20" s="757"/>
      <c r="LFG20" s="757"/>
      <c r="LFH20" s="757"/>
      <c r="LFI20" s="757"/>
      <c r="LFJ20" s="757"/>
      <c r="LFK20" s="757"/>
      <c r="LFL20" s="757"/>
      <c r="LFM20" s="757"/>
      <c r="LFN20" s="757"/>
      <c r="LFO20" s="757"/>
      <c r="LFP20" s="757"/>
      <c r="LFQ20" s="757"/>
      <c r="LFR20" s="757"/>
      <c r="LFS20" s="757"/>
      <c r="LFT20" s="757"/>
      <c r="LFU20" s="757"/>
      <c r="LFV20" s="757"/>
      <c r="LFW20" s="757"/>
      <c r="LFX20" s="757"/>
      <c r="LFY20" s="757"/>
      <c r="LFZ20" s="757"/>
      <c r="LGA20" s="757"/>
      <c r="LGB20" s="757"/>
      <c r="LGC20" s="757"/>
      <c r="LGD20" s="757"/>
      <c r="LGE20" s="757"/>
      <c r="LGF20" s="757"/>
      <c r="LGG20" s="757"/>
      <c r="LGH20" s="757"/>
      <c r="LGI20" s="757"/>
      <c r="LGJ20" s="757"/>
      <c r="LGK20" s="757"/>
      <c r="LGL20" s="757"/>
      <c r="LGM20" s="757"/>
      <c r="LGN20" s="757"/>
      <c r="LGO20" s="757"/>
      <c r="LGP20" s="757"/>
      <c r="LGQ20" s="757"/>
      <c r="LGR20" s="757"/>
      <c r="LGS20" s="757"/>
      <c r="LGT20" s="757"/>
      <c r="LGU20" s="757"/>
      <c r="LGV20" s="757"/>
      <c r="LGW20" s="757"/>
      <c r="LGX20" s="757"/>
      <c r="LGY20" s="757"/>
      <c r="LGZ20" s="757"/>
      <c r="LHA20" s="757"/>
      <c r="LHB20" s="757"/>
      <c r="LHC20" s="757"/>
      <c r="LHD20" s="757"/>
      <c r="LHE20" s="757"/>
      <c r="LHF20" s="757"/>
      <c r="LHG20" s="757"/>
      <c r="LHH20" s="757"/>
      <c r="LHI20" s="757"/>
      <c r="LHJ20" s="757"/>
      <c r="LHK20" s="757"/>
      <c r="LHL20" s="757"/>
      <c r="LHM20" s="757"/>
      <c r="LHN20" s="757"/>
      <c r="LHO20" s="757"/>
      <c r="LHP20" s="757"/>
      <c r="LHQ20" s="757"/>
      <c r="LHR20" s="757"/>
      <c r="LHS20" s="757"/>
      <c r="LHT20" s="757"/>
      <c r="LHU20" s="757"/>
      <c r="LHV20" s="757"/>
      <c r="LHW20" s="757"/>
      <c r="LHX20" s="757"/>
      <c r="LHY20" s="757"/>
      <c r="LHZ20" s="757"/>
      <c r="LIA20" s="757"/>
      <c r="LIB20" s="757"/>
      <c r="LIC20" s="757"/>
      <c r="LID20" s="757"/>
      <c r="LIE20" s="757"/>
      <c r="LIF20" s="757"/>
      <c r="LIG20" s="757"/>
      <c r="LIH20" s="757"/>
      <c r="LII20" s="757"/>
      <c r="LIJ20" s="757"/>
      <c r="LIK20" s="757"/>
      <c r="LIL20" s="757"/>
      <c r="LIM20" s="757"/>
      <c r="LIN20" s="757"/>
      <c r="LIO20" s="757"/>
      <c r="LIP20" s="757"/>
      <c r="LIQ20" s="757"/>
      <c r="LIR20" s="757"/>
      <c r="LIS20" s="757"/>
      <c r="LIT20" s="757"/>
      <c r="LIU20" s="757"/>
      <c r="LIV20" s="757"/>
      <c r="LIW20" s="757"/>
      <c r="LIX20" s="757"/>
      <c r="LIY20" s="757"/>
      <c r="LIZ20" s="757"/>
      <c r="LJA20" s="757"/>
      <c r="LJB20" s="757"/>
      <c r="LJC20" s="757"/>
      <c r="LJD20" s="757"/>
      <c r="LJE20" s="757"/>
      <c r="LJF20" s="757"/>
      <c r="LJG20" s="757"/>
      <c r="LJH20" s="757"/>
      <c r="LJI20" s="757"/>
      <c r="LJJ20" s="757"/>
      <c r="LJK20" s="757"/>
      <c r="LJL20" s="757"/>
      <c r="LJM20" s="757"/>
      <c r="LJN20" s="757"/>
      <c r="LJO20" s="757"/>
      <c r="LJP20" s="757"/>
      <c r="LJQ20" s="757"/>
      <c r="LJR20" s="757"/>
      <c r="LJS20" s="757"/>
      <c r="LJT20" s="757"/>
      <c r="LJU20" s="757"/>
      <c r="LJV20" s="757"/>
      <c r="LJW20" s="757"/>
      <c r="LJX20" s="757"/>
      <c r="LJY20" s="757"/>
      <c r="LJZ20" s="757"/>
      <c r="LKA20" s="757"/>
      <c r="LKB20" s="757"/>
      <c r="LKC20" s="757"/>
      <c r="LKD20" s="757"/>
      <c r="LKE20" s="757"/>
      <c r="LKF20" s="757"/>
      <c r="LKG20" s="757"/>
      <c r="LKH20" s="757"/>
      <c r="LKI20" s="757"/>
      <c r="LKJ20" s="757"/>
      <c r="LKK20" s="757"/>
      <c r="LKL20" s="757"/>
      <c r="LKM20" s="757"/>
      <c r="LKN20" s="757"/>
      <c r="LKO20" s="757"/>
      <c r="LKP20" s="757"/>
      <c r="LKQ20" s="757"/>
      <c r="LKR20" s="757"/>
      <c r="LKS20" s="757"/>
      <c r="LKT20" s="757"/>
      <c r="LKU20" s="757"/>
      <c r="LKV20" s="757"/>
      <c r="LKW20" s="757"/>
      <c r="LKX20" s="757"/>
      <c r="LKY20" s="757"/>
      <c r="LKZ20" s="757"/>
      <c r="LLA20" s="757"/>
      <c r="LLB20" s="757"/>
      <c r="LLC20" s="757"/>
      <c r="LLD20" s="757"/>
      <c r="LLE20" s="757"/>
      <c r="LLF20" s="757"/>
      <c r="LLG20" s="757"/>
      <c r="LLH20" s="757"/>
      <c r="LLI20" s="757"/>
      <c r="LLJ20" s="757"/>
      <c r="LLK20" s="757"/>
      <c r="LLL20" s="757"/>
      <c r="LLM20" s="757"/>
      <c r="LLN20" s="757"/>
      <c r="LLO20" s="757"/>
      <c r="LLP20" s="757"/>
      <c r="LLQ20" s="757"/>
      <c r="LLR20" s="757"/>
      <c r="LLS20" s="757"/>
      <c r="LLT20" s="757"/>
      <c r="LLU20" s="757"/>
      <c r="LLV20" s="757"/>
      <c r="LLW20" s="757"/>
      <c r="LLX20" s="757"/>
      <c r="LLY20" s="757"/>
      <c r="LLZ20" s="757"/>
      <c r="LMA20" s="757"/>
      <c r="LMB20" s="757"/>
      <c r="LMC20" s="757"/>
      <c r="LMD20" s="757"/>
      <c r="LME20" s="757"/>
      <c r="LMF20" s="757"/>
      <c r="LMG20" s="757"/>
      <c r="LMH20" s="757"/>
      <c r="LMI20" s="757"/>
      <c r="LMJ20" s="757"/>
      <c r="LMK20" s="757"/>
      <c r="LML20" s="757"/>
      <c r="LMM20" s="757"/>
      <c r="LMN20" s="757"/>
      <c r="LMO20" s="757"/>
      <c r="LMP20" s="757"/>
      <c r="LMQ20" s="757"/>
      <c r="LMR20" s="757"/>
      <c r="LMS20" s="757"/>
      <c r="LMT20" s="757"/>
      <c r="LMU20" s="757"/>
      <c r="LMV20" s="757"/>
      <c r="LMW20" s="757"/>
      <c r="LMX20" s="757"/>
      <c r="LMY20" s="757"/>
      <c r="LMZ20" s="757"/>
      <c r="LNA20" s="757"/>
      <c r="LNB20" s="757"/>
      <c r="LNC20" s="757"/>
      <c r="LND20" s="757"/>
      <c r="LNE20" s="757"/>
      <c r="LNF20" s="757"/>
      <c r="LNG20" s="757"/>
      <c r="LNH20" s="757"/>
      <c r="LNI20" s="757"/>
      <c r="LNJ20" s="757"/>
      <c r="LNK20" s="757"/>
      <c r="LNL20" s="757"/>
      <c r="LNM20" s="757"/>
      <c r="LNN20" s="757"/>
      <c r="LNO20" s="757"/>
      <c r="LNP20" s="757"/>
      <c r="LNQ20" s="757"/>
      <c r="LNR20" s="757"/>
      <c r="LNS20" s="757"/>
      <c r="LNT20" s="757"/>
      <c r="LNU20" s="757"/>
      <c r="LNV20" s="757"/>
      <c r="LNW20" s="757"/>
      <c r="LNX20" s="757"/>
      <c r="LNY20" s="757"/>
      <c r="LNZ20" s="757"/>
      <c r="LOA20" s="757"/>
      <c r="LOB20" s="757"/>
      <c r="LOC20" s="757"/>
      <c r="LOD20" s="757"/>
      <c r="LOE20" s="757"/>
      <c r="LOF20" s="757"/>
      <c r="LOG20" s="757"/>
      <c r="LOH20" s="757"/>
      <c r="LOI20" s="757"/>
      <c r="LOJ20" s="757"/>
      <c r="LOK20" s="757"/>
      <c r="LOL20" s="757"/>
      <c r="LOM20" s="757"/>
      <c r="LON20" s="757"/>
      <c r="LOO20" s="757"/>
      <c r="LOP20" s="757"/>
      <c r="LOQ20" s="757"/>
      <c r="LOR20" s="757"/>
      <c r="LOS20" s="757"/>
      <c r="LOT20" s="757"/>
      <c r="LOU20" s="757"/>
      <c r="LOV20" s="757"/>
      <c r="LOW20" s="757"/>
      <c r="LOX20" s="757"/>
      <c r="LOY20" s="757"/>
      <c r="LOZ20" s="757"/>
      <c r="LPA20" s="757"/>
      <c r="LPB20" s="757"/>
      <c r="LPC20" s="757"/>
      <c r="LPD20" s="757"/>
      <c r="LPE20" s="757"/>
      <c r="LPF20" s="757"/>
      <c r="LPG20" s="757"/>
      <c r="LPH20" s="757"/>
      <c r="LPI20" s="757"/>
      <c r="LPJ20" s="757"/>
      <c r="LPK20" s="757"/>
      <c r="LPL20" s="757"/>
      <c r="LPM20" s="757"/>
      <c r="LPN20" s="757"/>
      <c r="LPO20" s="757"/>
      <c r="LPP20" s="757"/>
      <c r="LPQ20" s="757"/>
      <c r="LPR20" s="757"/>
      <c r="LPS20" s="757"/>
      <c r="LPT20" s="757"/>
      <c r="LPU20" s="757"/>
      <c r="LPV20" s="757"/>
      <c r="LPW20" s="757"/>
      <c r="LPX20" s="757"/>
      <c r="LPY20" s="757"/>
      <c r="LPZ20" s="757"/>
      <c r="LQA20" s="757"/>
      <c r="LQB20" s="757"/>
      <c r="LQC20" s="757"/>
      <c r="LQD20" s="757"/>
      <c r="LQE20" s="757"/>
      <c r="LQF20" s="757"/>
      <c r="LQG20" s="757"/>
      <c r="LQH20" s="757"/>
      <c r="LQI20" s="757"/>
      <c r="LQJ20" s="757"/>
      <c r="LQK20" s="757"/>
      <c r="LQL20" s="757"/>
      <c r="LQM20" s="757"/>
      <c r="LQN20" s="757"/>
      <c r="LQO20" s="757"/>
      <c r="LQP20" s="757"/>
      <c r="LQQ20" s="757"/>
      <c r="LQR20" s="757"/>
      <c r="LQS20" s="757"/>
      <c r="LQT20" s="757"/>
      <c r="LQU20" s="757"/>
      <c r="LQV20" s="757"/>
      <c r="LQW20" s="757"/>
      <c r="LQX20" s="757"/>
      <c r="LQY20" s="757"/>
      <c r="LQZ20" s="757"/>
      <c r="LRA20" s="757"/>
      <c r="LRB20" s="757"/>
      <c r="LRC20" s="757"/>
      <c r="LRD20" s="757"/>
      <c r="LRE20" s="757"/>
      <c r="LRF20" s="757"/>
      <c r="LRG20" s="757"/>
      <c r="LRH20" s="757"/>
      <c r="LRI20" s="757"/>
      <c r="LRJ20" s="757"/>
      <c r="LRK20" s="757"/>
      <c r="LRL20" s="757"/>
      <c r="LRM20" s="757"/>
      <c r="LRN20" s="757"/>
      <c r="LRO20" s="757"/>
      <c r="LRP20" s="757"/>
      <c r="LRQ20" s="757"/>
      <c r="LRR20" s="757"/>
      <c r="LRS20" s="757"/>
      <c r="LRT20" s="757"/>
      <c r="LRU20" s="757"/>
      <c r="LRV20" s="757"/>
      <c r="LRW20" s="757"/>
      <c r="LRX20" s="757"/>
      <c r="LRY20" s="757"/>
      <c r="LRZ20" s="757"/>
      <c r="LSA20" s="757"/>
      <c r="LSB20" s="757"/>
      <c r="LSC20" s="757"/>
      <c r="LSD20" s="757"/>
      <c r="LSE20" s="757"/>
      <c r="LSF20" s="757"/>
      <c r="LSG20" s="757"/>
      <c r="LSH20" s="757"/>
      <c r="LSI20" s="757"/>
      <c r="LSJ20" s="757"/>
      <c r="LSK20" s="757"/>
      <c r="LSL20" s="757"/>
      <c r="LSM20" s="757"/>
      <c r="LSN20" s="757"/>
      <c r="LSO20" s="757"/>
      <c r="LSP20" s="757"/>
      <c r="LSQ20" s="757"/>
      <c r="LSR20" s="757"/>
      <c r="LSS20" s="757"/>
      <c r="LST20" s="757"/>
      <c r="LSU20" s="757"/>
      <c r="LSV20" s="757"/>
      <c r="LSW20" s="757"/>
      <c r="LSX20" s="757"/>
      <c r="LSY20" s="757"/>
      <c r="LSZ20" s="757"/>
      <c r="LTA20" s="757"/>
      <c r="LTB20" s="757"/>
      <c r="LTC20" s="757"/>
      <c r="LTD20" s="757"/>
      <c r="LTE20" s="757"/>
      <c r="LTF20" s="757"/>
      <c r="LTG20" s="757"/>
      <c r="LTH20" s="757"/>
      <c r="LTI20" s="757"/>
      <c r="LTJ20" s="757"/>
      <c r="LTK20" s="757"/>
      <c r="LTL20" s="757"/>
      <c r="LTM20" s="757"/>
      <c r="LTN20" s="757"/>
      <c r="LTO20" s="757"/>
      <c r="LTP20" s="757"/>
      <c r="LTQ20" s="757"/>
      <c r="LTR20" s="757"/>
      <c r="LTS20" s="757"/>
      <c r="LTT20" s="757"/>
      <c r="LTU20" s="757"/>
      <c r="LTV20" s="757"/>
      <c r="LTW20" s="757"/>
      <c r="LTX20" s="757"/>
      <c r="LTY20" s="757"/>
      <c r="LTZ20" s="757"/>
      <c r="LUA20" s="757"/>
      <c r="LUB20" s="757"/>
      <c r="LUC20" s="757"/>
      <c r="LUD20" s="757"/>
      <c r="LUE20" s="757"/>
      <c r="LUF20" s="757"/>
      <c r="LUG20" s="757"/>
      <c r="LUH20" s="757"/>
      <c r="LUI20" s="757"/>
      <c r="LUJ20" s="757"/>
      <c r="LUK20" s="757"/>
      <c r="LUL20" s="757"/>
      <c r="LUM20" s="757"/>
      <c r="LUN20" s="757"/>
      <c r="LUO20" s="757"/>
      <c r="LUP20" s="757"/>
      <c r="LUQ20" s="757"/>
      <c r="LUR20" s="757"/>
      <c r="LUS20" s="757"/>
      <c r="LUT20" s="757"/>
      <c r="LUU20" s="757"/>
      <c r="LUV20" s="757"/>
      <c r="LUW20" s="757"/>
      <c r="LUX20" s="757"/>
      <c r="LUY20" s="757"/>
      <c r="LUZ20" s="757"/>
      <c r="LVA20" s="757"/>
      <c r="LVB20" s="757"/>
      <c r="LVC20" s="757"/>
      <c r="LVD20" s="757"/>
      <c r="LVE20" s="757"/>
      <c r="LVF20" s="757"/>
      <c r="LVG20" s="757"/>
      <c r="LVH20" s="757"/>
      <c r="LVI20" s="757"/>
      <c r="LVJ20" s="757"/>
      <c r="LVK20" s="757"/>
      <c r="LVL20" s="757"/>
      <c r="LVM20" s="757"/>
      <c r="LVN20" s="757"/>
      <c r="LVO20" s="757"/>
      <c r="LVP20" s="757"/>
      <c r="LVQ20" s="757"/>
      <c r="LVR20" s="757"/>
      <c r="LVS20" s="757"/>
      <c r="LVT20" s="757"/>
      <c r="LVU20" s="757"/>
      <c r="LVV20" s="757"/>
      <c r="LVW20" s="757"/>
      <c r="LVX20" s="757"/>
      <c r="LVY20" s="757"/>
      <c r="LVZ20" s="757"/>
      <c r="LWA20" s="757"/>
      <c r="LWB20" s="757"/>
      <c r="LWC20" s="757"/>
      <c r="LWD20" s="757"/>
      <c r="LWE20" s="757"/>
      <c r="LWF20" s="757"/>
      <c r="LWG20" s="757"/>
      <c r="LWH20" s="757"/>
      <c r="LWI20" s="757"/>
      <c r="LWJ20" s="757"/>
      <c r="LWK20" s="757"/>
      <c r="LWL20" s="757"/>
      <c r="LWM20" s="757"/>
      <c r="LWN20" s="757"/>
      <c r="LWO20" s="757"/>
      <c r="LWP20" s="757"/>
      <c r="LWQ20" s="757"/>
      <c r="LWR20" s="757"/>
      <c r="LWS20" s="757"/>
      <c r="LWT20" s="757"/>
      <c r="LWU20" s="757"/>
      <c r="LWV20" s="757"/>
      <c r="LWW20" s="757"/>
      <c r="LWX20" s="757"/>
      <c r="LWY20" s="757"/>
      <c r="LWZ20" s="757"/>
      <c r="LXA20" s="757"/>
      <c r="LXB20" s="757"/>
      <c r="LXC20" s="757"/>
      <c r="LXD20" s="757"/>
      <c r="LXE20" s="757"/>
      <c r="LXF20" s="757"/>
      <c r="LXG20" s="757"/>
      <c r="LXH20" s="757"/>
      <c r="LXI20" s="757"/>
      <c r="LXJ20" s="757"/>
      <c r="LXK20" s="757"/>
      <c r="LXL20" s="757"/>
      <c r="LXM20" s="757"/>
      <c r="LXN20" s="757"/>
      <c r="LXO20" s="757"/>
      <c r="LXP20" s="757"/>
      <c r="LXQ20" s="757"/>
      <c r="LXR20" s="757"/>
      <c r="LXS20" s="757"/>
      <c r="LXT20" s="757"/>
      <c r="LXU20" s="757"/>
      <c r="LXV20" s="757"/>
      <c r="LXW20" s="757"/>
      <c r="LXX20" s="757"/>
      <c r="LXY20" s="757"/>
      <c r="LXZ20" s="757"/>
      <c r="LYA20" s="757"/>
      <c r="LYB20" s="757"/>
      <c r="LYC20" s="757"/>
      <c r="LYD20" s="757"/>
      <c r="LYE20" s="757"/>
      <c r="LYF20" s="757"/>
      <c r="LYG20" s="757"/>
      <c r="LYH20" s="757"/>
      <c r="LYI20" s="757"/>
      <c r="LYJ20" s="757"/>
      <c r="LYK20" s="757"/>
      <c r="LYL20" s="757"/>
      <c r="LYM20" s="757"/>
      <c r="LYN20" s="757"/>
      <c r="LYO20" s="757"/>
      <c r="LYP20" s="757"/>
      <c r="LYQ20" s="757"/>
      <c r="LYR20" s="757"/>
      <c r="LYS20" s="757"/>
      <c r="LYT20" s="757"/>
      <c r="LYU20" s="757"/>
      <c r="LYV20" s="757"/>
      <c r="LYW20" s="757"/>
      <c r="LYX20" s="757"/>
      <c r="LYY20" s="757"/>
      <c r="LYZ20" s="757"/>
      <c r="LZA20" s="757"/>
      <c r="LZB20" s="757"/>
      <c r="LZC20" s="757"/>
      <c r="LZD20" s="757"/>
      <c r="LZE20" s="757"/>
      <c r="LZF20" s="757"/>
      <c r="LZG20" s="757"/>
      <c r="LZH20" s="757"/>
      <c r="LZI20" s="757"/>
      <c r="LZJ20" s="757"/>
      <c r="LZK20" s="757"/>
      <c r="LZL20" s="757"/>
      <c r="LZM20" s="757"/>
      <c r="LZN20" s="757"/>
      <c r="LZO20" s="757"/>
      <c r="LZP20" s="757"/>
      <c r="LZQ20" s="757"/>
      <c r="LZR20" s="757"/>
      <c r="LZS20" s="757"/>
      <c r="LZT20" s="757"/>
      <c r="LZU20" s="757"/>
      <c r="LZV20" s="757"/>
      <c r="LZW20" s="757"/>
      <c r="LZX20" s="757"/>
      <c r="LZY20" s="757"/>
      <c r="LZZ20" s="757"/>
      <c r="MAA20" s="757"/>
      <c r="MAB20" s="757"/>
      <c r="MAC20" s="757"/>
      <c r="MAD20" s="757"/>
      <c r="MAE20" s="757"/>
      <c r="MAF20" s="757"/>
      <c r="MAG20" s="757"/>
      <c r="MAH20" s="757"/>
      <c r="MAI20" s="757"/>
      <c r="MAJ20" s="757"/>
      <c r="MAK20" s="757"/>
      <c r="MAL20" s="757"/>
      <c r="MAM20" s="757"/>
      <c r="MAN20" s="757"/>
      <c r="MAO20" s="757"/>
      <c r="MAP20" s="757"/>
      <c r="MAQ20" s="757"/>
      <c r="MAR20" s="757"/>
      <c r="MAS20" s="757"/>
      <c r="MAT20" s="757"/>
      <c r="MAU20" s="757"/>
      <c r="MAV20" s="757"/>
      <c r="MAW20" s="757"/>
      <c r="MAX20" s="757"/>
      <c r="MAY20" s="757"/>
      <c r="MAZ20" s="757"/>
      <c r="MBA20" s="757"/>
      <c r="MBB20" s="757"/>
      <c r="MBC20" s="757"/>
      <c r="MBD20" s="757"/>
      <c r="MBE20" s="757"/>
      <c r="MBF20" s="757"/>
      <c r="MBG20" s="757"/>
      <c r="MBH20" s="757"/>
      <c r="MBI20" s="757"/>
      <c r="MBJ20" s="757"/>
      <c r="MBK20" s="757"/>
      <c r="MBL20" s="757"/>
      <c r="MBM20" s="757"/>
      <c r="MBN20" s="757"/>
      <c r="MBO20" s="757"/>
      <c r="MBP20" s="757"/>
      <c r="MBQ20" s="757"/>
      <c r="MBR20" s="757"/>
      <c r="MBS20" s="757"/>
      <c r="MBT20" s="757"/>
      <c r="MBU20" s="757"/>
      <c r="MBV20" s="757"/>
      <c r="MBW20" s="757"/>
      <c r="MBX20" s="757"/>
      <c r="MBY20" s="757"/>
      <c r="MBZ20" s="757"/>
      <c r="MCA20" s="757"/>
      <c r="MCB20" s="757"/>
      <c r="MCC20" s="757"/>
      <c r="MCD20" s="757"/>
      <c r="MCE20" s="757"/>
      <c r="MCF20" s="757"/>
      <c r="MCG20" s="757"/>
      <c r="MCH20" s="757"/>
      <c r="MCI20" s="757"/>
      <c r="MCJ20" s="757"/>
      <c r="MCK20" s="757"/>
      <c r="MCL20" s="757"/>
      <c r="MCM20" s="757"/>
      <c r="MCN20" s="757"/>
      <c r="MCO20" s="757"/>
      <c r="MCP20" s="757"/>
      <c r="MCQ20" s="757"/>
      <c r="MCR20" s="757"/>
      <c r="MCS20" s="757"/>
      <c r="MCT20" s="757"/>
      <c r="MCU20" s="757"/>
      <c r="MCV20" s="757"/>
      <c r="MCW20" s="757"/>
      <c r="MCX20" s="757"/>
      <c r="MCY20" s="757"/>
      <c r="MCZ20" s="757"/>
      <c r="MDA20" s="757"/>
      <c r="MDB20" s="757"/>
      <c r="MDC20" s="757"/>
      <c r="MDD20" s="757"/>
      <c r="MDE20" s="757"/>
      <c r="MDF20" s="757"/>
      <c r="MDG20" s="757"/>
      <c r="MDH20" s="757"/>
      <c r="MDI20" s="757"/>
      <c r="MDJ20" s="757"/>
      <c r="MDK20" s="757"/>
      <c r="MDL20" s="757"/>
      <c r="MDM20" s="757"/>
      <c r="MDN20" s="757"/>
      <c r="MDO20" s="757"/>
      <c r="MDP20" s="757"/>
      <c r="MDQ20" s="757"/>
      <c r="MDR20" s="757"/>
      <c r="MDS20" s="757"/>
      <c r="MDT20" s="757"/>
      <c r="MDU20" s="757"/>
      <c r="MDV20" s="757"/>
      <c r="MDW20" s="757"/>
      <c r="MDX20" s="757"/>
      <c r="MDY20" s="757"/>
      <c r="MDZ20" s="757"/>
      <c r="MEA20" s="757"/>
      <c r="MEB20" s="757"/>
      <c r="MEC20" s="757"/>
      <c r="MED20" s="757"/>
      <c r="MEE20" s="757"/>
      <c r="MEF20" s="757"/>
      <c r="MEG20" s="757"/>
      <c r="MEH20" s="757"/>
      <c r="MEI20" s="757"/>
      <c r="MEJ20" s="757"/>
      <c r="MEK20" s="757"/>
      <c r="MEL20" s="757"/>
      <c r="MEM20" s="757"/>
      <c r="MEN20" s="757"/>
      <c r="MEO20" s="757"/>
      <c r="MEP20" s="757"/>
      <c r="MEQ20" s="757"/>
      <c r="MER20" s="757"/>
      <c r="MES20" s="757"/>
      <c r="MET20" s="757"/>
      <c r="MEU20" s="757"/>
      <c r="MEV20" s="757"/>
      <c r="MEW20" s="757"/>
      <c r="MEX20" s="757"/>
      <c r="MEY20" s="757"/>
      <c r="MEZ20" s="757"/>
      <c r="MFA20" s="757"/>
      <c r="MFB20" s="757"/>
      <c r="MFC20" s="757"/>
      <c r="MFD20" s="757"/>
      <c r="MFE20" s="757"/>
      <c r="MFF20" s="757"/>
      <c r="MFG20" s="757"/>
      <c r="MFH20" s="757"/>
      <c r="MFI20" s="757"/>
      <c r="MFJ20" s="757"/>
      <c r="MFK20" s="757"/>
      <c r="MFL20" s="757"/>
      <c r="MFM20" s="757"/>
      <c r="MFN20" s="757"/>
      <c r="MFO20" s="757"/>
      <c r="MFP20" s="757"/>
      <c r="MFQ20" s="757"/>
      <c r="MFR20" s="757"/>
      <c r="MFS20" s="757"/>
      <c r="MFT20" s="757"/>
      <c r="MFU20" s="757"/>
      <c r="MFV20" s="757"/>
      <c r="MFW20" s="757"/>
      <c r="MFX20" s="757"/>
      <c r="MFY20" s="757"/>
      <c r="MFZ20" s="757"/>
      <c r="MGA20" s="757"/>
      <c r="MGB20" s="757"/>
      <c r="MGC20" s="757"/>
      <c r="MGD20" s="757"/>
      <c r="MGE20" s="757"/>
      <c r="MGF20" s="757"/>
      <c r="MGG20" s="757"/>
      <c r="MGH20" s="757"/>
      <c r="MGI20" s="757"/>
      <c r="MGJ20" s="757"/>
      <c r="MGK20" s="757"/>
      <c r="MGL20" s="757"/>
      <c r="MGM20" s="757"/>
      <c r="MGN20" s="757"/>
      <c r="MGO20" s="757"/>
      <c r="MGP20" s="757"/>
      <c r="MGQ20" s="757"/>
      <c r="MGR20" s="757"/>
      <c r="MGS20" s="757"/>
      <c r="MGT20" s="757"/>
      <c r="MGU20" s="757"/>
      <c r="MGV20" s="757"/>
      <c r="MGW20" s="757"/>
      <c r="MGX20" s="757"/>
      <c r="MGY20" s="757"/>
      <c r="MGZ20" s="757"/>
      <c r="MHA20" s="757"/>
      <c r="MHB20" s="757"/>
      <c r="MHC20" s="757"/>
      <c r="MHD20" s="757"/>
      <c r="MHE20" s="757"/>
      <c r="MHF20" s="757"/>
      <c r="MHG20" s="757"/>
      <c r="MHH20" s="757"/>
      <c r="MHI20" s="757"/>
      <c r="MHJ20" s="757"/>
      <c r="MHK20" s="757"/>
      <c r="MHL20" s="757"/>
      <c r="MHM20" s="757"/>
      <c r="MHN20" s="757"/>
      <c r="MHO20" s="757"/>
      <c r="MHP20" s="757"/>
      <c r="MHQ20" s="757"/>
      <c r="MHR20" s="757"/>
      <c r="MHS20" s="757"/>
      <c r="MHT20" s="757"/>
      <c r="MHU20" s="757"/>
      <c r="MHV20" s="757"/>
      <c r="MHW20" s="757"/>
      <c r="MHX20" s="757"/>
      <c r="MHY20" s="757"/>
      <c r="MHZ20" s="757"/>
      <c r="MIA20" s="757"/>
      <c r="MIB20" s="757"/>
      <c r="MIC20" s="757"/>
      <c r="MID20" s="757"/>
      <c r="MIE20" s="757"/>
      <c r="MIF20" s="757"/>
      <c r="MIG20" s="757"/>
      <c r="MIH20" s="757"/>
      <c r="MII20" s="757"/>
      <c r="MIJ20" s="757"/>
      <c r="MIK20" s="757"/>
      <c r="MIL20" s="757"/>
      <c r="MIM20" s="757"/>
      <c r="MIN20" s="757"/>
      <c r="MIO20" s="757"/>
      <c r="MIP20" s="757"/>
      <c r="MIQ20" s="757"/>
      <c r="MIR20" s="757"/>
      <c r="MIS20" s="757"/>
      <c r="MIT20" s="757"/>
      <c r="MIU20" s="757"/>
      <c r="MIV20" s="757"/>
      <c r="MIW20" s="757"/>
      <c r="MIX20" s="757"/>
      <c r="MIY20" s="757"/>
      <c r="MIZ20" s="757"/>
      <c r="MJA20" s="757"/>
      <c r="MJB20" s="757"/>
      <c r="MJC20" s="757"/>
      <c r="MJD20" s="757"/>
      <c r="MJE20" s="757"/>
      <c r="MJF20" s="757"/>
      <c r="MJG20" s="757"/>
      <c r="MJH20" s="757"/>
      <c r="MJI20" s="757"/>
      <c r="MJJ20" s="757"/>
      <c r="MJK20" s="757"/>
      <c r="MJL20" s="757"/>
      <c r="MJM20" s="757"/>
      <c r="MJN20" s="757"/>
      <c r="MJO20" s="757"/>
      <c r="MJP20" s="757"/>
      <c r="MJQ20" s="757"/>
      <c r="MJR20" s="757"/>
      <c r="MJS20" s="757"/>
      <c r="MJT20" s="757"/>
      <c r="MJU20" s="757"/>
      <c r="MJV20" s="757"/>
      <c r="MJW20" s="757"/>
      <c r="MJX20" s="757"/>
      <c r="MJY20" s="757"/>
      <c r="MJZ20" s="757"/>
      <c r="MKA20" s="757"/>
      <c r="MKB20" s="757"/>
      <c r="MKC20" s="757"/>
      <c r="MKD20" s="757"/>
      <c r="MKE20" s="757"/>
      <c r="MKF20" s="757"/>
      <c r="MKG20" s="757"/>
      <c r="MKH20" s="757"/>
      <c r="MKI20" s="757"/>
      <c r="MKJ20" s="757"/>
      <c r="MKK20" s="757"/>
      <c r="MKL20" s="757"/>
      <c r="MKM20" s="757"/>
      <c r="MKN20" s="757"/>
      <c r="MKO20" s="757"/>
      <c r="MKP20" s="757"/>
      <c r="MKQ20" s="757"/>
      <c r="MKR20" s="757"/>
      <c r="MKS20" s="757"/>
      <c r="MKT20" s="757"/>
      <c r="MKU20" s="757"/>
      <c r="MKV20" s="757"/>
      <c r="MKW20" s="757"/>
      <c r="MKX20" s="757"/>
      <c r="MKY20" s="757"/>
      <c r="MKZ20" s="757"/>
      <c r="MLA20" s="757"/>
      <c r="MLB20" s="757"/>
      <c r="MLC20" s="757"/>
      <c r="MLD20" s="757"/>
      <c r="MLE20" s="757"/>
      <c r="MLF20" s="757"/>
      <c r="MLG20" s="757"/>
      <c r="MLH20" s="757"/>
      <c r="MLI20" s="757"/>
      <c r="MLJ20" s="757"/>
      <c r="MLK20" s="757"/>
      <c r="MLL20" s="757"/>
      <c r="MLM20" s="757"/>
      <c r="MLN20" s="757"/>
      <c r="MLO20" s="757"/>
      <c r="MLP20" s="757"/>
      <c r="MLQ20" s="757"/>
      <c r="MLR20" s="757"/>
      <c r="MLS20" s="757"/>
      <c r="MLT20" s="757"/>
      <c r="MLU20" s="757"/>
      <c r="MLV20" s="757"/>
      <c r="MLW20" s="757"/>
      <c r="MLX20" s="757"/>
      <c r="MLY20" s="757"/>
      <c r="MLZ20" s="757"/>
      <c r="MMA20" s="757"/>
      <c r="MMB20" s="757"/>
      <c r="MMC20" s="757"/>
      <c r="MMD20" s="757"/>
      <c r="MME20" s="757"/>
      <c r="MMF20" s="757"/>
      <c r="MMG20" s="757"/>
      <c r="MMH20" s="757"/>
      <c r="MMI20" s="757"/>
      <c r="MMJ20" s="757"/>
      <c r="MMK20" s="757"/>
      <c r="MML20" s="757"/>
      <c r="MMM20" s="757"/>
      <c r="MMN20" s="757"/>
      <c r="MMO20" s="757"/>
      <c r="MMP20" s="757"/>
      <c r="MMQ20" s="757"/>
      <c r="MMR20" s="757"/>
      <c r="MMS20" s="757"/>
      <c r="MMT20" s="757"/>
      <c r="MMU20" s="757"/>
      <c r="MMV20" s="757"/>
      <c r="MMW20" s="757"/>
      <c r="MMX20" s="757"/>
      <c r="MMY20" s="757"/>
      <c r="MMZ20" s="757"/>
      <c r="MNA20" s="757"/>
      <c r="MNB20" s="757"/>
      <c r="MNC20" s="757"/>
      <c r="MND20" s="757"/>
      <c r="MNE20" s="757"/>
      <c r="MNF20" s="757"/>
      <c r="MNG20" s="757"/>
      <c r="MNH20" s="757"/>
      <c r="MNI20" s="757"/>
      <c r="MNJ20" s="757"/>
      <c r="MNK20" s="757"/>
      <c r="MNL20" s="757"/>
      <c r="MNM20" s="757"/>
      <c r="MNN20" s="757"/>
      <c r="MNO20" s="757"/>
      <c r="MNP20" s="757"/>
      <c r="MNQ20" s="757"/>
      <c r="MNR20" s="757"/>
      <c r="MNS20" s="757"/>
      <c r="MNT20" s="757"/>
      <c r="MNU20" s="757"/>
      <c r="MNV20" s="757"/>
      <c r="MNW20" s="757"/>
      <c r="MNX20" s="757"/>
      <c r="MNY20" s="757"/>
      <c r="MNZ20" s="757"/>
      <c r="MOA20" s="757"/>
      <c r="MOB20" s="757"/>
      <c r="MOC20" s="757"/>
      <c r="MOD20" s="757"/>
      <c r="MOE20" s="757"/>
      <c r="MOF20" s="757"/>
      <c r="MOG20" s="757"/>
      <c r="MOH20" s="757"/>
      <c r="MOI20" s="757"/>
      <c r="MOJ20" s="757"/>
      <c r="MOK20" s="757"/>
      <c r="MOL20" s="757"/>
      <c r="MOM20" s="757"/>
      <c r="MON20" s="757"/>
      <c r="MOO20" s="757"/>
      <c r="MOP20" s="757"/>
      <c r="MOQ20" s="757"/>
      <c r="MOR20" s="757"/>
      <c r="MOS20" s="757"/>
      <c r="MOT20" s="757"/>
      <c r="MOU20" s="757"/>
      <c r="MOV20" s="757"/>
      <c r="MOW20" s="757"/>
      <c r="MOX20" s="757"/>
      <c r="MOY20" s="757"/>
      <c r="MOZ20" s="757"/>
      <c r="MPA20" s="757"/>
      <c r="MPB20" s="757"/>
      <c r="MPC20" s="757"/>
      <c r="MPD20" s="757"/>
      <c r="MPE20" s="757"/>
      <c r="MPF20" s="757"/>
      <c r="MPG20" s="757"/>
      <c r="MPH20" s="757"/>
      <c r="MPI20" s="757"/>
      <c r="MPJ20" s="757"/>
      <c r="MPK20" s="757"/>
      <c r="MPL20" s="757"/>
      <c r="MPM20" s="757"/>
      <c r="MPN20" s="757"/>
      <c r="MPO20" s="757"/>
      <c r="MPP20" s="757"/>
      <c r="MPQ20" s="757"/>
      <c r="MPR20" s="757"/>
      <c r="MPS20" s="757"/>
      <c r="MPT20" s="757"/>
      <c r="MPU20" s="757"/>
      <c r="MPV20" s="757"/>
      <c r="MPW20" s="757"/>
      <c r="MPX20" s="757"/>
      <c r="MPY20" s="757"/>
      <c r="MPZ20" s="757"/>
      <c r="MQA20" s="757"/>
      <c r="MQB20" s="757"/>
      <c r="MQC20" s="757"/>
      <c r="MQD20" s="757"/>
      <c r="MQE20" s="757"/>
      <c r="MQF20" s="757"/>
      <c r="MQG20" s="757"/>
      <c r="MQH20" s="757"/>
      <c r="MQI20" s="757"/>
      <c r="MQJ20" s="757"/>
      <c r="MQK20" s="757"/>
      <c r="MQL20" s="757"/>
      <c r="MQM20" s="757"/>
      <c r="MQN20" s="757"/>
      <c r="MQO20" s="757"/>
      <c r="MQP20" s="757"/>
      <c r="MQQ20" s="757"/>
      <c r="MQR20" s="757"/>
      <c r="MQS20" s="757"/>
      <c r="MQT20" s="757"/>
      <c r="MQU20" s="757"/>
      <c r="MQV20" s="757"/>
      <c r="MQW20" s="757"/>
      <c r="MQX20" s="757"/>
      <c r="MQY20" s="757"/>
      <c r="MQZ20" s="757"/>
      <c r="MRA20" s="757"/>
      <c r="MRB20" s="757"/>
      <c r="MRC20" s="757"/>
      <c r="MRD20" s="757"/>
      <c r="MRE20" s="757"/>
      <c r="MRF20" s="757"/>
      <c r="MRG20" s="757"/>
      <c r="MRH20" s="757"/>
      <c r="MRI20" s="757"/>
      <c r="MRJ20" s="757"/>
      <c r="MRK20" s="757"/>
      <c r="MRL20" s="757"/>
      <c r="MRM20" s="757"/>
      <c r="MRN20" s="757"/>
      <c r="MRO20" s="757"/>
      <c r="MRP20" s="757"/>
      <c r="MRQ20" s="757"/>
      <c r="MRR20" s="757"/>
      <c r="MRS20" s="757"/>
      <c r="MRT20" s="757"/>
      <c r="MRU20" s="757"/>
      <c r="MRV20" s="757"/>
      <c r="MRW20" s="757"/>
      <c r="MRX20" s="757"/>
      <c r="MRY20" s="757"/>
      <c r="MRZ20" s="757"/>
      <c r="MSA20" s="757"/>
      <c r="MSB20" s="757"/>
      <c r="MSC20" s="757"/>
      <c r="MSD20" s="757"/>
      <c r="MSE20" s="757"/>
      <c r="MSF20" s="757"/>
      <c r="MSG20" s="757"/>
      <c r="MSH20" s="757"/>
      <c r="MSI20" s="757"/>
      <c r="MSJ20" s="757"/>
      <c r="MSK20" s="757"/>
      <c r="MSL20" s="757"/>
      <c r="MSM20" s="757"/>
      <c r="MSN20" s="757"/>
      <c r="MSO20" s="757"/>
      <c r="MSP20" s="757"/>
      <c r="MSQ20" s="757"/>
      <c r="MSR20" s="757"/>
      <c r="MSS20" s="757"/>
      <c r="MST20" s="757"/>
      <c r="MSU20" s="757"/>
      <c r="MSV20" s="757"/>
      <c r="MSW20" s="757"/>
      <c r="MSX20" s="757"/>
      <c r="MSY20" s="757"/>
      <c r="MSZ20" s="757"/>
      <c r="MTA20" s="757"/>
      <c r="MTB20" s="757"/>
      <c r="MTC20" s="757"/>
      <c r="MTD20" s="757"/>
      <c r="MTE20" s="757"/>
      <c r="MTF20" s="757"/>
      <c r="MTG20" s="757"/>
      <c r="MTH20" s="757"/>
      <c r="MTI20" s="757"/>
      <c r="MTJ20" s="757"/>
      <c r="MTK20" s="757"/>
      <c r="MTL20" s="757"/>
      <c r="MTM20" s="757"/>
      <c r="MTN20" s="757"/>
      <c r="MTO20" s="757"/>
      <c r="MTP20" s="757"/>
      <c r="MTQ20" s="757"/>
      <c r="MTR20" s="757"/>
      <c r="MTS20" s="757"/>
      <c r="MTT20" s="757"/>
      <c r="MTU20" s="757"/>
      <c r="MTV20" s="757"/>
      <c r="MTW20" s="757"/>
      <c r="MTX20" s="757"/>
      <c r="MTY20" s="757"/>
      <c r="MTZ20" s="757"/>
      <c r="MUA20" s="757"/>
      <c r="MUB20" s="757"/>
      <c r="MUC20" s="757"/>
      <c r="MUD20" s="757"/>
      <c r="MUE20" s="757"/>
      <c r="MUF20" s="757"/>
      <c r="MUG20" s="757"/>
      <c r="MUH20" s="757"/>
      <c r="MUI20" s="757"/>
      <c r="MUJ20" s="757"/>
      <c r="MUK20" s="757"/>
      <c r="MUL20" s="757"/>
      <c r="MUM20" s="757"/>
      <c r="MUN20" s="757"/>
      <c r="MUO20" s="757"/>
      <c r="MUP20" s="757"/>
      <c r="MUQ20" s="757"/>
      <c r="MUR20" s="757"/>
      <c r="MUS20" s="757"/>
      <c r="MUT20" s="757"/>
      <c r="MUU20" s="757"/>
      <c r="MUV20" s="757"/>
      <c r="MUW20" s="757"/>
      <c r="MUX20" s="757"/>
      <c r="MUY20" s="757"/>
      <c r="MUZ20" s="757"/>
      <c r="MVA20" s="757"/>
      <c r="MVB20" s="757"/>
      <c r="MVC20" s="757"/>
      <c r="MVD20" s="757"/>
      <c r="MVE20" s="757"/>
      <c r="MVF20" s="757"/>
      <c r="MVG20" s="757"/>
      <c r="MVH20" s="757"/>
      <c r="MVI20" s="757"/>
      <c r="MVJ20" s="757"/>
      <c r="MVK20" s="757"/>
      <c r="MVL20" s="757"/>
      <c r="MVM20" s="757"/>
      <c r="MVN20" s="757"/>
      <c r="MVO20" s="757"/>
      <c r="MVP20" s="757"/>
      <c r="MVQ20" s="757"/>
      <c r="MVR20" s="757"/>
      <c r="MVS20" s="757"/>
      <c r="MVT20" s="757"/>
      <c r="MVU20" s="757"/>
      <c r="MVV20" s="757"/>
      <c r="MVW20" s="757"/>
      <c r="MVX20" s="757"/>
      <c r="MVY20" s="757"/>
      <c r="MVZ20" s="757"/>
      <c r="MWA20" s="757"/>
      <c r="MWB20" s="757"/>
      <c r="MWC20" s="757"/>
      <c r="MWD20" s="757"/>
      <c r="MWE20" s="757"/>
      <c r="MWF20" s="757"/>
      <c r="MWG20" s="757"/>
      <c r="MWH20" s="757"/>
      <c r="MWI20" s="757"/>
      <c r="MWJ20" s="757"/>
      <c r="MWK20" s="757"/>
      <c r="MWL20" s="757"/>
      <c r="MWM20" s="757"/>
      <c r="MWN20" s="757"/>
      <c r="MWO20" s="757"/>
      <c r="MWP20" s="757"/>
      <c r="MWQ20" s="757"/>
      <c r="MWR20" s="757"/>
      <c r="MWS20" s="757"/>
      <c r="MWT20" s="757"/>
      <c r="MWU20" s="757"/>
      <c r="MWV20" s="757"/>
      <c r="MWW20" s="757"/>
      <c r="MWX20" s="757"/>
      <c r="MWY20" s="757"/>
      <c r="MWZ20" s="757"/>
      <c r="MXA20" s="757"/>
      <c r="MXB20" s="757"/>
      <c r="MXC20" s="757"/>
      <c r="MXD20" s="757"/>
      <c r="MXE20" s="757"/>
      <c r="MXF20" s="757"/>
      <c r="MXG20" s="757"/>
      <c r="MXH20" s="757"/>
      <c r="MXI20" s="757"/>
      <c r="MXJ20" s="757"/>
      <c r="MXK20" s="757"/>
      <c r="MXL20" s="757"/>
      <c r="MXM20" s="757"/>
      <c r="MXN20" s="757"/>
      <c r="MXO20" s="757"/>
      <c r="MXP20" s="757"/>
      <c r="MXQ20" s="757"/>
      <c r="MXR20" s="757"/>
      <c r="MXS20" s="757"/>
      <c r="MXT20" s="757"/>
      <c r="MXU20" s="757"/>
      <c r="MXV20" s="757"/>
      <c r="MXW20" s="757"/>
      <c r="MXX20" s="757"/>
      <c r="MXY20" s="757"/>
      <c r="MXZ20" s="757"/>
      <c r="MYA20" s="757"/>
      <c r="MYB20" s="757"/>
      <c r="MYC20" s="757"/>
      <c r="MYD20" s="757"/>
      <c r="MYE20" s="757"/>
      <c r="MYF20" s="757"/>
      <c r="MYG20" s="757"/>
      <c r="MYH20" s="757"/>
      <c r="MYI20" s="757"/>
      <c r="MYJ20" s="757"/>
      <c r="MYK20" s="757"/>
      <c r="MYL20" s="757"/>
      <c r="MYM20" s="757"/>
      <c r="MYN20" s="757"/>
      <c r="MYO20" s="757"/>
      <c r="MYP20" s="757"/>
      <c r="MYQ20" s="757"/>
      <c r="MYR20" s="757"/>
      <c r="MYS20" s="757"/>
      <c r="MYT20" s="757"/>
      <c r="MYU20" s="757"/>
      <c r="MYV20" s="757"/>
      <c r="MYW20" s="757"/>
      <c r="MYX20" s="757"/>
      <c r="MYY20" s="757"/>
      <c r="MYZ20" s="757"/>
      <c r="MZA20" s="757"/>
      <c r="MZB20" s="757"/>
      <c r="MZC20" s="757"/>
      <c r="MZD20" s="757"/>
      <c r="MZE20" s="757"/>
      <c r="MZF20" s="757"/>
      <c r="MZG20" s="757"/>
      <c r="MZH20" s="757"/>
      <c r="MZI20" s="757"/>
      <c r="MZJ20" s="757"/>
      <c r="MZK20" s="757"/>
      <c r="MZL20" s="757"/>
      <c r="MZM20" s="757"/>
      <c r="MZN20" s="757"/>
      <c r="MZO20" s="757"/>
      <c r="MZP20" s="757"/>
      <c r="MZQ20" s="757"/>
      <c r="MZR20" s="757"/>
      <c r="MZS20" s="757"/>
      <c r="MZT20" s="757"/>
      <c r="MZU20" s="757"/>
      <c r="MZV20" s="757"/>
      <c r="MZW20" s="757"/>
      <c r="MZX20" s="757"/>
      <c r="MZY20" s="757"/>
      <c r="MZZ20" s="757"/>
      <c r="NAA20" s="757"/>
      <c r="NAB20" s="757"/>
      <c r="NAC20" s="757"/>
      <c r="NAD20" s="757"/>
      <c r="NAE20" s="757"/>
      <c r="NAF20" s="757"/>
      <c r="NAG20" s="757"/>
      <c r="NAH20" s="757"/>
      <c r="NAI20" s="757"/>
      <c r="NAJ20" s="757"/>
      <c r="NAK20" s="757"/>
      <c r="NAL20" s="757"/>
      <c r="NAM20" s="757"/>
      <c r="NAN20" s="757"/>
      <c r="NAO20" s="757"/>
      <c r="NAP20" s="757"/>
      <c r="NAQ20" s="757"/>
      <c r="NAR20" s="757"/>
      <c r="NAS20" s="757"/>
      <c r="NAT20" s="757"/>
      <c r="NAU20" s="757"/>
      <c r="NAV20" s="757"/>
      <c r="NAW20" s="757"/>
      <c r="NAX20" s="757"/>
      <c r="NAY20" s="757"/>
      <c r="NAZ20" s="757"/>
      <c r="NBA20" s="757"/>
      <c r="NBB20" s="757"/>
      <c r="NBC20" s="757"/>
      <c r="NBD20" s="757"/>
      <c r="NBE20" s="757"/>
      <c r="NBF20" s="757"/>
      <c r="NBG20" s="757"/>
      <c r="NBH20" s="757"/>
      <c r="NBI20" s="757"/>
      <c r="NBJ20" s="757"/>
      <c r="NBK20" s="757"/>
      <c r="NBL20" s="757"/>
      <c r="NBM20" s="757"/>
      <c r="NBN20" s="757"/>
      <c r="NBO20" s="757"/>
      <c r="NBP20" s="757"/>
      <c r="NBQ20" s="757"/>
      <c r="NBR20" s="757"/>
      <c r="NBS20" s="757"/>
      <c r="NBT20" s="757"/>
      <c r="NBU20" s="757"/>
      <c r="NBV20" s="757"/>
      <c r="NBW20" s="757"/>
      <c r="NBX20" s="757"/>
      <c r="NBY20" s="757"/>
      <c r="NBZ20" s="757"/>
      <c r="NCA20" s="757"/>
      <c r="NCB20" s="757"/>
      <c r="NCC20" s="757"/>
      <c r="NCD20" s="757"/>
      <c r="NCE20" s="757"/>
      <c r="NCF20" s="757"/>
      <c r="NCG20" s="757"/>
      <c r="NCH20" s="757"/>
      <c r="NCI20" s="757"/>
      <c r="NCJ20" s="757"/>
      <c r="NCK20" s="757"/>
      <c r="NCL20" s="757"/>
      <c r="NCM20" s="757"/>
      <c r="NCN20" s="757"/>
      <c r="NCO20" s="757"/>
      <c r="NCP20" s="757"/>
      <c r="NCQ20" s="757"/>
      <c r="NCR20" s="757"/>
      <c r="NCS20" s="757"/>
      <c r="NCT20" s="757"/>
      <c r="NCU20" s="757"/>
      <c r="NCV20" s="757"/>
      <c r="NCW20" s="757"/>
      <c r="NCX20" s="757"/>
      <c r="NCY20" s="757"/>
      <c r="NCZ20" s="757"/>
      <c r="NDA20" s="757"/>
      <c r="NDB20" s="757"/>
      <c r="NDC20" s="757"/>
      <c r="NDD20" s="757"/>
      <c r="NDE20" s="757"/>
      <c r="NDF20" s="757"/>
      <c r="NDG20" s="757"/>
      <c r="NDH20" s="757"/>
      <c r="NDI20" s="757"/>
      <c r="NDJ20" s="757"/>
      <c r="NDK20" s="757"/>
      <c r="NDL20" s="757"/>
      <c r="NDM20" s="757"/>
      <c r="NDN20" s="757"/>
      <c r="NDO20" s="757"/>
      <c r="NDP20" s="757"/>
      <c r="NDQ20" s="757"/>
      <c r="NDR20" s="757"/>
      <c r="NDS20" s="757"/>
      <c r="NDT20" s="757"/>
      <c r="NDU20" s="757"/>
      <c r="NDV20" s="757"/>
      <c r="NDW20" s="757"/>
      <c r="NDX20" s="757"/>
      <c r="NDY20" s="757"/>
      <c r="NDZ20" s="757"/>
      <c r="NEA20" s="757"/>
      <c r="NEB20" s="757"/>
      <c r="NEC20" s="757"/>
      <c r="NED20" s="757"/>
      <c r="NEE20" s="757"/>
      <c r="NEF20" s="757"/>
      <c r="NEG20" s="757"/>
      <c r="NEH20" s="757"/>
      <c r="NEI20" s="757"/>
      <c r="NEJ20" s="757"/>
      <c r="NEK20" s="757"/>
      <c r="NEL20" s="757"/>
      <c r="NEM20" s="757"/>
      <c r="NEN20" s="757"/>
      <c r="NEO20" s="757"/>
      <c r="NEP20" s="757"/>
      <c r="NEQ20" s="757"/>
      <c r="NER20" s="757"/>
      <c r="NES20" s="757"/>
      <c r="NET20" s="757"/>
      <c r="NEU20" s="757"/>
      <c r="NEV20" s="757"/>
      <c r="NEW20" s="757"/>
      <c r="NEX20" s="757"/>
      <c r="NEY20" s="757"/>
      <c r="NEZ20" s="757"/>
      <c r="NFA20" s="757"/>
      <c r="NFB20" s="757"/>
      <c r="NFC20" s="757"/>
      <c r="NFD20" s="757"/>
      <c r="NFE20" s="757"/>
      <c r="NFF20" s="757"/>
      <c r="NFG20" s="757"/>
      <c r="NFH20" s="757"/>
      <c r="NFI20" s="757"/>
      <c r="NFJ20" s="757"/>
      <c r="NFK20" s="757"/>
      <c r="NFL20" s="757"/>
      <c r="NFM20" s="757"/>
      <c r="NFN20" s="757"/>
      <c r="NFO20" s="757"/>
      <c r="NFP20" s="757"/>
      <c r="NFQ20" s="757"/>
      <c r="NFR20" s="757"/>
      <c r="NFS20" s="757"/>
      <c r="NFT20" s="757"/>
      <c r="NFU20" s="757"/>
      <c r="NFV20" s="757"/>
      <c r="NFW20" s="757"/>
      <c r="NFX20" s="757"/>
      <c r="NFY20" s="757"/>
      <c r="NFZ20" s="757"/>
      <c r="NGA20" s="757"/>
      <c r="NGB20" s="757"/>
      <c r="NGC20" s="757"/>
      <c r="NGD20" s="757"/>
      <c r="NGE20" s="757"/>
      <c r="NGF20" s="757"/>
      <c r="NGG20" s="757"/>
      <c r="NGH20" s="757"/>
      <c r="NGI20" s="757"/>
      <c r="NGJ20" s="757"/>
      <c r="NGK20" s="757"/>
      <c r="NGL20" s="757"/>
      <c r="NGM20" s="757"/>
      <c r="NGN20" s="757"/>
      <c r="NGO20" s="757"/>
      <c r="NGP20" s="757"/>
      <c r="NGQ20" s="757"/>
      <c r="NGR20" s="757"/>
      <c r="NGS20" s="757"/>
      <c r="NGT20" s="757"/>
      <c r="NGU20" s="757"/>
      <c r="NGV20" s="757"/>
      <c r="NGW20" s="757"/>
      <c r="NGX20" s="757"/>
      <c r="NGY20" s="757"/>
      <c r="NGZ20" s="757"/>
      <c r="NHA20" s="757"/>
      <c r="NHB20" s="757"/>
      <c r="NHC20" s="757"/>
      <c r="NHD20" s="757"/>
      <c r="NHE20" s="757"/>
      <c r="NHF20" s="757"/>
      <c r="NHG20" s="757"/>
      <c r="NHH20" s="757"/>
      <c r="NHI20" s="757"/>
      <c r="NHJ20" s="757"/>
      <c r="NHK20" s="757"/>
      <c r="NHL20" s="757"/>
      <c r="NHM20" s="757"/>
      <c r="NHN20" s="757"/>
      <c r="NHO20" s="757"/>
      <c r="NHP20" s="757"/>
      <c r="NHQ20" s="757"/>
      <c r="NHR20" s="757"/>
      <c r="NHS20" s="757"/>
      <c r="NHT20" s="757"/>
      <c r="NHU20" s="757"/>
      <c r="NHV20" s="757"/>
      <c r="NHW20" s="757"/>
      <c r="NHX20" s="757"/>
      <c r="NHY20" s="757"/>
      <c r="NHZ20" s="757"/>
      <c r="NIA20" s="757"/>
      <c r="NIB20" s="757"/>
      <c r="NIC20" s="757"/>
      <c r="NID20" s="757"/>
      <c r="NIE20" s="757"/>
      <c r="NIF20" s="757"/>
      <c r="NIG20" s="757"/>
      <c r="NIH20" s="757"/>
      <c r="NII20" s="757"/>
      <c r="NIJ20" s="757"/>
      <c r="NIK20" s="757"/>
      <c r="NIL20" s="757"/>
      <c r="NIM20" s="757"/>
      <c r="NIN20" s="757"/>
      <c r="NIO20" s="757"/>
      <c r="NIP20" s="757"/>
      <c r="NIQ20" s="757"/>
      <c r="NIR20" s="757"/>
      <c r="NIS20" s="757"/>
      <c r="NIT20" s="757"/>
      <c r="NIU20" s="757"/>
      <c r="NIV20" s="757"/>
      <c r="NIW20" s="757"/>
      <c r="NIX20" s="757"/>
      <c r="NIY20" s="757"/>
      <c r="NIZ20" s="757"/>
      <c r="NJA20" s="757"/>
      <c r="NJB20" s="757"/>
      <c r="NJC20" s="757"/>
      <c r="NJD20" s="757"/>
      <c r="NJE20" s="757"/>
      <c r="NJF20" s="757"/>
      <c r="NJG20" s="757"/>
      <c r="NJH20" s="757"/>
      <c r="NJI20" s="757"/>
      <c r="NJJ20" s="757"/>
      <c r="NJK20" s="757"/>
      <c r="NJL20" s="757"/>
      <c r="NJM20" s="757"/>
      <c r="NJN20" s="757"/>
      <c r="NJO20" s="757"/>
      <c r="NJP20" s="757"/>
      <c r="NJQ20" s="757"/>
      <c r="NJR20" s="757"/>
      <c r="NJS20" s="757"/>
      <c r="NJT20" s="757"/>
      <c r="NJU20" s="757"/>
      <c r="NJV20" s="757"/>
      <c r="NJW20" s="757"/>
      <c r="NJX20" s="757"/>
      <c r="NJY20" s="757"/>
      <c r="NJZ20" s="757"/>
      <c r="NKA20" s="757"/>
      <c r="NKB20" s="757"/>
      <c r="NKC20" s="757"/>
      <c r="NKD20" s="757"/>
      <c r="NKE20" s="757"/>
      <c r="NKF20" s="757"/>
      <c r="NKG20" s="757"/>
      <c r="NKH20" s="757"/>
      <c r="NKI20" s="757"/>
      <c r="NKJ20" s="757"/>
      <c r="NKK20" s="757"/>
      <c r="NKL20" s="757"/>
      <c r="NKM20" s="757"/>
      <c r="NKN20" s="757"/>
      <c r="NKO20" s="757"/>
      <c r="NKP20" s="757"/>
      <c r="NKQ20" s="757"/>
      <c r="NKR20" s="757"/>
      <c r="NKS20" s="757"/>
      <c r="NKT20" s="757"/>
      <c r="NKU20" s="757"/>
      <c r="NKV20" s="757"/>
      <c r="NKW20" s="757"/>
      <c r="NKX20" s="757"/>
      <c r="NKY20" s="757"/>
      <c r="NKZ20" s="757"/>
      <c r="NLA20" s="757"/>
      <c r="NLB20" s="757"/>
      <c r="NLC20" s="757"/>
      <c r="NLD20" s="757"/>
      <c r="NLE20" s="757"/>
      <c r="NLF20" s="757"/>
      <c r="NLG20" s="757"/>
      <c r="NLH20" s="757"/>
      <c r="NLI20" s="757"/>
      <c r="NLJ20" s="757"/>
      <c r="NLK20" s="757"/>
      <c r="NLL20" s="757"/>
      <c r="NLM20" s="757"/>
      <c r="NLN20" s="757"/>
      <c r="NLO20" s="757"/>
      <c r="NLP20" s="757"/>
      <c r="NLQ20" s="757"/>
      <c r="NLR20" s="757"/>
      <c r="NLS20" s="757"/>
      <c r="NLT20" s="757"/>
      <c r="NLU20" s="757"/>
      <c r="NLV20" s="757"/>
      <c r="NLW20" s="757"/>
      <c r="NLX20" s="757"/>
      <c r="NLY20" s="757"/>
      <c r="NLZ20" s="757"/>
      <c r="NMA20" s="757"/>
      <c r="NMB20" s="757"/>
      <c r="NMC20" s="757"/>
      <c r="NMD20" s="757"/>
      <c r="NME20" s="757"/>
      <c r="NMF20" s="757"/>
      <c r="NMG20" s="757"/>
      <c r="NMH20" s="757"/>
      <c r="NMI20" s="757"/>
      <c r="NMJ20" s="757"/>
      <c r="NMK20" s="757"/>
      <c r="NML20" s="757"/>
      <c r="NMM20" s="757"/>
      <c r="NMN20" s="757"/>
      <c r="NMO20" s="757"/>
      <c r="NMP20" s="757"/>
      <c r="NMQ20" s="757"/>
      <c r="NMR20" s="757"/>
      <c r="NMS20" s="757"/>
      <c r="NMT20" s="757"/>
      <c r="NMU20" s="757"/>
      <c r="NMV20" s="757"/>
      <c r="NMW20" s="757"/>
      <c r="NMX20" s="757"/>
      <c r="NMY20" s="757"/>
      <c r="NMZ20" s="757"/>
      <c r="NNA20" s="757"/>
      <c r="NNB20" s="757"/>
      <c r="NNC20" s="757"/>
      <c r="NND20" s="757"/>
      <c r="NNE20" s="757"/>
      <c r="NNF20" s="757"/>
      <c r="NNG20" s="757"/>
      <c r="NNH20" s="757"/>
      <c r="NNI20" s="757"/>
      <c r="NNJ20" s="757"/>
      <c r="NNK20" s="757"/>
      <c r="NNL20" s="757"/>
      <c r="NNM20" s="757"/>
      <c r="NNN20" s="757"/>
      <c r="NNO20" s="757"/>
      <c r="NNP20" s="757"/>
      <c r="NNQ20" s="757"/>
      <c r="NNR20" s="757"/>
      <c r="NNS20" s="757"/>
      <c r="NNT20" s="757"/>
      <c r="NNU20" s="757"/>
      <c r="NNV20" s="757"/>
      <c r="NNW20" s="757"/>
      <c r="NNX20" s="757"/>
      <c r="NNY20" s="757"/>
      <c r="NNZ20" s="757"/>
      <c r="NOA20" s="757"/>
      <c r="NOB20" s="757"/>
      <c r="NOC20" s="757"/>
      <c r="NOD20" s="757"/>
      <c r="NOE20" s="757"/>
      <c r="NOF20" s="757"/>
      <c r="NOG20" s="757"/>
      <c r="NOH20" s="757"/>
      <c r="NOI20" s="757"/>
      <c r="NOJ20" s="757"/>
      <c r="NOK20" s="757"/>
      <c r="NOL20" s="757"/>
      <c r="NOM20" s="757"/>
      <c r="NON20" s="757"/>
      <c r="NOO20" s="757"/>
      <c r="NOP20" s="757"/>
      <c r="NOQ20" s="757"/>
      <c r="NOR20" s="757"/>
      <c r="NOS20" s="757"/>
      <c r="NOT20" s="757"/>
      <c r="NOU20" s="757"/>
      <c r="NOV20" s="757"/>
      <c r="NOW20" s="757"/>
      <c r="NOX20" s="757"/>
      <c r="NOY20" s="757"/>
      <c r="NOZ20" s="757"/>
      <c r="NPA20" s="757"/>
      <c r="NPB20" s="757"/>
      <c r="NPC20" s="757"/>
      <c r="NPD20" s="757"/>
      <c r="NPE20" s="757"/>
      <c r="NPF20" s="757"/>
      <c r="NPG20" s="757"/>
      <c r="NPH20" s="757"/>
      <c r="NPI20" s="757"/>
      <c r="NPJ20" s="757"/>
      <c r="NPK20" s="757"/>
      <c r="NPL20" s="757"/>
      <c r="NPM20" s="757"/>
      <c r="NPN20" s="757"/>
      <c r="NPO20" s="757"/>
      <c r="NPP20" s="757"/>
      <c r="NPQ20" s="757"/>
      <c r="NPR20" s="757"/>
      <c r="NPS20" s="757"/>
      <c r="NPT20" s="757"/>
      <c r="NPU20" s="757"/>
      <c r="NPV20" s="757"/>
      <c r="NPW20" s="757"/>
      <c r="NPX20" s="757"/>
      <c r="NPY20" s="757"/>
      <c r="NPZ20" s="757"/>
      <c r="NQA20" s="757"/>
      <c r="NQB20" s="757"/>
      <c r="NQC20" s="757"/>
      <c r="NQD20" s="757"/>
      <c r="NQE20" s="757"/>
      <c r="NQF20" s="757"/>
      <c r="NQG20" s="757"/>
      <c r="NQH20" s="757"/>
      <c r="NQI20" s="757"/>
      <c r="NQJ20" s="757"/>
      <c r="NQK20" s="757"/>
      <c r="NQL20" s="757"/>
      <c r="NQM20" s="757"/>
      <c r="NQN20" s="757"/>
      <c r="NQO20" s="757"/>
      <c r="NQP20" s="757"/>
      <c r="NQQ20" s="757"/>
      <c r="NQR20" s="757"/>
      <c r="NQS20" s="757"/>
      <c r="NQT20" s="757"/>
      <c r="NQU20" s="757"/>
      <c r="NQV20" s="757"/>
      <c r="NQW20" s="757"/>
      <c r="NQX20" s="757"/>
      <c r="NQY20" s="757"/>
      <c r="NQZ20" s="757"/>
      <c r="NRA20" s="757"/>
      <c r="NRB20" s="757"/>
      <c r="NRC20" s="757"/>
      <c r="NRD20" s="757"/>
      <c r="NRE20" s="757"/>
      <c r="NRF20" s="757"/>
      <c r="NRG20" s="757"/>
      <c r="NRH20" s="757"/>
      <c r="NRI20" s="757"/>
      <c r="NRJ20" s="757"/>
      <c r="NRK20" s="757"/>
      <c r="NRL20" s="757"/>
      <c r="NRM20" s="757"/>
      <c r="NRN20" s="757"/>
      <c r="NRO20" s="757"/>
      <c r="NRP20" s="757"/>
      <c r="NRQ20" s="757"/>
      <c r="NRR20" s="757"/>
      <c r="NRS20" s="757"/>
      <c r="NRT20" s="757"/>
      <c r="NRU20" s="757"/>
      <c r="NRV20" s="757"/>
      <c r="NRW20" s="757"/>
      <c r="NRX20" s="757"/>
      <c r="NRY20" s="757"/>
      <c r="NRZ20" s="757"/>
      <c r="NSA20" s="757"/>
      <c r="NSB20" s="757"/>
      <c r="NSC20" s="757"/>
      <c r="NSD20" s="757"/>
      <c r="NSE20" s="757"/>
      <c r="NSF20" s="757"/>
      <c r="NSG20" s="757"/>
      <c r="NSH20" s="757"/>
      <c r="NSI20" s="757"/>
      <c r="NSJ20" s="757"/>
      <c r="NSK20" s="757"/>
      <c r="NSL20" s="757"/>
      <c r="NSM20" s="757"/>
      <c r="NSN20" s="757"/>
      <c r="NSO20" s="757"/>
      <c r="NSP20" s="757"/>
      <c r="NSQ20" s="757"/>
      <c r="NSR20" s="757"/>
      <c r="NSS20" s="757"/>
      <c r="NST20" s="757"/>
      <c r="NSU20" s="757"/>
      <c r="NSV20" s="757"/>
      <c r="NSW20" s="757"/>
      <c r="NSX20" s="757"/>
      <c r="NSY20" s="757"/>
      <c r="NSZ20" s="757"/>
      <c r="NTA20" s="757"/>
      <c r="NTB20" s="757"/>
      <c r="NTC20" s="757"/>
      <c r="NTD20" s="757"/>
      <c r="NTE20" s="757"/>
      <c r="NTF20" s="757"/>
      <c r="NTG20" s="757"/>
      <c r="NTH20" s="757"/>
      <c r="NTI20" s="757"/>
      <c r="NTJ20" s="757"/>
      <c r="NTK20" s="757"/>
      <c r="NTL20" s="757"/>
      <c r="NTM20" s="757"/>
      <c r="NTN20" s="757"/>
      <c r="NTO20" s="757"/>
      <c r="NTP20" s="757"/>
      <c r="NTQ20" s="757"/>
      <c r="NTR20" s="757"/>
      <c r="NTS20" s="757"/>
      <c r="NTT20" s="757"/>
      <c r="NTU20" s="757"/>
      <c r="NTV20" s="757"/>
      <c r="NTW20" s="757"/>
      <c r="NTX20" s="757"/>
      <c r="NTY20" s="757"/>
      <c r="NTZ20" s="757"/>
      <c r="NUA20" s="757"/>
      <c r="NUB20" s="757"/>
      <c r="NUC20" s="757"/>
      <c r="NUD20" s="757"/>
      <c r="NUE20" s="757"/>
      <c r="NUF20" s="757"/>
      <c r="NUG20" s="757"/>
      <c r="NUH20" s="757"/>
      <c r="NUI20" s="757"/>
      <c r="NUJ20" s="757"/>
      <c r="NUK20" s="757"/>
      <c r="NUL20" s="757"/>
      <c r="NUM20" s="757"/>
      <c r="NUN20" s="757"/>
      <c r="NUO20" s="757"/>
      <c r="NUP20" s="757"/>
      <c r="NUQ20" s="757"/>
      <c r="NUR20" s="757"/>
      <c r="NUS20" s="757"/>
      <c r="NUT20" s="757"/>
      <c r="NUU20" s="757"/>
      <c r="NUV20" s="757"/>
      <c r="NUW20" s="757"/>
      <c r="NUX20" s="757"/>
      <c r="NUY20" s="757"/>
      <c r="NUZ20" s="757"/>
      <c r="NVA20" s="757"/>
      <c r="NVB20" s="757"/>
      <c r="NVC20" s="757"/>
      <c r="NVD20" s="757"/>
      <c r="NVE20" s="757"/>
      <c r="NVF20" s="757"/>
      <c r="NVG20" s="757"/>
      <c r="NVH20" s="757"/>
      <c r="NVI20" s="757"/>
      <c r="NVJ20" s="757"/>
      <c r="NVK20" s="757"/>
      <c r="NVL20" s="757"/>
      <c r="NVM20" s="757"/>
      <c r="NVN20" s="757"/>
      <c r="NVO20" s="757"/>
      <c r="NVP20" s="757"/>
      <c r="NVQ20" s="757"/>
      <c r="NVR20" s="757"/>
      <c r="NVS20" s="757"/>
      <c r="NVT20" s="757"/>
      <c r="NVU20" s="757"/>
      <c r="NVV20" s="757"/>
      <c r="NVW20" s="757"/>
      <c r="NVX20" s="757"/>
      <c r="NVY20" s="757"/>
      <c r="NVZ20" s="757"/>
      <c r="NWA20" s="757"/>
      <c r="NWB20" s="757"/>
      <c r="NWC20" s="757"/>
      <c r="NWD20" s="757"/>
      <c r="NWE20" s="757"/>
      <c r="NWF20" s="757"/>
      <c r="NWG20" s="757"/>
      <c r="NWH20" s="757"/>
      <c r="NWI20" s="757"/>
      <c r="NWJ20" s="757"/>
      <c r="NWK20" s="757"/>
      <c r="NWL20" s="757"/>
      <c r="NWM20" s="757"/>
      <c r="NWN20" s="757"/>
      <c r="NWO20" s="757"/>
      <c r="NWP20" s="757"/>
      <c r="NWQ20" s="757"/>
      <c r="NWR20" s="757"/>
      <c r="NWS20" s="757"/>
      <c r="NWT20" s="757"/>
      <c r="NWU20" s="757"/>
      <c r="NWV20" s="757"/>
      <c r="NWW20" s="757"/>
      <c r="NWX20" s="757"/>
      <c r="NWY20" s="757"/>
      <c r="NWZ20" s="757"/>
      <c r="NXA20" s="757"/>
      <c r="NXB20" s="757"/>
      <c r="NXC20" s="757"/>
      <c r="NXD20" s="757"/>
      <c r="NXE20" s="757"/>
      <c r="NXF20" s="757"/>
      <c r="NXG20" s="757"/>
      <c r="NXH20" s="757"/>
      <c r="NXI20" s="757"/>
      <c r="NXJ20" s="757"/>
      <c r="NXK20" s="757"/>
      <c r="NXL20" s="757"/>
      <c r="NXM20" s="757"/>
      <c r="NXN20" s="757"/>
      <c r="NXO20" s="757"/>
      <c r="NXP20" s="757"/>
      <c r="NXQ20" s="757"/>
      <c r="NXR20" s="757"/>
      <c r="NXS20" s="757"/>
      <c r="NXT20" s="757"/>
      <c r="NXU20" s="757"/>
      <c r="NXV20" s="757"/>
      <c r="NXW20" s="757"/>
      <c r="NXX20" s="757"/>
      <c r="NXY20" s="757"/>
      <c r="NXZ20" s="757"/>
      <c r="NYA20" s="757"/>
      <c r="NYB20" s="757"/>
      <c r="NYC20" s="757"/>
      <c r="NYD20" s="757"/>
      <c r="NYE20" s="757"/>
      <c r="NYF20" s="757"/>
      <c r="NYG20" s="757"/>
      <c r="NYH20" s="757"/>
      <c r="NYI20" s="757"/>
      <c r="NYJ20" s="757"/>
      <c r="NYK20" s="757"/>
      <c r="NYL20" s="757"/>
      <c r="NYM20" s="757"/>
      <c r="NYN20" s="757"/>
      <c r="NYO20" s="757"/>
      <c r="NYP20" s="757"/>
      <c r="NYQ20" s="757"/>
      <c r="NYR20" s="757"/>
      <c r="NYS20" s="757"/>
      <c r="NYT20" s="757"/>
      <c r="NYU20" s="757"/>
      <c r="NYV20" s="757"/>
      <c r="NYW20" s="757"/>
      <c r="NYX20" s="757"/>
      <c r="NYY20" s="757"/>
      <c r="NYZ20" s="757"/>
      <c r="NZA20" s="757"/>
      <c r="NZB20" s="757"/>
      <c r="NZC20" s="757"/>
      <c r="NZD20" s="757"/>
      <c r="NZE20" s="757"/>
      <c r="NZF20" s="757"/>
      <c r="NZG20" s="757"/>
      <c r="NZH20" s="757"/>
      <c r="NZI20" s="757"/>
      <c r="NZJ20" s="757"/>
      <c r="NZK20" s="757"/>
      <c r="NZL20" s="757"/>
      <c r="NZM20" s="757"/>
      <c r="NZN20" s="757"/>
      <c r="NZO20" s="757"/>
      <c r="NZP20" s="757"/>
      <c r="NZQ20" s="757"/>
      <c r="NZR20" s="757"/>
      <c r="NZS20" s="757"/>
      <c r="NZT20" s="757"/>
      <c r="NZU20" s="757"/>
      <c r="NZV20" s="757"/>
      <c r="NZW20" s="757"/>
      <c r="NZX20" s="757"/>
      <c r="NZY20" s="757"/>
      <c r="NZZ20" s="757"/>
      <c r="OAA20" s="757"/>
      <c r="OAB20" s="757"/>
      <c r="OAC20" s="757"/>
      <c r="OAD20" s="757"/>
      <c r="OAE20" s="757"/>
      <c r="OAF20" s="757"/>
      <c r="OAG20" s="757"/>
      <c r="OAH20" s="757"/>
      <c r="OAI20" s="757"/>
      <c r="OAJ20" s="757"/>
      <c r="OAK20" s="757"/>
      <c r="OAL20" s="757"/>
      <c r="OAM20" s="757"/>
      <c r="OAN20" s="757"/>
      <c r="OAO20" s="757"/>
      <c r="OAP20" s="757"/>
      <c r="OAQ20" s="757"/>
      <c r="OAR20" s="757"/>
      <c r="OAS20" s="757"/>
      <c r="OAT20" s="757"/>
      <c r="OAU20" s="757"/>
      <c r="OAV20" s="757"/>
      <c r="OAW20" s="757"/>
      <c r="OAX20" s="757"/>
      <c r="OAY20" s="757"/>
      <c r="OAZ20" s="757"/>
      <c r="OBA20" s="757"/>
      <c r="OBB20" s="757"/>
      <c r="OBC20" s="757"/>
      <c r="OBD20" s="757"/>
      <c r="OBE20" s="757"/>
      <c r="OBF20" s="757"/>
      <c r="OBG20" s="757"/>
      <c r="OBH20" s="757"/>
      <c r="OBI20" s="757"/>
      <c r="OBJ20" s="757"/>
      <c r="OBK20" s="757"/>
      <c r="OBL20" s="757"/>
      <c r="OBM20" s="757"/>
      <c r="OBN20" s="757"/>
      <c r="OBO20" s="757"/>
      <c r="OBP20" s="757"/>
      <c r="OBQ20" s="757"/>
      <c r="OBR20" s="757"/>
      <c r="OBS20" s="757"/>
      <c r="OBT20" s="757"/>
      <c r="OBU20" s="757"/>
      <c r="OBV20" s="757"/>
      <c r="OBW20" s="757"/>
      <c r="OBX20" s="757"/>
      <c r="OBY20" s="757"/>
      <c r="OBZ20" s="757"/>
      <c r="OCA20" s="757"/>
      <c r="OCB20" s="757"/>
      <c r="OCC20" s="757"/>
      <c r="OCD20" s="757"/>
      <c r="OCE20" s="757"/>
      <c r="OCF20" s="757"/>
      <c r="OCG20" s="757"/>
      <c r="OCH20" s="757"/>
      <c r="OCI20" s="757"/>
      <c r="OCJ20" s="757"/>
      <c r="OCK20" s="757"/>
      <c r="OCL20" s="757"/>
      <c r="OCM20" s="757"/>
      <c r="OCN20" s="757"/>
      <c r="OCO20" s="757"/>
      <c r="OCP20" s="757"/>
      <c r="OCQ20" s="757"/>
      <c r="OCR20" s="757"/>
      <c r="OCS20" s="757"/>
      <c r="OCT20" s="757"/>
      <c r="OCU20" s="757"/>
      <c r="OCV20" s="757"/>
      <c r="OCW20" s="757"/>
      <c r="OCX20" s="757"/>
      <c r="OCY20" s="757"/>
      <c r="OCZ20" s="757"/>
      <c r="ODA20" s="757"/>
      <c r="ODB20" s="757"/>
      <c r="ODC20" s="757"/>
      <c r="ODD20" s="757"/>
      <c r="ODE20" s="757"/>
      <c r="ODF20" s="757"/>
      <c r="ODG20" s="757"/>
      <c r="ODH20" s="757"/>
      <c r="ODI20" s="757"/>
      <c r="ODJ20" s="757"/>
      <c r="ODK20" s="757"/>
      <c r="ODL20" s="757"/>
      <c r="ODM20" s="757"/>
      <c r="ODN20" s="757"/>
      <c r="ODO20" s="757"/>
      <c r="ODP20" s="757"/>
      <c r="ODQ20" s="757"/>
      <c r="ODR20" s="757"/>
      <c r="ODS20" s="757"/>
      <c r="ODT20" s="757"/>
      <c r="ODU20" s="757"/>
      <c r="ODV20" s="757"/>
      <c r="ODW20" s="757"/>
      <c r="ODX20" s="757"/>
      <c r="ODY20" s="757"/>
      <c r="ODZ20" s="757"/>
      <c r="OEA20" s="757"/>
      <c r="OEB20" s="757"/>
      <c r="OEC20" s="757"/>
      <c r="OED20" s="757"/>
      <c r="OEE20" s="757"/>
      <c r="OEF20" s="757"/>
      <c r="OEG20" s="757"/>
      <c r="OEH20" s="757"/>
      <c r="OEI20" s="757"/>
      <c r="OEJ20" s="757"/>
      <c r="OEK20" s="757"/>
      <c r="OEL20" s="757"/>
      <c r="OEM20" s="757"/>
      <c r="OEN20" s="757"/>
      <c r="OEO20" s="757"/>
      <c r="OEP20" s="757"/>
      <c r="OEQ20" s="757"/>
      <c r="OER20" s="757"/>
      <c r="OES20" s="757"/>
      <c r="OET20" s="757"/>
      <c r="OEU20" s="757"/>
      <c r="OEV20" s="757"/>
      <c r="OEW20" s="757"/>
      <c r="OEX20" s="757"/>
      <c r="OEY20" s="757"/>
      <c r="OEZ20" s="757"/>
      <c r="OFA20" s="757"/>
      <c r="OFB20" s="757"/>
      <c r="OFC20" s="757"/>
      <c r="OFD20" s="757"/>
      <c r="OFE20" s="757"/>
      <c r="OFF20" s="757"/>
      <c r="OFG20" s="757"/>
      <c r="OFH20" s="757"/>
      <c r="OFI20" s="757"/>
      <c r="OFJ20" s="757"/>
      <c r="OFK20" s="757"/>
      <c r="OFL20" s="757"/>
      <c r="OFM20" s="757"/>
      <c r="OFN20" s="757"/>
      <c r="OFO20" s="757"/>
      <c r="OFP20" s="757"/>
      <c r="OFQ20" s="757"/>
      <c r="OFR20" s="757"/>
      <c r="OFS20" s="757"/>
      <c r="OFT20" s="757"/>
      <c r="OFU20" s="757"/>
      <c r="OFV20" s="757"/>
      <c r="OFW20" s="757"/>
      <c r="OFX20" s="757"/>
      <c r="OFY20" s="757"/>
      <c r="OFZ20" s="757"/>
      <c r="OGA20" s="757"/>
      <c r="OGB20" s="757"/>
      <c r="OGC20" s="757"/>
      <c r="OGD20" s="757"/>
      <c r="OGE20" s="757"/>
      <c r="OGF20" s="757"/>
      <c r="OGG20" s="757"/>
      <c r="OGH20" s="757"/>
      <c r="OGI20" s="757"/>
      <c r="OGJ20" s="757"/>
      <c r="OGK20" s="757"/>
      <c r="OGL20" s="757"/>
      <c r="OGM20" s="757"/>
      <c r="OGN20" s="757"/>
      <c r="OGO20" s="757"/>
      <c r="OGP20" s="757"/>
      <c r="OGQ20" s="757"/>
      <c r="OGR20" s="757"/>
      <c r="OGS20" s="757"/>
      <c r="OGT20" s="757"/>
      <c r="OGU20" s="757"/>
      <c r="OGV20" s="757"/>
      <c r="OGW20" s="757"/>
      <c r="OGX20" s="757"/>
      <c r="OGY20" s="757"/>
      <c r="OGZ20" s="757"/>
      <c r="OHA20" s="757"/>
      <c r="OHB20" s="757"/>
      <c r="OHC20" s="757"/>
      <c r="OHD20" s="757"/>
      <c r="OHE20" s="757"/>
      <c r="OHF20" s="757"/>
      <c r="OHG20" s="757"/>
      <c r="OHH20" s="757"/>
      <c r="OHI20" s="757"/>
      <c r="OHJ20" s="757"/>
      <c r="OHK20" s="757"/>
      <c r="OHL20" s="757"/>
      <c r="OHM20" s="757"/>
      <c r="OHN20" s="757"/>
      <c r="OHO20" s="757"/>
      <c r="OHP20" s="757"/>
      <c r="OHQ20" s="757"/>
      <c r="OHR20" s="757"/>
      <c r="OHS20" s="757"/>
      <c r="OHT20" s="757"/>
      <c r="OHU20" s="757"/>
      <c r="OHV20" s="757"/>
      <c r="OHW20" s="757"/>
      <c r="OHX20" s="757"/>
      <c r="OHY20" s="757"/>
      <c r="OHZ20" s="757"/>
      <c r="OIA20" s="757"/>
      <c r="OIB20" s="757"/>
      <c r="OIC20" s="757"/>
      <c r="OID20" s="757"/>
      <c r="OIE20" s="757"/>
      <c r="OIF20" s="757"/>
      <c r="OIG20" s="757"/>
      <c r="OIH20" s="757"/>
      <c r="OII20" s="757"/>
      <c r="OIJ20" s="757"/>
      <c r="OIK20" s="757"/>
      <c r="OIL20" s="757"/>
      <c r="OIM20" s="757"/>
      <c r="OIN20" s="757"/>
      <c r="OIO20" s="757"/>
      <c r="OIP20" s="757"/>
      <c r="OIQ20" s="757"/>
      <c r="OIR20" s="757"/>
      <c r="OIS20" s="757"/>
      <c r="OIT20" s="757"/>
      <c r="OIU20" s="757"/>
      <c r="OIV20" s="757"/>
      <c r="OIW20" s="757"/>
      <c r="OIX20" s="757"/>
      <c r="OIY20" s="757"/>
      <c r="OIZ20" s="757"/>
      <c r="OJA20" s="757"/>
      <c r="OJB20" s="757"/>
      <c r="OJC20" s="757"/>
      <c r="OJD20" s="757"/>
      <c r="OJE20" s="757"/>
      <c r="OJF20" s="757"/>
      <c r="OJG20" s="757"/>
      <c r="OJH20" s="757"/>
      <c r="OJI20" s="757"/>
      <c r="OJJ20" s="757"/>
      <c r="OJK20" s="757"/>
      <c r="OJL20" s="757"/>
      <c r="OJM20" s="757"/>
      <c r="OJN20" s="757"/>
      <c r="OJO20" s="757"/>
      <c r="OJP20" s="757"/>
      <c r="OJQ20" s="757"/>
      <c r="OJR20" s="757"/>
      <c r="OJS20" s="757"/>
      <c r="OJT20" s="757"/>
      <c r="OJU20" s="757"/>
      <c r="OJV20" s="757"/>
      <c r="OJW20" s="757"/>
      <c r="OJX20" s="757"/>
      <c r="OJY20" s="757"/>
      <c r="OJZ20" s="757"/>
      <c r="OKA20" s="757"/>
      <c r="OKB20" s="757"/>
      <c r="OKC20" s="757"/>
      <c r="OKD20" s="757"/>
      <c r="OKE20" s="757"/>
      <c r="OKF20" s="757"/>
      <c r="OKG20" s="757"/>
      <c r="OKH20" s="757"/>
      <c r="OKI20" s="757"/>
      <c r="OKJ20" s="757"/>
      <c r="OKK20" s="757"/>
      <c r="OKL20" s="757"/>
      <c r="OKM20" s="757"/>
      <c r="OKN20" s="757"/>
      <c r="OKO20" s="757"/>
      <c r="OKP20" s="757"/>
      <c r="OKQ20" s="757"/>
      <c r="OKR20" s="757"/>
      <c r="OKS20" s="757"/>
      <c r="OKT20" s="757"/>
      <c r="OKU20" s="757"/>
      <c r="OKV20" s="757"/>
      <c r="OKW20" s="757"/>
      <c r="OKX20" s="757"/>
      <c r="OKY20" s="757"/>
      <c r="OKZ20" s="757"/>
      <c r="OLA20" s="757"/>
      <c r="OLB20" s="757"/>
      <c r="OLC20" s="757"/>
      <c r="OLD20" s="757"/>
      <c r="OLE20" s="757"/>
      <c r="OLF20" s="757"/>
      <c r="OLG20" s="757"/>
      <c r="OLH20" s="757"/>
      <c r="OLI20" s="757"/>
      <c r="OLJ20" s="757"/>
      <c r="OLK20" s="757"/>
      <c r="OLL20" s="757"/>
      <c r="OLM20" s="757"/>
      <c r="OLN20" s="757"/>
      <c r="OLO20" s="757"/>
      <c r="OLP20" s="757"/>
      <c r="OLQ20" s="757"/>
      <c r="OLR20" s="757"/>
      <c r="OLS20" s="757"/>
      <c r="OLT20" s="757"/>
      <c r="OLU20" s="757"/>
      <c r="OLV20" s="757"/>
      <c r="OLW20" s="757"/>
      <c r="OLX20" s="757"/>
      <c r="OLY20" s="757"/>
      <c r="OLZ20" s="757"/>
      <c r="OMA20" s="757"/>
      <c r="OMB20" s="757"/>
      <c r="OMC20" s="757"/>
      <c r="OMD20" s="757"/>
      <c r="OME20" s="757"/>
      <c r="OMF20" s="757"/>
      <c r="OMG20" s="757"/>
      <c r="OMH20" s="757"/>
      <c r="OMI20" s="757"/>
      <c r="OMJ20" s="757"/>
      <c r="OMK20" s="757"/>
      <c r="OML20" s="757"/>
      <c r="OMM20" s="757"/>
      <c r="OMN20" s="757"/>
      <c r="OMO20" s="757"/>
      <c r="OMP20" s="757"/>
      <c r="OMQ20" s="757"/>
      <c r="OMR20" s="757"/>
      <c r="OMS20" s="757"/>
      <c r="OMT20" s="757"/>
      <c r="OMU20" s="757"/>
      <c r="OMV20" s="757"/>
      <c r="OMW20" s="757"/>
      <c r="OMX20" s="757"/>
      <c r="OMY20" s="757"/>
      <c r="OMZ20" s="757"/>
      <c r="ONA20" s="757"/>
      <c r="ONB20" s="757"/>
      <c r="ONC20" s="757"/>
      <c r="OND20" s="757"/>
      <c r="ONE20" s="757"/>
      <c r="ONF20" s="757"/>
      <c r="ONG20" s="757"/>
      <c r="ONH20" s="757"/>
      <c r="ONI20" s="757"/>
      <c r="ONJ20" s="757"/>
      <c r="ONK20" s="757"/>
      <c r="ONL20" s="757"/>
      <c r="ONM20" s="757"/>
      <c r="ONN20" s="757"/>
      <c r="ONO20" s="757"/>
      <c r="ONP20" s="757"/>
      <c r="ONQ20" s="757"/>
      <c r="ONR20" s="757"/>
      <c r="ONS20" s="757"/>
      <c r="ONT20" s="757"/>
      <c r="ONU20" s="757"/>
      <c r="ONV20" s="757"/>
      <c r="ONW20" s="757"/>
      <c r="ONX20" s="757"/>
      <c r="ONY20" s="757"/>
      <c r="ONZ20" s="757"/>
      <c r="OOA20" s="757"/>
      <c r="OOB20" s="757"/>
      <c r="OOC20" s="757"/>
      <c r="OOD20" s="757"/>
      <c r="OOE20" s="757"/>
      <c r="OOF20" s="757"/>
      <c r="OOG20" s="757"/>
      <c r="OOH20" s="757"/>
      <c r="OOI20" s="757"/>
      <c r="OOJ20" s="757"/>
      <c r="OOK20" s="757"/>
      <c r="OOL20" s="757"/>
      <c r="OOM20" s="757"/>
      <c r="OON20" s="757"/>
      <c r="OOO20" s="757"/>
      <c r="OOP20" s="757"/>
      <c r="OOQ20" s="757"/>
      <c r="OOR20" s="757"/>
      <c r="OOS20" s="757"/>
      <c r="OOT20" s="757"/>
      <c r="OOU20" s="757"/>
      <c r="OOV20" s="757"/>
      <c r="OOW20" s="757"/>
      <c r="OOX20" s="757"/>
      <c r="OOY20" s="757"/>
      <c r="OOZ20" s="757"/>
      <c r="OPA20" s="757"/>
      <c r="OPB20" s="757"/>
      <c r="OPC20" s="757"/>
      <c r="OPD20" s="757"/>
      <c r="OPE20" s="757"/>
      <c r="OPF20" s="757"/>
      <c r="OPG20" s="757"/>
      <c r="OPH20" s="757"/>
      <c r="OPI20" s="757"/>
      <c r="OPJ20" s="757"/>
      <c r="OPK20" s="757"/>
      <c r="OPL20" s="757"/>
      <c r="OPM20" s="757"/>
      <c r="OPN20" s="757"/>
      <c r="OPO20" s="757"/>
      <c r="OPP20" s="757"/>
      <c r="OPQ20" s="757"/>
      <c r="OPR20" s="757"/>
      <c r="OPS20" s="757"/>
      <c r="OPT20" s="757"/>
      <c r="OPU20" s="757"/>
      <c r="OPV20" s="757"/>
      <c r="OPW20" s="757"/>
      <c r="OPX20" s="757"/>
      <c r="OPY20" s="757"/>
      <c r="OPZ20" s="757"/>
      <c r="OQA20" s="757"/>
      <c r="OQB20" s="757"/>
      <c r="OQC20" s="757"/>
      <c r="OQD20" s="757"/>
      <c r="OQE20" s="757"/>
      <c r="OQF20" s="757"/>
      <c r="OQG20" s="757"/>
      <c r="OQH20" s="757"/>
      <c r="OQI20" s="757"/>
      <c r="OQJ20" s="757"/>
      <c r="OQK20" s="757"/>
      <c r="OQL20" s="757"/>
      <c r="OQM20" s="757"/>
      <c r="OQN20" s="757"/>
      <c r="OQO20" s="757"/>
      <c r="OQP20" s="757"/>
      <c r="OQQ20" s="757"/>
      <c r="OQR20" s="757"/>
      <c r="OQS20" s="757"/>
      <c r="OQT20" s="757"/>
      <c r="OQU20" s="757"/>
      <c r="OQV20" s="757"/>
      <c r="OQW20" s="757"/>
      <c r="OQX20" s="757"/>
      <c r="OQY20" s="757"/>
      <c r="OQZ20" s="757"/>
      <c r="ORA20" s="757"/>
      <c r="ORB20" s="757"/>
      <c r="ORC20" s="757"/>
      <c r="ORD20" s="757"/>
      <c r="ORE20" s="757"/>
      <c r="ORF20" s="757"/>
      <c r="ORG20" s="757"/>
      <c r="ORH20" s="757"/>
      <c r="ORI20" s="757"/>
      <c r="ORJ20" s="757"/>
      <c r="ORK20" s="757"/>
      <c r="ORL20" s="757"/>
      <c r="ORM20" s="757"/>
      <c r="ORN20" s="757"/>
      <c r="ORO20" s="757"/>
      <c r="ORP20" s="757"/>
      <c r="ORQ20" s="757"/>
      <c r="ORR20" s="757"/>
      <c r="ORS20" s="757"/>
      <c r="ORT20" s="757"/>
      <c r="ORU20" s="757"/>
      <c r="ORV20" s="757"/>
      <c r="ORW20" s="757"/>
      <c r="ORX20" s="757"/>
      <c r="ORY20" s="757"/>
      <c r="ORZ20" s="757"/>
      <c r="OSA20" s="757"/>
      <c r="OSB20" s="757"/>
      <c r="OSC20" s="757"/>
      <c r="OSD20" s="757"/>
      <c r="OSE20" s="757"/>
      <c r="OSF20" s="757"/>
      <c r="OSG20" s="757"/>
      <c r="OSH20" s="757"/>
      <c r="OSI20" s="757"/>
      <c r="OSJ20" s="757"/>
      <c r="OSK20" s="757"/>
      <c r="OSL20" s="757"/>
      <c r="OSM20" s="757"/>
      <c r="OSN20" s="757"/>
      <c r="OSO20" s="757"/>
      <c r="OSP20" s="757"/>
      <c r="OSQ20" s="757"/>
      <c r="OSR20" s="757"/>
      <c r="OSS20" s="757"/>
      <c r="OST20" s="757"/>
      <c r="OSU20" s="757"/>
      <c r="OSV20" s="757"/>
      <c r="OSW20" s="757"/>
      <c r="OSX20" s="757"/>
      <c r="OSY20" s="757"/>
      <c r="OSZ20" s="757"/>
      <c r="OTA20" s="757"/>
      <c r="OTB20" s="757"/>
      <c r="OTC20" s="757"/>
      <c r="OTD20" s="757"/>
      <c r="OTE20" s="757"/>
      <c r="OTF20" s="757"/>
      <c r="OTG20" s="757"/>
      <c r="OTH20" s="757"/>
      <c r="OTI20" s="757"/>
      <c r="OTJ20" s="757"/>
      <c r="OTK20" s="757"/>
      <c r="OTL20" s="757"/>
      <c r="OTM20" s="757"/>
      <c r="OTN20" s="757"/>
      <c r="OTO20" s="757"/>
      <c r="OTP20" s="757"/>
      <c r="OTQ20" s="757"/>
      <c r="OTR20" s="757"/>
      <c r="OTS20" s="757"/>
      <c r="OTT20" s="757"/>
      <c r="OTU20" s="757"/>
      <c r="OTV20" s="757"/>
      <c r="OTW20" s="757"/>
      <c r="OTX20" s="757"/>
      <c r="OTY20" s="757"/>
      <c r="OTZ20" s="757"/>
      <c r="OUA20" s="757"/>
      <c r="OUB20" s="757"/>
      <c r="OUC20" s="757"/>
      <c r="OUD20" s="757"/>
      <c r="OUE20" s="757"/>
      <c r="OUF20" s="757"/>
      <c r="OUG20" s="757"/>
      <c r="OUH20" s="757"/>
      <c r="OUI20" s="757"/>
      <c r="OUJ20" s="757"/>
      <c r="OUK20" s="757"/>
      <c r="OUL20" s="757"/>
      <c r="OUM20" s="757"/>
      <c r="OUN20" s="757"/>
      <c r="OUO20" s="757"/>
      <c r="OUP20" s="757"/>
      <c r="OUQ20" s="757"/>
      <c r="OUR20" s="757"/>
      <c r="OUS20" s="757"/>
      <c r="OUT20" s="757"/>
      <c r="OUU20" s="757"/>
      <c r="OUV20" s="757"/>
      <c r="OUW20" s="757"/>
      <c r="OUX20" s="757"/>
      <c r="OUY20" s="757"/>
      <c r="OUZ20" s="757"/>
      <c r="OVA20" s="757"/>
      <c r="OVB20" s="757"/>
      <c r="OVC20" s="757"/>
      <c r="OVD20" s="757"/>
      <c r="OVE20" s="757"/>
      <c r="OVF20" s="757"/>
      <c r="OVG20" s="757"/>
      <c r="OVH20" s="757"/>
      <c r="OVI20" s="757"/>
      <c r="OVJ20" s="757"/>
      <c r="OVK20" s="757"/>
      <c r="OVL20" s="757"/>
      <c r="OVM20" s="757"/>
      <c r="OVN20" s="757"/>
      <c r="OVO20" s="757"/>
      <c r="OVP20" s="757"/>
      <c r="OVQ20" s="757"/>
      <c r="OVR20" s="757"/>
      <c r="OVS20" s="757"/>
      <c r="OVT20" s="757"/>
      <c r="OVU20" s="757"/>
      <c r="OVV20" s="757"/>
      <c r="OVW20" s="757"/>
      <c r="OVX20" s="757"/>
      <c r="OVY20" s="757"/>
      <c r="OVZ20" s="757"/>
      <c r="OWA20" s="757"/>
      <c r="OWB20" s="757"/>
      <c r="OWC20" s="757"/>
      <c r="OWD20" s="757"/>
      <c r="OWE20" s="757"/>
      <c r="OWF20" s="757"/>
      <c r="OWG20" s="757"/>
      <c r="OWH20" s="757"/>
      <c r="OWI20" s="757"/>
      <c r="OWJ20" s="757"/>
      <c r="OWK20" s="757"/>
      <c r="OWL20" s="757"/>
      <c r="OWM20" s="757"/>
      <c r="OWN20" s="757"/>
      <c r="OWO20" s="757"/>
      <c r="OWP20" s="757"/>
      <c r="OWQ20" s="757"/>
      <c r="OWR20" s="757"/>
      <c r="OWS20" s="757"/>
      <c r="OWT20" s="757"/>
      <c r="OWU20" s="757"/>
      <c r="OWV20" s="757"/>
      <c r="OWW20" s="757"/>
      <c r="OWX20" s="757"/>
      <c r="OWY20" s="757"/>
      <c r="OWZ20" s="757"/>
      <c r="OXA20" s="757"/>
      <c r="OXB20" s="757"/>
      <c r="OXC20" s="757"/>
      <c r="OXD20" s="757"/>
      <c r="OXE20" s="757"/>
      <c r="OXF20" s="757"/>
      <c r="OXG20" s="757"/>
      <c r="OXH20" s="757"/>
      <c r="OXI20" s="757"/>
      <c r="OXJ20" s="757"/>
      <c r="OXK20" s="757"/>
      <c r="OXL20" s="757"/>
      <c r="OXM20" s="757"/>
      <c r="OXN20" s="757"/>
      <c r="OXO20" s="757"/>
      <c r="OXP20" s="757"/>
      <c r="OXQ20" s="757"/>
      <c r="OXR20" s="757"/>
      <c r="OXS20" s="757"/>
      <c r="OXT20" s="757"/>
      <c r="OXU20" s="757"/>
      <c r="OXV20" s="757"/>
      <c r="OXW20" s="757"/>
      <c r="OXX20" s="757"/>
      <c r="OXY20" s="757"/>
      <c r="OXZ20" s="757"/>
      <c r="OYA20" s="757"/>
      <c r="OYB20" s="757"/>
      <c r="OYC20" s="757"/>
      <c r="OYD20" s="757"/>
      <c r="OYE20" s="757"/>
      <c r="OYF20" s="757"/>
      <c r="OYG20" s="757"/>
      <c r="OYH20" s="757"/>
      <c r="OYI20" s="757"/>
      <c r="OYJ20" s="757"/>
      <c r="OYK20" s="757"/>
      <c r="OYL20" s="757"/>
      <c r="OYM20" s="757"/>
      <c r="OYN20" s="757"/>
      <c r="OYO20" s="757"/>
      <c r="OYP20" s="757"/>
      <c r="OYQ20" s="757"/>
      <c r="OYR20" s="757"/>
      <c r="OYS20" s="757"/>
      <c r="OYT20" s="757"/>
      <c r="OYU20" s="757"/>
      <c r="OYV20" s="757"/>
      <c r="OYW20" s="757"/>
      <c r="OYX20" s="757"/>
      <c r="OYY20" s="757"/>
      <c r="OYZ20" s="757"/>
      <c r="OZA20" s="757"/>
      <c r="OZB20" s="757"/>
      <c r="OZC20" s="757"/>
      <c r="OZD20" s="757"/>
      <c r="OZE20" s="757"/>
      <c r="OZF20" s="757"/>
      <c r="OZG20" s="757"/>
      <c r="OZH20" s="757"/>
      <c r="OZI20" s="757"/>
      <c r="OZJ20" s="757"/>
      <c r="OZK20" s="757"/>
      <c r="OZL20" s="757"/>
      <c r="OZM20" s="757"/>
      <c r="OZN20" s="757"/>
      <c r="OZO20" s="757"/>
      <c r="OZP20" s="757"/>
      <c r="OZQ20" s="757"/>
      <c r="OZR20" s="757"/>
      <c r="OZS20" s="757"/>
      <c r="OZT20" s="757"/>
      <c r="OZU20" s="757"/>
      <c r="OZV20" s="757"/>
      <c r="OZW20" s="757"/>
      <c r="OZX20" s="757"/>
      <c r="OZY20" s="757"/>
      <c r="OZZ20" s="757"/>
      <c r="PAA20" s="757"/>
      <c r="PAB20" s="757"/>
      <c r="PAC20" s="757"/>
      <c r="PAD20" s="757"/>
      <c r="PAE20" s="757"/>
      <c r="PAF20" s="757"/>
      <c r="PAG20" s="757"/>
      <c r="PAH20" s="757"/>
      <c r="PAI20" s="757"/>
      <c r="PAJ20" s="757"/>
      <c r="PAK20" s="757"/>
      <c r="PAL20" s="757"/>
      <c r="PAM20" s="757"/>
      <c r="PAN20" s="757"/>
      <c r="PAO20" s="757"/>
      <c r="PAP20" s="757"/>
      <c r="PAQ20" s="757"/>
      <c r="PAR20" s="757"/>
      <c r="PAS20" s="757"/>
      <c r="PAT20" s="757"/>
      <c r="PAU20" s="757"/>
      <c r="PAV20" s="757"/>
      <c r="PAW20" s="757"/>
      <c r="PAX20" s="757"/>
      <c r="PAY20" s="757"/>
      <c r="PAZ20" s="757"/>
      <c r="PBA20" s="757"/>
      <c r="PBB20" s="757"/>
      <c r="PBC20" s="757"/>
      <c r="PBD20" s="757"/>
      <c r="PBE20" s="757"/>
      <c r="PBF20" s="757"/>
      <c r="PBG20" s="757"/>
      <c r="PBH20" s="757"/>
      <c r="PBI20" s="757"/>
      <c r="PBJ20" s="757"/>
      <c r="PBK20" s="757"/>
      <c r="PBL20" s="757"/>
      <c r="PBM20" s="757"/>
      <c r="PBN20" s="757"/>
      <c r="PBO20" s="757"/>
      <c r="PBP20" s="757"/>
      <c r="PBQ20" s="757"/>
      <c r="PBR20" s="757"/>
      <c r="PBS20" s="757"/>
      <c r="PBT20" s="757"/>
      <c r="PBU20" s="757"/>
      <c r="PBV20" s="757"/>
      <c r="PBW20" s="757"/>
      <c r="PBX20" s="757"/>
      <c r="PBY20" s="757"/>
      <c r="PBZ20" s="757"/>
      <c r="PCA20" s="757"/>
      <c r="PCB20" s="757"/>
      <c r="PCC20" s="757"/>
      <c r="PCD20" s="757"/>
      <c r="PCE20" s="757"/>
      <c r="PCF20" s="757"/>
      <c r="PCG20" s="757"/>
      <c r="PCH20" s="757"/>
      <c r="PCI20" s="757"/>
      <c r="PCJ20" s="757"/>
      <c r="PCK20" s="757"/>
      <c r="PCL20" s="757"/>
      <c r="PCM20" s="757"/>
      <c r="PCN20" s="757"/>
      <c r="PCO20" s="757"/>
      <c r="PCP20" s="757"/>
      <c r="PCQ20" s="757"/>
      <c r="PCR20" s="757"/>
      <c r="PCS20" s="757"/>
      <c r="PCT20" s="757"/>
      <c r="PCU20" s="757"/>
      <c r="PCV20" s="757"/>
      <c r="PCW20" s="757"/>
      <c r="PCX20" s="757"/>
      <c r="PCY20" s="757"/>
      <c r="PCZ20" s="757"/>
      <c r="PDA20" s="757"/>
      <c r="PDB20" s="757"/>
      <c r="PDC20" s="757"/>
      <c r="PDD20" s="757"/>
      <c r="PDE20" s="757"/>
      <c r="PDF20" s="757"/>
      <c r="PDG20" s="757"/>
      <c r="PDH20" s="757"/>
      <c r="PDI20" s="757"/>
      <c r="PDJ20" s="757"/>
      <c r="PDK20" s="757"/>
      <c r="PDL20" s="757"/>
      <c r="PDM20" s="757"/>
      <c r="PDN20" s="757"/>
      <c r="PDO20" s="757"/>
      <c r="PDP20" s="757"/>
      <c r="PDQ20" s="757"/>
      <c r="PDR20" s="757"/>
      <c r="PDS20" s="757"/>
      <c r="PDT20" s="757"/>
      <c r="PDU20" s="757"/>
      <c r="PDV20" s="757"/>
      <c r="PDW20" s="757"/>
      <c r="PDX20" s="757"/>
      <c r="PDY20" s="757"/>
      <c r="PDZ20" s="757"/>
      <c r="PEA20" s="757"/>
      <c r="PEB20" s="757"/>
      <c r="PEC20" s="757"/>
      <c r="PED20" s="757"/>
      <c r="PEE20" s="757"/>
      <c r="PEF20" s="757"/>
      <c r="PEG20" s="757"/>
      <c r="PEH20" s="757"/>
      <c r="PEI20" s="757"/>
      <c r="PEJ20" s="757"/>
      <c r="PEK20" s="757"/>
      <c r="PEL20" s="757"/>
      <c r="PEM20" s="757"/>
      <c r="PEN20" s="757"/>
      <c r="PEO20" s="757"/>
      <c r="PEP20" s="757"/>
      <c r="PEQ20" s="757"/>
      <c r="PER20" s="757"/>
      <c r="PES20" s="757"/>
      <c r="PET20" s="757"/>
      <c r="PEU20" s="757"/>
      <c r="PEV20" s="757"/>
      <c r="PEW20" s="757"/>
      <c r="PEX20" s="757"/>
      <c r="PEY20" s="757"/>
      <c r="PEZ20" s="757"/>
      <c r="PFA20" s="757"/>
      <c r="PFB20" s="757"/>
      <c r="PFC20" s="757"/>
      <c r="PFD20" s="757"/>
      <c r="PFE20" s="757"/>
      <c r="PFF20" s="757"/>
      <c r="PFG20" s="757"/>
      <c r="PFH20" s="757"/>
      <c r="PFI20" s="757"/>
      <c r="PFJ20" s="757"/>
      <c r="PFK20" s="757"/>
      <c r="PFL20" s="757"/>
      <c r="PFM20" s="757"/>
      <c r="PFN20" s="757"/>
      <c r="PFO20" s="757"/>
      <c r="PFP20" s="757"/>
      <c r="PFQ20" s="757"/>
      <c r="PFR20" s="757"/>
      <c r="PFS20" s="757"/>
      <c r="PFT20" s="757"/>
      <c r="PFU20" s="757"/>
      <c r="PFV20" s="757"/>
      <c r="PFW20" s="757"/>
      <c r="PFX20" s="757"/>
      <c r="PFY20" s="757"/>
      <c r="PFZ20" s="757"/>
      <c r="PGA20" s="757"/>
      <c r="PGB20" s="757"/>
      <c r="PGC20" s="757"/>
      <c r="PGD20" s="757"/>
      <c r="PGE20" s="757"/>
      <c r="PGF20" s="757"/>
      <c r="PGG20" s="757"/>
      <c r="PGH20" s="757"/>
      <c r="PGI20" s="757"/>
      <c r="PGJ20" s="757"/>
      <c r="PGK20" s="757"/>
      <c r="PGL20" s="757"/>
      <c r="PGM20" s="757"/>
      <c r="PGN20" s="757"/>
      <c r="PGO20" s="757"/>
      <c r="PGP20" s="757"/>
      <c r="PGQ20" s="757"/>
      <c r="PGR20" s="757"/>
      <c r="PGS20" s="757"/>
      <c r="PGT20" s="757"/>
      <c r="PGU20" s="757"/>
      <c r="PGV20" s="757"/>
      <c r="PGW20" s="757"/>
      <c r="PGX20" s="757"/>
      <c r="PGY20" s="757"/>
      <c r="PGZ20" s="757"/>
      <c r="PHA20" s="757"/>
      <c r="PHB20" s="757"/>
      <c r="PHC20" s="757"/>
      <c r="PHD20" s="757"/>
      <c r="PHE20" s="757"/>
      <c r="PHF20" s="757"/>
      <c r="PHG20" s="757"/>
      <c r="PHH20" s="757"/>
      <c r="PHI20" s="757"/>
      <c r="PHJ20" s="757"/>
      <c r="PHK20" s="757"/>
      <c r="PHL20" s="757"/>
      <c r="PHM20" s="757"/>
      <c r="PHN20" s="757"/>
      <c r="PHO20" s="757"/>
      <c r="PHP20" s="757"/>
      <c r="PHQ20" s="757"/>
      <c r="PHR20" s="757"/>
      <c r="PHS20" s="757"/>
      <c r="PHT20" s="757"/>
      <c r="PHU20" s="757"/>
      <c r="PHV20" s="757"/>
      <c r="PHW20" s="757"/>
      <c r="PHX20" s="757"/>
      <c r="PHY20" s="757"/>
      <c r="PHZ20" s="757"/>
      <c r="PIA20" s="757"/>
      <c r="PIB20" s="757"/>
      <c r="PIC20" s="757"/>
      <c r="PID20" s="757"/>
      <c r="PIE20" s="757"/>
      <c r="PIF20" s="757"/>
      <c r="PIG20" s="757"/>
      <c r="PIH20" s="757"/>
      <c r="PII20" s="757"/>
      <c r="PIJ20" s="757"/>
      <c r="PIK20" s="757"/>
      <c r="PIL20" s="757"/>
      <c r="PIM20" s="757"/>
      <c r="PIN20" s="757"/>
      <c r="PIO20" s="757"/>
      <c r="PIP20" s="757"/>
      <c r="PIQ20" s="757"/>
      <c r="PIR20" s="757"/>
      <c r="PIS20" s="757"/>
      <c r="PIT20" s="757"/>
      <c r="PIU20" s="757"/>
      <c r="PIV20" s="757"/>
      <c r="PIW20" s="757"/>
      <c r="PIX20" s="757"/>
      <c r="PIY20" s="757"/>
      <c r="PIZ20" s="757"/>
      <c r="PJA20" s="757"/>
      <c r="PJB20" s="757"/>
      <c r="PJC20" s="757"/>
      <c r="PJD20" s="757"/>
      <c r="PJE20" s="757"/>
      <c r="PJF20" s="757"/>
      <c r="PJG20" s="757"/>
      <c r="PJH20" s="757"/>
      <c r="PJI20" s="757"/>
      <c r="PJJ20" s="757"/>
      <c r="PJK20" s="757"/>
      <c r="PJL20" s="757"/>
      <c r="PJM20" s="757"/>
      <c r="PJN20" s="757"/>
      <c r="PJO20" s="757"/>
      <c r="PJP20" s="757"/>
      <c r="PJQ20" s="757"/>
      <c r="PJR20" s="757"/>
      <c r="PJS20" s="757"/>
      <c r="PJT20" s="757"/>
      <c r="PJU20" s="757"/>
      <c r="PJV20" s="757"/>
      <c r="PJW20" s="757"/>
      <c r="PJX20" s="757"/>
      <c r="PJY20" s="757"/>
      <c r="PJZ20" s="757"/>
      <c r="PKA20" s="757"/>
      <c r="PKB20" s="757"/>
      <c r="PKC20" s="757"/>
      <c r="PKD20" s="757"/>
      <c r="PKE20" s="757"/>
      <c r="PKF20" s="757"/>
      <c r="PKG20" s="757"/>
      <c r="PKH20" s="757"/>
      <c r="PKI20" s="757"/>
      <c r="PKJ20" s="757"/>
      <c r="PKK20" s="757"/>
      <c r="PKL20" s="757"/>
      <c r="PKM20" s="757"/>
      <c r="PKN20" s="757"/>
      <c r="PKO20" s="757"/>
      <c r="PKP20" s="757"/>
      <c r="PKQ20" s="757"/>
      <c r="PKR20" s="757"/>
      <c r="PKS20" s="757"/>
      <c r="PKT20" s="757"/>
      <c r="PKU20" s="757"/>
      <c r="PKV20" s="757"/>
      <c r="PKW20" s="757"/>
      <c r="PKX20" s="757"/>
      <c r="PKY20" s="757"/>
      <c r="PKZ20" s="757"/>
      <c r="PLA20" s="757"/>
      <c r="PLB20" s="757"/>
      <c r="PLC20" s="757"/>
      <c r="PLD20" s="757"/>
      <c r="PLE20" s="757"/>
      <c r="PLF20" s="757"/>
      <c r="PLG20" s="757"/>
      <c r="PLH20" s="757"/>
      <c r="PLI20" s="757"/>
      <c r="PLJ20" s="757"/>
      <c r="PLK20" s="757"/>
      <c r="PLL20" s="757"/>
      <c r="PLM20" s="757"/>
      <c r="PLN20" s="757"/>
      <c r="PLO20" s="757"/>
      <c r="PLP20" s="757"/>
      <c r="PLQ20" s="757"/>
      <c r="PLR20" s="757"/>
      <c r="PLS20" s="757"/>
      <c r="PLT20" s="757"/>
      <c r="PLU20" s="757"/>
      <c r="PLV20" s="757"/>
      <c r="PLW20" s="757"/>
      <c r="PLX20" s="757"/>
      <c r="PLY20" s="757"/>
      <c r="PLZ20" s="757"/>
      <c r="PMA20" s="757"/>
      <c r="PMB20" s="757"/>
      <c r="PMC20" s="757"/>
      <c r="PMD20" s="757"/>
      <c r="PME20" s="757"/>
      <c r="PMF20" s="757"/>
      <c r="PMG20" s="757"/>
      <c r="PMH20" s="757"/>
      <c r="PMI20" s="757"/>
      <c r="PMJ20" s="757"/>
      <c r="PMK20" s="757"/>
      <c r="PML20" s="757"/>
      <c r="PMM20" s="757"/>
      <c r="PMN20" s="757"/>
      <c r="PMO20" s="757"/>
      <c r="PMP20" s="757"/>
      <c r="PMQ20" s="757"/>
      <c r="PMR20" s="757"/>
      <c r="PMS20" s="757"/>
      <c r="PMT20" s="757"/>
      <c r="PMU20" s="757"/>
      <c r="PMV20" s="757"/>
      <c r="PMW20" s="757"/>
      <c r="PMX20" s="757"/>
      <c r="PMY20" s="757"/>
      <c r="PMZ20" s="757"/>
      <c r="PNA20" s="757"/>
      <c r="PNB20" s="757"/>
      <c r="PNC20" s="757"/>
      <c r="PND20" s="757"/>
      <c r="PNE20" s="757"/>
      <c r="PNF20" s="757"/>
      <c r="PNG20" s="757"/>
      <c r="PNH20" s="757"/>
      <c r="PNI20" s="757"/>
      <c r="PNJ20" s="757"/>
      <c r="PNK20" s="757"/>
      <c r="PNL20" s="757"/>
      <c r="PNM20" s="757"/>
      <c r="PNN20" s="757"/>
      <c r="PNO20" s="757"/>
      <c r="PNP20" s="757"/>
      <c r="PNQ20" s="757"/>
      <c r="PNR20" s="757"/>
      <c r="PNS20" s="757"/>
      <c r="PNT20" s="757"/>
      <c r="PNU20" s="757"/>
      <c r="PNV20" s="757"/>
      <c r="PNW20" s="757"/>
      <c r="PNX20" s="757"/>
      <c r="PNY20" s="757"/>
      <c r="PNZ20" s="757"/>
      <c r="POA20" s="757"/>
      <c r="POB20" s="757"/>
      <c r="POC20" s="757"/>
      <c r="POD20" s="757"/>
      <c r="POE20" s="757"/>
      <c r="POF20" s="757"/>
      <c r="POG20" s="757"/>
      <c r="POH20" s="757"/>
      <c r="POI20" s="757"/>
      <c r="POJ20" s="757"/>
      <c r="POK20" s="757"/>
      <c r="POL20" s="757"/>
      <c r="POM20" s="757"/>
      <c r="PON20" s="757"/>
      <c r="POO20" s="757"/>
      <c r="POP20" s="757"/>
      <c r="POQ20" s="757"/>
      <c r="POR20" s="757"/>
      <c r="POS20" s="757"/>
      <c r="POT20" s="757"/>
      <c r="POU20" s="757"/>
      <c r="POV20" s="757"/>
      <c r="POW20" s="757"/>
      <c r="POX20" s="757"/>
      <c r="POY20" s="757"/>
      <c r="POZ20" s="757"/>
      <c r="PPA20" s="757"/>
      <c r="PPB20" s="757"/>
      <c r="PPC20" s="757"/>
      <c r="PPD20" s="757"/>
      <c r="PPE20" s="757"/>
      <c r="PPF20" s="757"/>
      <c r="PPG20" s="757"/>
      <c r="PPH20" s="757"/>
      <c r="PPI20" s="757"/>
      <c r="PPJ20" s="757"/>
      <c r="PPK20" s="757"/>
      <c r="PPL20" s="757"/>
      <c r="PPM20" s="757"/>
      <c r="PPN20" s="757"/>
      <c r="PPO20" s="757"/>
      <c r="PPP20" s="757"/>
      <c r="PPQ20" s="757"/>
      <c r="PPR20" s="757"/>
      <c r="PPS20" s="757"/>
      <c r="PPT20" s="757"/>
      <c r="PPU20" s="757"/>
      <c r="PPV20" s="757"/>
      <c r="PPW20" s="757"/>
      <c r="PPX20" s="757"/>
      <c r="PPY20" s="757"/>
      <c r="PPZ20" s="757"/>
      <c r="PQA20" s="757"/>
      <c r="PQB20" s="757"/>
      <c r="PQC20" s="757"/>
      <c r="PQD20" s="757"/>
      <c r="PQE20" s="757"/>
      <c r="PQF20" s="757"/>
      <c r="PQG20" s="757"/>
      <c r="PQH20" s="757"/>
      <c r="PQI20" s="757"/>
      <c r="PQJ20" s="757"/>
      <c r="PQK20" s="757"/>
      <c r="PQL20" s="757"/>
      <c r="PQM20" s="757"/>
      <c r="PQN20" s="757"/>
      <c r="PQO20" s="757"/>
      <c r="PQP20" s="757"/>
      <c r="PQQ20" s="757"/>
      <c r="PQR20" s="757"/>
      <c r="PQS20" s="757"/>
      <c r="PQT20" s="757"/>
      <c r="PQU20" s="757"/>
      <c r="PQV20" s="757"/>
      <c r="PQW20" s="757"/>
      <c r="PQX20" s="757"/>
      <c r="PQY20" s="757"/>
      <c r="PQZ20" s="757"/>
      <c r="PRA20" s="757"/>
      <c r="PRB20" s="757"/>
      <c r="PRC20" s="757"/>
      <c r="PRD20" s="757"/>
      <c r="PRE20" s="757"/>
      <c r="PRF20" s="757"/>
      <c r="PRG20" s="757"/>
      <c r="PRH20" s="757"/>
      <c r="PRI20" s="757"/>
      <c r="PRJ20" s="757"/>
      <c r="PRK20" s="757"/>
      <c r="PRL20" s="757"/>
      <c r="PRM20" s="757"/>
      <c r="PRN20" s="757"/>
      <c r="PRO20" s="757"/>
      <c r="PRP20" s="757"/>
      <c r="PRQ20" s="757"/>
      <c r="PRR20" s="757"/>
      <c r="PRS20" s="757"/>
      <c r="PRT20" s="757"/>
      <c r="PRU20" s="757"/>
      <c r="PRV20" s="757"/>
      <c r="PRW20" s="757"/>
      <c r="PRX20" s="757"/>
      <c r="PRY20" s="757"/>
      <c r="PRZ20" s="757"/>
      <c r="PSA20" s="757"/>
      <c r="PSB20" s="757"/>
      <c r="PSC20" s="757"/>
      <c r="PSD20" s="757"/>
      <c r="PSE20" s="757"/>
      <c r="PSF20" s="757"/>
      <c r="PSG20" s="757"/>
      <c r="PSH20" s="757"/>
      <c r="PSI20" s="757"/>
      <c r="PSJ20" s="757"/>
      <c r="PSK20" s="757"/>
      <c r="PSL20" s="757"/>
      <c r="PSM20" s="757"/>
      <c r="PSN20" s="757"/>
      <c r="PSO20" s="757"/>
      <c r="PSP20" s="757"/>
      <c r="PSQ20" s="757"/>
      <c r="PSR20" s="757"/>
      <c r="PSS20" s="757"/>
      <c r="PST20" s="757"/>
      <c r="PSU20" s="757"/>
      <c r="PSV20" s="757"/>
      <c r="PSW20" s="757"/>
      <c r="PSX20" s="757"/>
      <c r="PSY20" s="757"/>
      <c r="PSZ20" s="757"/>
      <c r="PTA20" s="757"/>
      <c r="PTB20" s="757"/>
      <c r="PTC20" s="757"/>
      <c r="PTD20" s="757"/>
      <c r="PTE20" s="757"/>
      <c r="PTF20" s="757"/>
      <c r="PTG20" s="757"/>
      <c r="PTH20" s="757"/>
      <c r="PTI20" s="757"/>
      <c r="PTJ20" s="757"/>
      <c r="PTK20" s="757"/>
      <c r="PTL20" s="757"/>
      <c r="PTM20" s="757"/>
      <c r="PTN20" s="757"/>
      <c r="PTO20" s="757"/>
      <c r="PTP20" s="757"/>
      <c r="PTQ20" s="757"/>
      <c r="PTR20" s="757"/>
      <c r="PTS20" s="757"/>
      <c r="PTT20" s="757"/>
      <c r="PTU20" s="757"/>
      <c r="PTV20" s="757"/>
      <c r="PTW20" s="757"/>
      <c r="PTX20" s="757"/>
      <c r="PTY20" s="757"/>
      <c r="PTZ20" s="757"/>
      <c r="PUA20" s="757"/>
      <c r="PUB20" s="757"/>
      <c r="PUC20" s="757"/>
      <c r="PUD20" s="757"/>
      <c r="PUE20" s="757"/>
      <c r="PUF20" s="757"/>
      <c r="PUG20" s="757"/>
      <c r="PUH20" s="757"/>
      <c r="PUI20" s="757"/>
      <c r="PUJ20" s="757"/>
      <c r="PUK20" s="757"/>
      <c r="PUL20" s="757"/>
      <c r="PUM20" s="757"/>
      <c r="PUN20" s="757"/>
      <c r="PUO20" s="757"/>
      <c r="PUP20" s="757"/>
      <c r="PUQ20" s="757"/>
      <c r="PUR20" s="757"/>
      <c r="PUS20" s="757"/>
      <c r="PUT20" s="757"/>
      <c r="PUU20" s="757"/>
      <c r="PUV20" s="757"/>
      <c r="PUW20" s="757"/>
      <c r="PUX20" s="757"/>
      <c r="PUY20" s="757"/>
      <c r="PUZ20" s="757"/>
      <c r="PVA20" s="757"/>
      <c r="PVB20" s="757"/>
      <c r="PVC20" s="757"/>
      <c r="PVD20" s="757"/>
      <c r="PVE20" s="757"/>
      <c r="PVF20" s="757"/>
      <c r="PVG20" s="757"/>
      <c r="PVH20" s="757"/>
      <c r="PVI20" s="757"/>
      <c r="PVJ20" s="757"/>
      <c r="PVK20" s="757"/>
      <c r="PVL20" s="757"/>
      <c r="PVM20" s="757"/>
      <c r="PVN20" s="757"/>
      <c r="PVO20" s="757"/>
      <c r="PVP20" s="757"/>
      <c r="PVQ20" s="757"/>
      <c r="PVR20" s="757"/>
      <c r="PVS20" s="757"/>
      <c r="PVT20" s="757"/>
      <c r="PVU20" s="757"/>
      <c r="PVV20" s="757"/>
      <c r="PVW20" s="757"/>
      <c r="PVX20" s="757"/>
      <c r="PVY20" s="757"/>
      <c r="PVZ20" s="757"/>
      <c r="PWA20" s="757"/>
      <c r="PWB20" s="757"/>
      <c r="PWC20" s="757"/>
      <c r="PWD20" s="757"/>
      <c r="PWE20" s="757"/>
      <c r="PWF20" s="757"/>
      <c r="PWG20" s="757"/>
      <c r="PWH20" s="757"/>
      <c r="PWI20" s="757"/>
      <c r="PWJ20" s="757"/>
      <c r="PWK20" s="757"/>
      <c r="PWL20" s="757"/>
      <c r="PWM20" s="757"/>
      <c r="PWN20" s="757"/>
      <c r="PWO20" s="757"/>
      <c r="PWP20" s="757"/>
      <c r="PWQ20" s="757"/>
      <c r="PWR20" s="757"/>
      <c r="PWS20" s="757"/>
      <c r="PWT20" s="757"/>
      <c r="PWU20" s="757"/>
      <c r="PWV20" s="757"/>
      <c r="PWW20" s="757"/>
      <c r="PWX20" s="757"/>
      <c r="PWY20" s="757"/>
      <c r="PWZ20" s="757"/>
      <c r="PXA20" s="757"/>
      <c r="PXB20" s="757"/>
      <c r="PXC20" s="757"/>
      <c r="PXD20" s="757"/>
      <c r="PXE20" s="757"/>
      <c r="PXF20" s="757"/>
      <c r="PXG20" s="757"/>
      <c r="PXH20" s="757"/>
      <c r="PXI20" s="757"/>
      <c r="PXJ20" s="757"/>
      <c r="PXK20" s="757"/>
      <c r="PXL20" s="757"/>
      <c r="PXM20" s="757"/>
      <c r="PXN20" s="757"/>
      <c r="PXO20" s="757"/>
      <c r="PXP20" s="757"/>
      <c r="PXQ20" s="757"/>
      <c r="PXR20" s="757"/>
      <c r="PXS20" s="757"/>
      <c r="PXT20" s="757"/>
      <c r="PXU20" s="757"/>
      <c r="PXV20" s="757"/>
      <c r="PXW20" s="757"/>
      <c r="PXX20" s="757"/>
      <c r="PXY20" s="757"/>
      <c r="PXZ20" s="757"/>
      <c r="PYA20" s="757"/>
      <c r="PYB20" s="757"/>
      <c r="PYC20" s="757"/>
      <c r="PYD20" s="757"/>
      <c r="PYE20" s="757"/>
      <c r="PYF20" s="757"/>
      <c r="PYG20" s="757"/>
      <c r="PYH20" s="757"/>
      <c r="PYI20" s="757"/>
      <c r="PYJ20" s="757"/>
      <c r="PYK20" s="757"/>
      <c r="PYL20" s="757"/>
      <c r="PYM20" s="757"/>
      <c r="PYN20" s="757"/>
      <c r="PYO20" s="757"/>
      <c r="PYP20" s="757"/>
      <c r="PYQ20" s="757"/>
      <c r="PYR20" s="757"/>
      <c r="PYS20" s="757"/>
      <c r="PYT20" s="757"/>
      <c r="PYU20" s="757"/>
      <c r="PYV20" s="757"/>
      <c r="PYW20" s="757"/>
      <c r="PYX20" s="757"/>
      <c r="PYY20" s="757"/>
      <c r="PYZ20" s="757"/>
      <c r="PZA20" s="757"/>
      <c r="PZB20" s="757"/>
      <c r="PZC20" s="757"/>
      <c r="PZD20" s="757"/>
      <c r="PZE20" s="757"/>
      <c r="PZF20" s="757"/>
      <c r="PZG20" s="757"/>
      <c r="PZH20" s="757"/>
      <c r="PZI20" s="757"/>
      <c r="PZJ20" s="757"/>
      <c r="PZK20" s="757"/>
      <c r="PZL20" s="757"/>
      <c r="PZM20" s="757"/>
      <c r="PZN20" s="757"/>
      <c r="PZO20" s="757"/>
      <c r="PZP20" s="757"/>
      <c r="PZQ20" s="757"/>
      <c r="PZR20" s="757"/>
      <c r="PZS20" s="757"/>
      <c r="PZT20" s="757"/>
      <c r="PZU20" s="757"/>
      <c r="PZV20" s="757"/>
      <c r="PZW20" s="757"/>
      <c r="PZX20" s="757"/>
      <c r="PZY20" s="757"/>
      <c r="PZZ20" s="757"/>
      <c r="QAA20" s="757"/>
      <c r="QAB20" s="757"/>
      <c r="QAC20" s="757"/>
      <c r="QAD20" s="757"/>
      <c r="QAE20" s="757"/>
      <c r="QAF20" s="757"/>
      <c r="QAG20" s="757"/>
      <c r="QAH20" s="757"/>
      <c r="QAI20" s="757"/>
      <c r="QAJ20" s="757"/>
      <c r="QAK20" s="757"/>
      <c r="QAL20" s="757"/>
      <c r="QAM20" s="757"/>
      <c r="QAN20" s="757"/>
      <c r="QAO20" s="757"/>
      <c r="QAP20" s="757"/>
      <c r="QAQ20" s="757"/>
      <c r="QAR20" s="757"/>
      <c r="QAS20" s="757"/>
      <c r="QAT20" s="757"/>
      <c r="QAU20" s="757"/>
      <c r="QAV20" s="757"/>
      <c r="QAW20" s="757"/>
      <c r="QAX20" s="757"/>
      <c r="QAY20" s="757"/>
      <c r="QAZ20" s="757"/>
      <c r="QBA20" s="757"/>
      <c r="QBB20" s="757"/>
      <c r="QBC20" s="757"/>
      <c r="QBD20" s="757"/>
      <c r="QBE20" s="757"/>
      <c r="QBF20" s="757"/>
      <c r="QBG20" s="757"/>
      <c r="QBH20" s="757"/>
      <c r="QBI20" s="757"/>
      <c r="QBJ20" s="757"/>
      <c r="QBK20" s="757"/>
      <c r="QBL20" s="757"/>
      <c r="QBM20" s="757"/>
      <c r="QBN20" s="757"/>
      <c r="QBO20" s="757"/>
      <c r="QBP20" s="757"/>
      <c r="QBQ20" s="757"/>
      <c r="QBR20" s="757"/>
      <c r="QBS20" s="757"/>
      <c r="QBT20" s="757"/>
      <c r="QBU20" s="757"/>
      <c r="QBV20" s="757"/>
      <c r="QBW20" s="757"/>
      <c r="QBX20" s="757"/>
      <c r="QBY20" s="757"/>
      <c r="QBZ20" s="757"/>
      <c r="QCA20" s="757"/>
      <c r="QCB20" s="757"/>
      <c r="QCC20" s="757"/>
      <c r="QCD20" s="757"/>
      <c r="QCE20" s="757"/>
      <c r="QCF20" s="757"/>
      <c r="QCG20" s="757"/>
      <c r="QCH20" s="757"/>
      <c r="QCI20" s="757"/>
      <c r="QCJ20" s="757"/>
      <c r="QCK20" s="757"/>
      <c r="QCL20" s="757"/>
      <c r="QCM20" s="757"/>
      <c r="QCN20" s="757"/>
      <c r="QCO20" s="757"/>
      <c r="QCP20" s="757"/>
      <c r="QCQ20" s="757"/>
      <c r="QCR20" s="757"/>
      <c r="QCS20" s="757"/>
      <c r="QCT20" s="757"/>
      <c r="QCU20" s="757"/>
      <c r="QCV20" s="757"/>
      <c r="QCW20" s="757"/>
      <c r="QCX20" s="757"/>
      <c r="QCY20" s="757"/>
      <c r="QCZ20" s="757"/>
      <c r="QDA20" s="757"/>
      <c r="QDB20" s="757"/>
      <c r="QDC20" s="757"/>
      <c r="QDD20" s="757"/>
      <c r="QDE20" s="757"/>
      <c r="QDF20" s="757"/>
      <c r="QDG20" s="757"/>
      <c r="QDH20" s="757"/>
      <c r="QDI20" s="757"/>
      <c r="QDJ20" s="757"/>
      <c r="QDK20" s="757"/>
      <c r="QDL20" s="757"/>
      <c r="QDM20" s="757"/>
      <c r="QDN20" s="757"/>
      <c r="QDO20" s="757"/>
      <c r="QDP20" s="757"/>
      <c r="QDQ20" s="757"/>
      <c r="QDR20" s="757"/>
      <c r="QDS20" s="757"/>
      <c r="QDT20" s="757"/>
      <c r="QDU20" s="757"/>
      <c r="QDV20" s="757"/>
      <c r="QDW20" s="757"/>
      <c r="QDX20" s="757"/>
      <c r="QDY20" s="757"/>
      <c r="QDZ20" s="757"/>
      <c r="QEA20" s="757"/>
      <c r="QEB20" s="757"/>
      <c r="QEC20" s="757"/>
      <c r="QED20" s="757"/>
      <c r="QEE20" s="757"/>
      <c r="QEF20" s="757"/>
      <c r="QEG20" s="757"/>
      <c r="QEH20" s="757"/>
      <c r="QEI20" s="757"/>
      <c r="QEJ20" s="757"/>
      <c r="QEK20" s="757"/>
      <c r="QEL20" s="757"/>
      <c r="QEM20" s="757"/>
      <c r="QEN20" s="757"/>
      <c r="QEO20" s="757"/>
      <c r="QEP20" s="757"/>
      <c r="QEQ20" s="757"/>
      <c r="QER20" s="757"/>
      <c r="QES20" s="757"/>
      <c r="QET20" s="757"/>
      <c r="QEU20" s="757"/>
      <c r="QEV20" s="757"/>
      <c r="QEW20" s="757"/>
      <c r="QEX20" s="757"/>
      <c r="QEY20" s="757"/>
      <c r="QEZ20" s="757"/>
      <c r="QFA20" s="757"/>
      <c r="QFB20" s="757"/>
      <c r="QFC20" s="757"/>
      <c r="QFD20" s="757"/>
      <c r="QFE20" s="757"/>
      <c r="QFF20" s="757"/>
      <c r="QFG20" s="757"/>
      <c r="QFH20" s="757"/>
      <c r="QFI20" s="757"/>
      <c r="QFJ20" s="757"/>
      <c r="QFK20" s="757"/>
      <c r="QFL20" s="757"/>
      <c r="QFM20" s="757"/>
      <c r="QFN20" s="757"/>
      <c r="QFO20" s="757"/>
      <c r="QFP20" s="757"/>
      <c r="QFQ20" s="757"/>
      <c r="QFR20" s="757"/>
      <c r="QFS20" s="757"/>
      <c r="QFT20" s="757"/>
      <c r="QFU20" s="757"/>
      <c r="QFV20" s="757"/>
      <c r="QFW20" s="757"/>
      <c r="QFX20" s="757"/>
      <c r="QFY20" s="757"/>
      <c r="QFZ20" s="757"/>
      <c r="QGA20" s="757"/>
      <c r="QGB20" s="757"/>
      <c r="QGC20" s="757"/>
      <c r="QGD20" s="757"/>
      <c r="QGE20" s="757"/>
      <c r="QGF20" s="757"/>
      <c r="QGG20" s="757"/>
      <c r="QGH20" s="757"/>
      <c r="QGI20" s="757"/>
      <c r="QGJ20" s="757"/>
      <c r="QGK20" s="757"/>
      <c r="QGL20" s="757"/>
      <c r="QGM20" s="757"/>
      <c r="QGN20" s="757"/>
      <c r="QGO20" s="757"/>
      <c r="QGP20" s="757"/>
      <c r="QGQ20" s="757"/>
      <c r="QGR20" s="757"/>
      <c r="QGS20" s="757"/>
      <c r="QGT20" s="757"/>
      <c r="QGU20" s="757"/>
      <c r="QGV20" s="757"/>
      <c r="QGW20" s="757"/>
      <c r="QGX20" s="757"/>
      <c r="QGY20" s="757"/>
      <c r="QGZ20" s="757"/>
      <c r="QHA20" s="757"/>
      <c r="QHB20" s="757"/>
      <c r="QHC20" s="757"/>
      <c r="QHD20" s="757"/>
      <c r="QHE20" s="757"/>
      <c r="QHF20" s="757"/>
      <c r="QHG20" s="757"/>
      <c r="QHH20" s="757"/>
      <c r="QHI20" s="757"/>
      <c r="QHJ20" s="757"/>
      <c r="QHK20" s="757"/>
      <c r="QHL20" s="757"/>
      <c r="QHM20" s="757"/>
      <c r="QHN20" s="757"/>
      <c r="QHO20" s="757"/>
      <c r="QHP20" s="757"/>
      <c r="QHQ20" s="757"/>
      <c r="QHR20" s="757"/>
      <c r="QHS20" s="757"/>
      <c r="QHT20" s="757"/>
      <c r="QHU20" s="757"/>
      <c r="QHV20" s="757"/>
      <c r="QHW20" s="757"/>
      <c r="QHX20" s="757"/>
      <c r="QHY20" s="757"/>
      <c r="QHZ20" s="757"/>
      <c r="QIA20" s="757"/>
      <c r="QIB20" s="757"/>
      <c r="QIC20" s="757"/>
      <c r="QID20" s="757"/>
      <c r="QIE20" s="757"/>
      <c r="QIF20" s="757"/>
      <c r="QIG20" s="757"/>
      <c r="QIH20" s="757"/>
      <c r="QII20" s="757"/>
      <c r="QIJ20" s="757"/>
      <c r="QIK20" s="757"/>
      <c r="QIL20" s="757"/>
      <c r="QIM20" s="757"/>
      <c r="QIN20" s="757"/>
      <c r="QIO20" s="757"/>
      <c r="QIP20" s="757"/>
      <c r="QIQ20" s="757"/>
      <c r="QIR20" s="757"/>
      <c r="QIS20" s="757"/>
      <c r="QIT20" s="757"/>
      <c r="QIU20" s="757"/>
      <c r="QIV20" s="757"/>
      <c r="QIW20" s="757"/>
      <c r="QIX20" s="757"/>
      <c r="QIY20" s="757"/>
      <c r="QIZ20" s="757"/>
      <c r="QJA20" s="757"/>
      <c r="QJB20" s="757"/>
      <c r="QJC20" s="757"/>
      <c r="QJD20" s="757"/>
      <c r="QJE20" s="757"/>
      <c r="QJF20" s="757"/>
      <c r="QJG20" s="757"/>
      <c r="QJH20" s="757"/>
      <c r="QJI20" s="757"/>
      <c r="QJJ20" s="757"/>
      <c r="QJK20" s="757"/>
      <c r="QJL20" s="757"/>
      <c r="QJM20" s="757"/>
      <c r="QJN20" s="757"/>
      <c r="QJO20" s="757"/>
      <c r="QJP20" s="757"/>
      <c r="QJQ20" s="757"/>
      <c r="QJR20" s="757"/>
      <c r="QJS20" s="757"/>
      <c r="QJT20" s="757"/>
      <c r="QJU20" s="757"/>
      <c r="QJV20" s="757"/>
      <c r="QJW20" s="757"/>
      <c r="QJX20" s="757"/>
      <c r="QJY20" s="757"/>
      <c r="QJZ20" s="757"/>
      <c r="QKA20" s="757"/>
      <c r="QKB20" s="757"/>
      <c r="QKC20" s="757"/>
      <c r="QKD20" s="757"/>
      <c r="QKE20" s="757"/>
      <c r="QKF20" s="757"/>
      <c r="QKG20" s="757"/>
      <c r="QKH20" s="757"/>
      <c r="QKI20" s="757"/>
      <c r="QKJ20" s="757"/>
      <c r="QKK20" s="757"/>
      <c r="QKL20" s="757"/>
      <c r="QKM20" s="757"/>
      <c r="QKN20" s="757"/>
      <c r="QKO20" s="757"/>
      <c r="QKP20" s="757"/>
      <c r="QKQ20" s="757"/>
      <c r="QKR20" s="757"/>
      <c r="QKS20" s="757"/>
      <c r="QKT20" s="757"/>
      <c r="QKU20" s="757"/>
      <c r="QKV20" s="757"/>
      <c r="QKW20" s="757"/>
      <c r="QKX20" s="757"/>
      <c r="QKY20" s="757"/>
      <c r="QKZ20" s="757"/>
      <c r="QLA20" s="757"/>
      <c r="QLB20" s="757"/>
      <c r="QLC20" s="757"/>
      <c r="QLD20" s="757"/>
      <c r="QLE20" s="757"/>
      <c r="QLF20" s="757"/>
      <c r="QLG20" s="757"/>
      <c r="QLH20" s="757"/>
      <c r="QLI20" s="757"/>
      <c r="QLJ20" s="757"/>
      <c r="QLK20" s="757"/>
      <c r="QLL20" s="757"/>
      <c r="QLM20" s="757"/>
      <c r="QLN20" s="757"/>
      <c r="QLO20" s="757"/>
      <c r="QLP20" s="757"/>
      <c r="QLQ20" s="757"/>
      <c r="QLR20" s="757"/>
      <c r="QLS20" s="757"/>
      <c r="QLT20" s="757"/>
      <c r="QLU20" s="757"/>
      <c r="QLV20" s="757"/>
      <c r="QLW20" s="757"/>
      <c r="QLX20" s="757"/>
      <c r="QLY20" s="757"/>
      <c r="QLZ20" s="757"/>
      <c r="QMA20" s="757"/>
      <c r="QMB20" s="757"/>
      <c r="QMC20" s="757"/>
      <c r="QMD20" s="757"/>
      <c r="QME20" s="757"/>
      <c r="QMF20" s="757"/>
      <c r="QMG20" s="757"/>
      <c r="QMH20" s="757"/>
      <c r="QMI20" s="757"/>
      <c r="QMJ20" s="757"/>
      <c r="QMK20" s="757"/>
      <c r="QML20" s="757"/>
      <c r="QMM20" s="757"/>
      <c r="QMN20" s="757"/>
      <c r="QMO20" s="757"/>
      <c r="QMP20" s="757"/>
      <c r="QMQ20" s="757"/>
      <c r="QMR20" s="757"/>
      <c r="QMS20" s="757"/>
      <c r="QMT20" s="757"/>
      <c r="QMU20" s="757"/>
      <c r="QMV20" s="757"/>
      <c r="QMW20" s="757"/>
      <c r="QMX20" s="757"/>
      <c r="QMY20" s="757"/>
      <c r="QMZ20" s="757"/>
      <c r="QNA20" s="757"/>
      <c r="QNB20" s="757"/>
      <c r="QNC20" s="757"/>
      <c r="QND20" s="757"/>
      <c r="QNE20" s="757"/>
      <c r="QNF20" s="757"/>
      <c r="QNG20" s="757"/>
      <c r="QNH20" s="757"/>
      <c r="QNI20" s="757"/>
      <c r="QNJ20" s="757"/>
      <c r="QNK20" s="757"/>
      <c r="QNL20" s="757"/>
      <c r="QNM20" s="757"/>
      <c r="QNN20" s="757"/>
      <c r="QNO20" s="757"/>
      <c r="QNP20" s="757"/>
      <c r="QNQ20" s="757"/>
      <c r="QNR20" s="757"/>
      <c r="QNS20" s="757"/>
      <c r="QNT20" s="757"/>
      <c r="QNU20" s="757"/>
      <c r="QNV20" s="757"/>
      <c r="QNW20" s="757"/>
      <c r="QNX20" s="757"/>
      <c r="QNY20" s="757"/>
      <c r="QNZ20" s="757"/>
      <c r="QOA20" s="757"/>
      <c r="QOB20" s="757"/>
      <c r="QOC20" s="757"/>
      <c r="QOD20" s="757"/>
      <c r="QOE20" s="757"/>
      <c r="QOF20" s="757"/>
      <c r="QOG20" s="757"/>
      <c r="QOH20" s="757"/>
      <c r="QOI20" s="757"/>
      <c r="QOJ20" s="757"/>
      <c r="QOK20" s="757"/>
      <c r="QOL20" s="757"/>
      <c r="QOM20" s="757"/>
      <c r="QON20" s="757"/>
      <c r="QOO20" s="757"/>
      <c r="QOP20" s="757"/>
      <c r="QOQ20" s="757"/>
      <c r="QOR20" s="757"/>
      <c r="QOS20" s="757"/>
      <c r="QOT20" s="757"/>
      <c r="QOU20" s="757"/>
      <c r="QOV20" s="757"/>
      <c r="QOW20" s="757"/>
      <c r="QOX20" s="757"/>
      <c r="QOY20" s="757"/>
      <c r="QOZ20" s="757"/>
      <c r="QPA20" s="757"/>
      <c r="QPB20" s="757"/>
      <c r="QPC20" s="757"/>
      <c r="QPD20" s="757"/>
      <c r="QPE20" s="757"/>
      <c r="QPF20" s="757"/>
      <c r="QPG20" s="757"/>
      <c r="QPH20" s="757"/>
      <c r="QPI20" s="757"/>
      <c r="QPJ20" s="757"/>
      <c r="QPK20" s="757"/>
      <c r="QPL20" s="757"/>
      <c r="QPM20" s="757"/>
      <c r="QPN20" s="757"/>
      <c r="QPO20" s="757"/>
      <c r="QPP20" s="757"/>
      <c r="QPQ20" s="757"/>
      <c r="QPR20" s="757"/>
      <c r="QPS20" s="757"/>
      <c r="QPT20" s="757"/>
      <c r="QPU20" s="757"/>
      <c r="QPV20" s="757"/>
      <c r="QPW20" s="757"/>
      <c r="QPX20" s="757"/>
      <c r="QPY20" s="757"/>
      <c r="QPZ20" s="757"/>
      <c r="QQA20" s="757"/>
      <c r="QQB20" s="757"/>
      <c r="QQC20" s="757"/>
      <c r="QQD20" s="757"/>
      <c r="QQE20" s="757"/>
      <c r="QQF20" s="757"/>
      <c r="QQG20" s="757"/>
      <c r="QQH20" s="757"/>
      <c r="QQI20" s="757"/>
      <c r="QQJ20" s="757"/>
      <c r="QQK20" s="757"/>
      <c r="QQL20" s="757"/>
      <c r="QQM20" s="757"/>
      <c r="QQN20" s="757"/>
      <c r="QQO20" s="757"/>
      <c r="QQP20" s="757"/>
      <c r="QQQ20" s="757"/>
      <c r="QQR20" s="757"/>
      <c r="QQS20" s="757"/>
      <c r="QQT20" s="757"/>
      <c r="QQU20" s="757"/>
      <c r="QQV20" s="757"/>
      <c r="QQW20" s="757"/>
      <c r="QQX20" s="757"/>
      <c r="QQY20" s="757"/>
      <c r="QQZ20" s="757"/>
      <c r="QRA20" s="757"/>
      <c r="QRB20" s="757"/>
      <c r="QRC20" s="757"/>
      <c r="QRD20" s="757"/>
      <c r="QRE20" s="757"/>
      <c r="QRF20" s="757"/>
      <c r="QRG20" s="757"/>
      <c r="QRH20" s="757"/>
      <c r="QRI20" s="757"/>
      <c r="QRJ20" s="757"/>
      <c r="QRK20" s="757"/>
      <c r="QRL20" s="757"/>
      <c r="QRM20" s="757"/>
      <c r="QRN20" s="757"/>
      <c r="QRO20" s="757"/>
      <c r="QRP20" s="757"/>
      <c r="QRQ20" s="757"/>
      <c r="QRR20" s="757"/>
      <c r="QRS20" s="757"/>
      <c r="QRT20" s="757"/>
      <c r="QRU20" s="757"/>
      <c r="QRV20" s="757"/>
      <c r="QRW20" s="757"/>
      <c r="QRX20" s="757"/>
      <c r="QRY20" s="757"/>
      <c r="QRZ20" s="757"/>
      <c r="QSA20" s="757"/>
      <c r="QSB20" s="757"/>
      <c r="QSC20" s="757"/>
      <c r="QSD20" s="757"/>
      <c r="QSE20" s="757"/>
      <c r="QSF20" s="757"/>
      <c r="QSG20" s="757"/>
      <c r="QSH20" s="757"/>
      <c r="QSI20" s="757"/>
      <c r="QSJ20" s="757"/>
      <c r="QSK20" s="757"/>
      <c r="QSL20" s="757"/>
      <c r="QSM20" s="757"/>
      <c r="QSN20" s="757"/>
      <c r="QSO20" s="757"/>
      <c r="QSP20" s="757"/>
      <c r="QSQ20" s="757"/>
      <c r="QSR20" s="757"/>
      <c r="QSS20" s="757"/>
      <c r="QST20" s="757"/>
      <c r="QSU20" s="757"/>
      <c r="QSV20" s="757"/>
      <c r="QSW20" s="757"/>
      <c r="QSX20" s="757"/>
      <c r="QSY20" s="757"/>
      <c r="QSZ20" s="757"/>
      <c r="QTA20" s="757"/>
      <c r="QTB20" s="757"/>
      <c r="QTC20" s="757"/>
      <c r="QTD20" s="757"/>
      <c r="QTE20" s="757"/>
      <c r="QTF20" s="757"/>
      <c r="QTG20" s="757"/>
      <c r="QTH20" s="757"/>
      <c r="QTI20" s="757"/>
      <c r="QTJ20" s="757"/>
      <c r="QTK20" s="757"/>
      <c r="QTL20" s="757"/>
      <c r="QTM20" s="757"/>
      <c r="QTN20" s="757"/>
      <c r="QTO20" s="757"/>
      <c r="QTP20" s="757"/>
      <c r="QTQ20" s="757"/>
      <c r="QTR20" s="757"/>
      <c r="QTS20" s="757"/>
      <c r="QTT20" s="757"/>
      <c r="QTU20" s="757"/>
      <c r="QTV20" s="757"/>
      <c r="QTW20" s="757"/>
      <c r="QTX20" s="757"/>
      <c r="QTY20" s="757"/>
      <c r="QTZ20" s="757"/>
      <c r="QUA20" s="757"/>
      <c r="QUB20" s="757"/>
      <c r="QUC20" s="757"/>
      <c r="QUD20" s="757"/>
      <c r="QUE20" s="757"/>
      <c r="QUF20" s="757"/>
      <c r="QUG20" s="757"/>
      <c r="QUH20" s="757"/>
      <c r="QUI20" s="757"/>
      <c r="QUJ20" s="757"/>
      <c r="QUK20" s="757"/>
      <c r="QUL20" s="757"/>
      <c r="QUM20" s="757"/>
      <c r="QUN20" s="757"/>
      <c r="QUO20" s="757"/>
      <c r="QUP20" s="757"/>
      <c r="QUQ20" s="757"/>
      <c r="QUR20" s="757"/>
      <c r="QUS20" s="757"/>
      <c r="QUT20" s="757"/>
      <c r="QUU20" s="757"/>
      <c r="QUV20" s="757"/>
      <c r="QUW20" s="757"/>
      <c r="QUX20" s="757"/>
      <c r="QUY20" s="757"/>
      <c r="QUZ20" s="757"/>
      <c r="QVA20" s="757"/>
      <c r="QVB20" s="757"/>
      <c r="QVC20" s="757"/>
      <c r="QVD20" s="757"/>
      <c r="QVE20" s="757"/>
      <c r="QVF20" s="757"/>
      <c r="QVG20" s="757"/>
      <c r="QVH20" s="757"/>
      <c r="QVI20" s="757"/>
      <c r="QVJ20" s="757"/>
      <c r="QVK20" s="757"/>
      <c r="QVL20" s="757"/>
      <c r="QVM20" s="757"/>
      <c r="QVN20" s="757"/>
      <c r="QVO20" s="757"/>
      <c r="QVP20" s="757"/>
      <c r="QVQ20" s="757"/>
      <c r="QVR20" s="757"/>
      <c r="QVS20" s="757"/>
      <c r="QVT20" s="757"/>
      <c r="QVU20" s="757"/>
      <c r="QVV20" s="757"/>
      <c r="QVW20" s="757"/>
      <c r="QVX20" s="757"/>
      <c r="QVY20" s="757"/>
      <c r="QVZ20" s="757"/>
      <c r="QWA20" s="757"/>
      <c r="QWB20" s="757"/>
      <c r="QWC20" s="757"/>
      <c r="QWD20" s="757"/>
      <c r="QWE20" s="757"/>
      <c r="QWF20" s="757"/>
      <c r="QWG20" s="757"/>
      <c r="QWH20" s="757"/>
      <c r="QWI20" s="757"/>
      <c r="QWJ20" s="757"/>
      <c r="QWK20" s="757"/>
      <c r="QWL20" s="757"/>
      <c r="QWM20" s="757"/>
      <c r="QWN20" s="757"/>
      <c r="QWO20" s="757"/>
      <c r="QWP20" s="757"/>
      <c r="QWQ20" s="757"/>
      <c r="QWR20" s="757"/>
      <c r="QWS20" s="757"/>
      <c r="QWT20" s="757"/>
      <c r="QWU20" s="757"/>
      <c r="QWV20" s="757"/>
      <c r="QWW20" s="757"/>
      <c r="QWX20" s="757"/>
      <c r="QWY20" s="757"/>
      <c r="QWZ20" s="757"/>
      <c r="QXA20" s="757"/>
      <c r="QXB20" s="757"/>
      <c r="QXC20" s="757"/>
      <c r="QXD20" s="757"/>
      <c r="QXE20" s="757"/>
      <c r="QXF20" s="757"/>
      <c r="QXG20" s="757"/>
      <c r="QXH20" s="757"/>
      <c r="QXI20" s="757"/>
      <c r="QXJ20" s="757"/>
      <c r="QXK20" s="757"/>
      <c r="QXL20" s="757"/>
      <c r="QXM20" s="757"/>
      <c r="QXN20" s="757"/>
      <c r="QXO20" s="757"/>
      <c r="QXP20" s="757"/>
      <c r="QXQ20" s="757"/>
      <c r="QXR20" s="757"/>
      <c r="QXS20" s="757"/>
      <c r="QXT20" s="757"/>
      <c r="QXU20" s="757"/>
      <c r="QXV20" s="757"/>
      <c r="QXW20" s="757"/>
      <c r="QXX20" s="757"/>
      <c r="QXY20" s="757"/>
      <c r="QXZ20" s="757"/>
      <c r="QYA20" s="757"/>
      <c r="QYB20" s="757"/>
      <c r="QYC20" s="757"/>
      <c r="QYD20" s="757"/>
      <c r="QYE20" s="757"/>
      <c r="QYF20" s="757"/>
      <c r="QYG20" s="757"/>
      <c r="QYH20" s="757"/>
      <c r="QYI20" s="757"/>
      <c r="QYJ20" s="757"/>
      <c r="QYK20" s="757"/>
      <c r="QYL20" s="757"/>
      <c r="QYM20" s="757"/>
      <c r="QYN20" s="757"/>
      <c r="QYO20" s="757"/>
      <c r="QYP20" s="757"/>
      <c r="QYQ20" s="757"/>
      <c r="QYR20" s="757"/>
      <c r="QYS20" s="757"/>
      <c r="QYT20" s="757"/>
      <c r="QYU20" s="757"/>
      <c r="QYV20" s="757"/>
      <c r="QYW20" s="757"/>
      <c r="QYX20" s="757"/>
      <c r="QYY20" s="757"/>
      <c r="QYZ20" s="757"/>
      <c r="QZA20" s="757"/>
      <c r="QZB20" s="757"/>
      <c r="QZC20" s="757"/>
      <c r="QZD20" s="757"/>
      <c r="QZE20" s="757"/>
      <c r="QZF20" s="757"/>
      <c r="QZG20" s="757"/>
      <c r="QZH20" s="757"/>
      <c r="QZI20" s="757"/>
      <c r="QZJ20" s="757"/>
      <c r="QZK20" s="757"/>
      <c r="QZL20" s="757"/>
      <c r="QZM20" s="757"/>
      <c r="QZN20" s="757"/>
      <c r="QZO20" s="757"/>
      <c r="QZP20" s="757"/>
      <c r="QZQ20" s="757"/>
      <c r="QZR20" s="757"/>
      <c r="QZS20" s="757"/>
      <c r="QZT20" s="757"/>
      <c r="QZU20" s="757"/>
      <c r="QZV20" s="757"/>
      <c r="QZW20" s="757"/>
      <c r="QZX20" s="757"/>
      <c r="QZY20" s="757"/>
      <c r="QZZ20" s="757"/>
      <c r="RAA20" s="757"/>
      <c r="RAB20" s="757"/>
      <c r="RAC20" s="757"/>
      <c r="RAD20" s="757"/>
      <c r="RAE20" s="757"/>
      <c r="RAF20" s="757"/>
      <c r="RAG20" s="757"/>
      <c r="RAH20" s="757"/>
      <c r="RAI20" s="757"/>
      <c r="RAJ20" s="757"/>
      <c r="RAK20" s="757"/>
      <c r="RAL20" s="757"/>
      <c r="RAM20" s="757"/>
      <c r="RAN20" s="757"/>
      <c r="RAO20" s="757"/>
      <c r="RAP20" s="757"/>
      <c r="RAQ20" s="757"/>
      <c r="RAR20" s="757"/>
      <c r="RAS20" s="757"/>
      <c r="RAT20" s="757"/>
      <c r="RAU20" s="757"/>
      <c r="RAV20" s="757"/>
      <c r="RAW20" s="757"/>
      <c r="RAX20" s="757"/>
      <c r="RAY20" s="757"/>
      <c r="RAZ20" s="757"/>
      <c r="RBA20" s="757"/>
      <c r="RBB20" s="757"/>
      <c r="RBC20" s="757"/>
      <c r="RBD20" s="757"/>
      <c r="RBE20" s="757"/>
      <c r="RBF20" s="757"/>
      <c r="RBG20" s="757"/>
      <c r="RBH20" s="757"/>
      <c r="RBI20" s="757"/>
      <c r="RBJ20" s="757"/>
      <c r="RBK20" s="757"/>
      <c r="RBL20" s="757"/>
      <c r="RBM20" s="757"/>
      <c r="RBN20" s="757"/>
      <c r="RBO20" s="757"/>
      <c r="RBP20" s="757"/>
      <c r="RBQ20" s="757"/>
      <c r="RBR20" s="757"/>
      <c r="RBS20" s="757"/>
      <c r="RBT20" s="757"/>
      <c r="RBU20" s="757"/>
      <c r="RBV20" s="757"/>
      <c r="RBW20" s="757"/>
      <c r="RBX20" s="757"/>
      <c r="RBY20" s="757"/>
      <c r="RBZ20" s="757"/>
      <c r="RCA20" s="757"/>
      <c r="RCB20" s="757"/>
      <c r="RCC20" s="757"/>
      <c r="RCD20" s="757"/>
      <c r="RCE20" s="757"/>
      <c r="RCF20" s="757"/>
      <c r="RCG20" s="757"/>
      <c r="RCH20" s="757"/>
      <c r="RCI20" s="757"/>
      <c r="RCJ20" s="757"/>
      <c r="RCK20" s="757"/>
      <c r="RCL20" s="757"/>
      <c r="RCM20" s="757"/>
      <c r="RCN20" s="757"/>
      <c r="RCO20" s="757"/>
      <c r="RCP20" s="757"/>
      <c r="RCQ20" s="757"/>
      <c r="RCR20" s="757"/>
      <c r="RCS20" s="757"/>
      <c r="RCT20" s="757"/>
      <c r="RCU20" s="757"/>
      <c r="RCV20" s="757"/>
      <c r="RCW20" s="757"/>
      <c r="RCX20" s="757"/>
      <c r="RCY20" s="757"/>
      <c r="RCZ20" s="757"/>
      <c r="RDA20" s="757"/>
      <c r="RDB20" s="757"/>
      <c r="RDC20" s="757"/>
      <c r="RDD20" s="757"/>
      <c r="RDE20" s="757"/>
      <c r="RDF20" s="757"/>
      <c r="RDG20" s="757"/>
      <c r="RDH20" s="757"/>
      <c r="RDI20" s="757"/>
      <c r="RDJ20" s="757"/>
      <c r="RDK20" s="757"/>
      <c r="RDL20" s="757"/>
      <c r="RDM20" s="757"/>
      <c r="RDN20" s="757"/>
      <c r="RDO20" s="757"/>
      <c r="RDP20" s="757"/>
      <c r="RDQ20" s="757"/>
      <c r="RDR20" s="757"/>
      <c r="RDS20" s="757"/>
      <c r="RDT20" s="757"/>
      <c r="RDU20" s="757"/>
      <c r="RDV20" s="757"/>
      <c r="RDW20" s="757"/>
      <c r="RDX20" s="757"/>
      <c r="RDY20" s="757"/>
      <c r="RDZ20" s="757"/>
      <c r="REA20" s="757"/>
      <c r="REB20" s="757"/>
      <c r="REC20" s="757"/>
      <c r="RED20" s="757"/>
      <c r="REE20" s="757"/>
      <c r="REF20" s="757"/>
      <c r="REG20" s="757"/>
      <c r="REH20" s="757"/>
      <c r="REI20" s="757"/>
      <c r="REJ20" s="757"/>
      <c r="REK20" s="757"/>
      <c r="REL20" s="757"/>
      <c r="REM20" s="757"/>
      <c r="REN20" s="757"/>
      <c r="REO20" s="757"/>
      <c r="REP20" s="757"/>
      <c r="REQ20" s="757"/>
      <c r="RER20" s="757"/>
      <c r="RES20" s="757"/>
      <c r="RET20" s="757"/>
      <c r="REU20" s="757"/>
      <c r="REV20" s="757"/>
      <c r="REW20" s="757"/>
      <c r="REX20" s="757"/>
      <c r="REY20" s="757"/>
      <c r="REZ20" s="757"/>
      <c r="RFA20" s="757"/>
      <c r="RFB20" s="757"/>
      <c r="RFC20" s="757"/>
      <c r="RFD20" s="757"/>
      <c r="RFE20" s="757"/>
      <c r="RFF20" s="757"/>
      <c r="RFG20" s="757"/>
      <c r="RFH20" s="757"/>
      <c r="RFI20" s="757"/>
      <c r="RFJ20" s="757"/>
      <c r="RFK20" s="757"/>
      <c r="RFL20" s="757"/>
      <c r="RFM20" s="757"/>
      <c r="RFN20" s="757"/>
      <c r="RFO20" s="757"/>
      <c r="RFP20" s="757"/>
      <c r="RFQ20" s="757"/>
      <c r="RFR20" s="757"/>
      <c r="RFS20" s="757"/>
      <c r="RFT20" s="757"/>
      <c r="RFU20" s="757"/>
      <c r="RFV20" s="757"/>
      <c r="RFW20" s="757"/>
      <c r="RFX20" s="757"/>
      <c r="RFY20" s="757"/>
      <c r="RFZ20" s="757"/>
      <c r="RGA20" s="757"/>
      <c r="RGB20" s="757"/>
      <c r="RGC20" s="757"/>
      <c r="RGD20" s="757"/>
      <c r="RGE20" s="757"/>
      <c r="RGF20" s="757"/>
      <c r="RGG20" s="757"/>
      <c r="RGH20" s="757"/>
      <c r="RGI20" s="757"/>
      <c r="RGJ20" s="757"/>
      <c r="RGK20" s="757"/>
      <c r="RGL20" s="757"/>
      <c r="RGM20" s="757"/>
      <c r="RGN20" s="757"/>
      <c r="RGO20" s="757"/>
      <c r="RGP20" s="757"/>
      <c r="RGQ20" s="757"/>
      <c r="RGR20" s="757"/>
      <c r="RGS20" s="757"/>
      <c r="RGT20" s="757"/>
      <c r="RGU20" s="757"/>
      <c r="RGV20" s="757"/>
      <c r="RGW20" s="757"/>
      <c r="RGX20" s="757"/>
      <c r="RGY20" s="757"/>
      <c r="RGZ20" s="757"/>
      <c r="RHA20" s="757"/>
      <c r="RHB20" s="757"/>
      <c r="RHC20" s="757"/>
      <c r="RHD20" s="757"/>
      <c r="RHE20" s="757"/>
      <c r="RHF20" s="757"/>
      <c r="RHG20" s="757"/>
      <c r="RHH20" s="757"/>
      <c r="RHI20" s="757"/>
      <c r="RHJ20" s="757"/>
      <c r="RHK20" s="757"/>
      <c r="RHL20" s="757"/>
      <c r="RHM20" s="757"/>
      <c r="RHN20" s="757"/>
      <c r="RHO20" s="757"/>
      <c r="RHP20" s="757"/>
      <c r="RHQ20" s="757"/>
      <c r="RHR20" s="757"/>
      <c r="RHS20" s="757"/>
      <c r="RHT20" s="757"/>
      <c r="RHU20" s="757"/>
      <c r="RHV20" s="757"/>
      <c r="RHW20" s="757"/>
      <c r="RHX20" s="757"/>
      <c r="RHY20" s="757"/>
      <c r="RHZ20" s="757"/>
      <c r="RIA20" s="757"/>
      <c r="RIB20" s="757"/>
      <c r="RIC20" s="757"/>
      <c r="RID20" s="757"/>
      <c r="RIE20" s="757"/>
      <c r="RIF20" s="757"/>
      <c r="RIG20" s="757"/>
      <c r="RIH20" s="757"/>
      <c r="RII20" s="757"/>
      <c r="RIJ20" s="757"/>
      <c r="RIK20" s="757"/>
      <c r="RIL20" s="757"/>
      <c r="RIM20" s="757"/>
      <c r="RIN20" s="757"/>
      <c r="RIO20" s="757"/>
      <c r="RIP20" s="757"/>
      <c r="RIQ20" s="757"/>
      <c r="RIR20" s="757"/>
      <c r="RIS20" s="757"/>
      <c r="RIT20" s="757"/>
      <c r="RIU20" s="757"/>
      <c r="RIV20" s="757"/>
      <c r="RIW20" s="757"/>
      <c r="RIX20" s="757"/>
      <c r="RIY20" s="757"/>
      <c r="RIZ20" s="757"/>
      <c r="RJA20" s="757"/>
      <c r="RJB20" s="757"/>
      <c r="RJC20" s="757"/>
      <c r="RJD20" s="757"/>
      <c r="RJE20" s="757"/>
      <c r="RJF20" s="757"/>
      <c r="RJG20" s="757"/>
      <c r="RJH20" s="757"/>
      <c r="RJI20" s="757"/>
      <c r="RJJ20" s="757"/>
      <c r="RJK20" s="757"/>
      <c r="RJL20" s="757"/>
      <c r="RJM20" s="757"/>
      <c r="RJN20" s="757"/>
      <c r="RJO20" s="757"/>
      <c r="RJP20" s="757"/>
      <c r="RJQ20" s="757"/>
      <c r="RJR20" s="757"/>
      <c r="RJS20" s="757"/>
      <c r="RJT20" s="757"/>
      <c r="RJU20" s="757"/>
      <c r="RJV20" s="757"/>
      <c r="RJW20" s="757"/>
      <c r="RJX20" s="757"/>
      <c r="RJY20" s="757"/>
      <c r="RJZ20" s="757"/>
      <c r="RKA20" s="757"/>
      <c r="RKB20" s="757"/>
      <c r="RKC20" s="757"/>
      <c r="RKD20" s="757"/>
      <c r="RKE20" s="757"/>
      <c r="RKF20" s="757"/>
      <c r="RKG20" s="757"/>
      <c r="RKH20" s="757"/>
      <c r="RKI20" s="757"/>
      <c r="RKJ20" s="757"/>
      <c r="RKK20" s="757"/>
      <c r="RKL20" s="757"/>
      <c r="RKM20" s="757"/>
      <c r="RKN20" s="757"/>
      <c r="RKO20" s="757"/>
      <c r="RKP20" s="757"/>
      <c r="RKQ20" s="757"/>
      <c r="RKR20" s="757"/>
      <c r="RKS20" s="757"/>
      <c r="RKT20" s="757"/>
      <c r="RKU20" s="757"/>
      <c r="RKV20" s="757"/>
      <c r="RKW20" s="757"/>
      <c r="RKX20" s="757"/>
      <c r="RKY20" s="757"/>
      <c r="RKZ20" s="757"/>
      <c r="RLA20" s="757"/>
      <c r="RLB20" s="757"/>
      <c r="RLC20" s="757"/>
      <c r="RLD20" s="757"/>
      <c r="RLE20" s="757"/>
      <c r="RLF20" s="757"/>
      <c r="RLG20" s="757"/>
      <c r="RLH20" s="757"/>
      <c r="RLI20" s="757"/>
      <c r="RLJ20" s="757"/>
      <c r="RLK20" s="757"/>
      <c r="RLL20" s="757"/>
      <c r="RLM20" s="757"/>
      <c r="RLN20" s="757"/>
      <c r="RLO20" s="757"/>
      <c r="RLP20" s="757"/>
      <c r="RLQ20" s="757"/>
      <c r="RLR20" s="757"/>
      <c r="RLS20" s="757"/>
      <c r="RLT20" s="757"/>
      <c r="RLU20" s="757"/>
      <c r="RLV20" s="757"/>
      <c r="RLW20" s="757"/>
      <c r="RLX20" s="757"/>
      <c r="RLY20" s="757"/>
      <c r="RLZ20" s="757"/>
      <c r="RMA20" s="757"/>
      <c r="RMB20" s="757"/>
      <c r="RMC20" s="757"/>
      <c r="RMD20" s="757"/>
      <c r="RME20" s="757"/>
      <c r="RMF20" s="757"/>
      <c r="RMG20" s="757"/>
      <c r="RMH20" s="757"/>
      <c r="RMI20" s="757"/>
      <c r="RMJ20" s="757"/>
      <c r="RMK20" s="757"/>
      <c r="RML20" s="757"/>
      <c r="RMM20" s="757"/>
      <c r="RMN20" s="757"/>
      <c r="RMO20" s="757"/>
      <c r="RMP20" s="757"/>
      <c r="RMQ20" s="757"/>
      <c r="RMR20" s="757"/>
      <c r="RMS20" s="757"/>
      <c r="RMT20" s="757"/>
      <c r="RMU20" s="757"/>
      <c r="RMV20" s="757"/>
      <c r="RMW20" s="757"/>
      <c r="RMX20" s="757"/>
      <c r="RMY20" s="757"/>
      <c r="RMZ20" s="757"/>
      <c r="RNA20" s="757"/>
      <c r="RNB20" s="757"/>
      <c r="RNC20" s="757"/>
      <c r="RND20" s="757"/>
      <c r="RNE20" s="757"/>
      <c r="RNF20" s="757"/>
      <c r="RNG20" s="757"/>
      <c r="RNH20" s="757"/>
      <c r="RNI20" s="757"/>
      <c r="RNJ20" s="757"/>
      <c r="RNK20" s="757"/>
      <c r="RNL20" s="757"/>
      <c r="RNM20" s="757"/>
      <c r="RNN20" s="757"/>
      <c r="RNO20" s="757"/>
      <c r="RNP20" s="757"/>
      <c r="RNQ20" s="757"/>
      <c r="RNR20" s="757"/>
      <c r="RNS20" s="757"/>
      <c r="RNT20" s="757"/>
      <c r="RNU20" s="757"/>
      <c r="RNV20" s="757"/>
      <c r="RNW20" s="757"/>
      <c r="RNX20" s="757"/>
      <c r="RNY20" s="757"/>
      <c r="RNZ20" s="757"/>
      <c r="ROA20" s="757"/>
      <c r="ROB20" s="757"/>
      <c r="ROC20" s="757"/>
      <c r="ROD20" s="757"/>
      <c r="ROE20" s="757"/>
      <c r="ROF20" s="757"/>
      <c r="ROG20" s="757"/>
      <c r="ROH20" s="757"/>
      <c r="ROI20" s="757"/>
      <c r="ROJ20" s="757"/>
      <c r="ROK20" s="757"/>
      <c r="ROL20" s="757"/>
      <c r="ROM20" s="757"/>
      <c r="RON20" s="757"/>
      <c r="ROO20" s="757"/>
      <c r="ROP20" s="757"/>
      <c r="ROQ20" s="757"/>
      <c r="ROR20" s="757"/>
      <c r="ROS20" s="757"/>
      <c r="ROT20" s="757"/>
      <c r="ROU20" s="757"/>
      <c r="ROV20" s="757"/>
      <c r="ROW20" s="757"/>
      <c r="ROX20" s="757"/>
      <c r="ROY20" s="757"/>
      <c r="ROZ20" s="757"/>
      <c r="RPA20" s="757"/>
      <c r="RPB20" s="757"/>
      <c r="RPC20" s="757"/>
      <c r="RPD20" s="757"/>
      <c r="RPE20" s="757"/>
      <c r="RPF20" s="757"/>
      <c r="RPG20" s="757"/>
      <c r="RPH20" s="757"/>
      <c r="RPI20" s="757"/>
      <c r="RPJ20" s="757"/>
      <c r="RPK20" s="757"/>
      <c r="RPL20" s="757"/>
      <c r="RPM20" s="757"/>
      <c r="RPN20" s="757"/>
      <c r="RPO20" s="757"/>
      <c r="RPP20" s="757"/>
      <c r="RPQ20" s="757"/>
      <c r="RPR20" s="757"/>
      <c r="RPS20" s="757"/>
      <c r="RPT20" s="757"/>
      <c r="RPU20" s="757"/>
      <c r="RPV20" s="757"/>
      <c r="RPW20" s="757"/>
      <c r="RPX20" s="757"/>
      <c r="RPY20" s="757"/>
      <c r="RPZ20" s="757"/>
      <c r="RQA20" s="757"/>
      <c r="RQB20" s="757"/>
      <c r="RQC20" s="757"/>
      <c r="RQD20" s="757"/>
      <c r="RQE20" s="757"/>
      <c r="RQF20" s="757"/>
      <c r="RQG20" s="757"/>
      <c r="RQH20" s="757"/>
      <c r="RQI20" s="757"/>
      <c r="RQJ20" s="757"/>
      <c r="RQK20" s="757"/>
      <c r="RQL20" s="757"/>
      <c r="RQM20" s="757"/>
      <c r="RQN20" s="757"/>
      <c r="RQO20" s="757"/>
      <c r="RQP20" s="757"/>
      <c r="RQQ20" s="757"/>
      <c r="RQR20" s="757"/>
      <c r="RQS20" s="757"/>
      <c r="RQT20" s="757"/>
      <c r="RQU20" s="757"/>
      <c r="RQV20" s="757"/>
      <c r="RQW20" s="757"/>
      <c r="RQX20" s="757"/>
      <c r="RQY20" s="757"/>
      <c r="RQZ20" s="757"/>
      <c r="RRA20" s="757"/>
      <c r="RRB20" s="757"/>
      <c r="RRC20" s="757"/>
      <c r="RRD20" s="757"/>
      <c r="RRE20" s="757"/>
      <c r="RRF20" s="757"/>
      <c r="RRG20" s="757"/>
      <c r="RRH20" s="757"/>
      <c r="RRI20" s="757"/>
      <c r="RRJ20" s="757"/>
      <c r="RRK20" s="757"/>
      <c r="RRL20" s="757"/>
      <c r="RRM20" s="757"/>
      <c r="RRN20" s="757"/>
      <c r="RRO20" s="757"/>
      <c r="RRP20" s="757"/>
      <c r="RRQ20" s="757"/>
      <c r="RRR20" s="757"/>
      <c r="RRS20" s="757"/>
      <c r="RRT20" s="757"/>
      <c r="RRU20" s="757"/>
      <c r="RRV20" s="757"/>
      <c r="RRW20" s="757"/>
      <c r="RRX20" s="757"/>
      <c r="RRY20" s="757"/>
      <c r="RRZ20" s="757"/>
      <c r="RSA20" s="757"/>
      <c r="RSB20" s="757"/>
      <c r="RSC20" s="757"/>
      <c r="RSD20" s="757"/>
      <c r="RSE20" s="757"/>
      <c r="RSF20" s="757"/>
      <c r="RSG20" s="757"/>
      <c r="RSH20" s="757"/>
      <c r="RSI20" s="757"/>
      <c r="RSJ20" s="757"/>
      <c r="RSK20" s="757"/>
      <c r="RSL20" s="757"/>
      <c r="RSM20" s="757"/>
      <c r="RSN20" s="757"/>
      <c r="RSO20" s="757"/>
      <c r="RSP20" s="757"/>
      <c r="RSQ20" s="757"/>
      <c r="RSR20" s="757"/>
      <c r="RSS20" s="757"/>
      <c r="RST20" s="757"/>
      <c r="RSU20" s="757"/>
      <c r="RSV20" s="757"/>
      <c r="RSW20" s="757"/>
      <c r="RSX20" s="757"/>
      <c r="RSY20" s="757"/>
      <c r="RSZ20" s="757"/>
      <c r="RTA20" s="757"/>
      <c r="RTB20" s="757"/>
      <c r="RTC20" s="757"/>
      <c r="RTD20" s="757"/>
      <c r="RTE20" s="757"/>
      <c r="RTF20" s="757"/>
      <c r="RTG20" s="757"/>
      <c r="RTH20" s="757"/>
      <c r="RTI20" s="757"/>
      <c r="RTJ20" s="757"/>
      <c r="RTK20" s="757"/>
      <c r="RTL20" s="757"/>
      <c r="RTM20" s="757"/>
      <c r="RTN20" s="757"/>
      <c r="RTO20" s="757"/>
      <c r="RTP20" s="757"/>
      <c r="RTQ20" s="757"/>
      <c r="RTR20" s="757"/>
      <c r="RTS20" s="757"/>
      <c r="RTT20" s="757"/>
      <c r="RTU20" s="757"/>
      <c r="RTV20" s="757"/>
      <c r="RTW20" s="757"/>
      <c r="RTX20" s="757"/>
      <c r="RTY20" s="757"/>
      <c r="RTZ20" s="757"/>
      <c r="RUA20" s="757"/>
      <c r="RUB20" s="757"/>
      <c r="RUC20" s="757"/>
      <c r="RUD20" s="757"/>
      <c r="RUE20" s="757"/>
      <c r="RUF20" s="757"/>
      <c r="RUG20" s="757"/>
      <c r="RUH20" s="757"/>
      <c r="RUI20" s="757"/>
      <c r="RUJ20" s="757"/>
      <c r="RUK20" s="757"/>
      <c r="RUL20" s="757"/>
      <c r="RUM20" s="757"/>
      <c r="RUN20" s="757"/>
      <c r="RUO20" s="757"/>
      <c r="RUP20" s="757"/>
      <c r="RUQ20" s="757"/>
      <c r="RUR20" s="757"/>
      <c r="RUS20" s="757"/>
      <c r="RUT20" s="757"/>
      <c r="RUU20" s="757"/>
      <c r="RUV20" s="757"/>
      <c r="RUW20" s="757"/>
      <c r="RUX20" s="757"/>
      <c r="RUY20" s="757"/>
      <c r="RUZ20" s="757"/>
      <c r="RVA20" s="757"/>
      <c r="RVB20" s="757"/>
      <c r="RVC20" s="757"/>
      <c r="RVD20" s="757"/>
      <c r="RVE20" s="757"/>
      <c r="RVF20" s="757"/>
      <c r="RVG20" s="757"/>
      <c r="RVH20" s="757"/>
      <c r="RVI20" s="757"/>
      <c r="RVJ20" s="757"/>
      <c r="RVK20" s="757"/>
      <c r="RVL20" s="757"/>
      <c r="RVM20" s="757"/>
      <c r="RVN20" s="757"/>
      <c r="RVO20" s="757"/>
      <c r="RVP20" s="757"/>
      <c r="RVQ20" s="757"/>
      <c r="RVR20" s="757"/>
      <c r="RVS20" s="757"/>
      <c r="RVT20" s="757"/>
      <c r="RVU20" s="757"/>
      <c r="RVV20" s="757"/>
      <c r="RVW20" s="757"/>
      <c r="RVX20" s="757"/>
      <c r="RVY20" s="757"/>
      <c r="RVZ20" s="757"/>
      <c r="RWA20" s="757"/>
      <c r="RWB20" s="757"/>
      <c r="RWC20" s="757"/>
      <c r="RWD20" s="757"/>
      <c r="RWE20" s="757"/>
      <c r="RWF20" s="757"/>
      <c r="RWG20" s="757"/>
      <c r="RWH20" s="757"/>
      <c r="RWI20" s="757"/>
      <c r="RWJ20" s="757"/>
      <c r="RWK20" s="757"/>
      <c r="RWL20" s="757"/>
      <c r="RWM20" s="757"/>
      <c r="RWN20" s="757"/>
      <c r="RWO20" s="757"/>
      <c r="RWP20" s="757"/>
      <c r="RWQ20" s="757"/>
      <c r="RWR20" s="757"/>
      <c r="RWS20" s="757"/>
      <c r="RWT20" s="757"/>
      <c r="RWU20" s="757"/>
      <c r="RWV20" s="757"/>
      <c r="RWW20" s="757"/>
      <c r="RWX20" s="757"/>
      <c r="RWY20" s="757"/>
      <c r="RWZ20" s="757"/>
      <c r="RXA20" s="757"/>
      <c r="RXB20" s="757"/>
      <c r="RXC20" s="757"/>
      <c r="RXD20" s="757"/>
      <c r="RXE20" s="757"/>
      <c r="RXF20" s="757"/>
      <c r="RXG20" s="757"/>
      <c r="RXH20" s="757"/>
      <c r="RXI20" s="757"/>
      <c r="RXJ20" s="757"/>
      <c r="RXK20" s="757"/>
      <c r="RXL20" s="757"/>
      <c r="RXM20" s="757"/>
      <c r="RXN20" s="757"/>
      <c r="RXO20" s="757"/>
      <c r="RXP20" s="757"/>
      <c r="RXQ20" s="757"/>
      <c r="RXR20" s="757"/>
      <c r="RXS20" s="757"/>
      <c r="RXT20" s="757"/>
      <c r="RXU20" s="757"/>
      <c r="RXV20" s="757"/>
      <c r="RXW20" s="757"/>
      <c r="RXX20" s="757"/>
      <c r="RXY20" s="757"/>
      <c r="RXZ20" s="757"/>
      <c r="RYA20" s="757"/>
      <c r="RYB20" s="757"/>
      <c r="RYC20" s="757"/>
      <c r="RYD20" s="757"/>
      <c r="RYE20" s="757"/>
      <c r="RYF20" s="757"/>
      <c r="RYG20" s="757"/>
      <c r="RYH20" s="757"/>
      <c r="RYI20" s="757"/>
      <c r="RYJ20" s="757"/>
      <c r="RYK20" s="757"/>
      <c r="RYL20" s="757"/>
      <c r="RYM20" s="757"/>
      <c r="RYN20" s="757"/>
      <c r="RYO20" s="757"/>
      <c r="RYP20" s="757"/>
      <c r="RYQ20" s="757"/>
      <c r="RYR20" s="757"/>
      <c r="RYS20" s="757"/>
      <c r="RYT20" s="757"/>
      <c r="RYU20" s="757"/>
      <c r="RYV20" s="757"/>
      <c r="RYW20" s="757"/>
      <c r="RYX20" s="757"/>
      <c r="RYY20" s="757"/>
      <c r="RYZ20" s="757"/>
      <c r="RZA20" s="757"/>
      <c r="RZB20" s="757"/>
      <c r="RZC20" s="757"/>
      <c r="RZD20" s="757"/>
      <c r="RZE20" s="757"/>
      <c r="RZF20" s="757"/>
      <c r="RZG20" s="757"/>
      <c r="RZH20" s="757"/>
      <c r="RZI20" s="757"/>
      <c r="RZJ20" s="757"/>
      <c r="RZK20" s="757"/>
      <c r="RZL20" s="757"/>
      <c r="RZM20" s="757"/>
      <c r="RZN20" s="757"/>
      <c r="RZO20" s="757"/>
      <c r="RZP20" s="757"/>
      <c r="RZQ20" s="757"/>
      <c r="RZR20" s="757"/>
      <c r="RZS20" s="757"/>
      <c r="RZT20" s="757"/>
      <c r="RZU20" s="757"/>
      <c r="RZV20" s="757"/>
      <c r="RZW20" s="757"/>
      <c r="RZX20" s="757"/>
      <c r="RZY20" s="757"/>
      <c r="RZZ20" s="757"/>
      <c r="SAA20" s="757"/>
      <c r="SAB20" s="757"/>
      <c r="SAC20" s="757"/>
      <c r="SAD20" s="757"/>
      <c r="SAE20" s="757"/>
      <c r="SAF20" s="757"/>
      <c r="SAG20" s="757"/>
      <c r="SAH20" s="757"/>
      <c r="SAI20" s="757"/>
      <c r="SAJ20" s="757"/>
      <c r="SAK20" s="757"/>
      <c r="SAL20" s="757"/>
      <c r="SAM20" s="757"/>
      <c r="SAN20" s="757"/>
      <c r="SAO20" s="757"/>
      <c r="SAP20" s="757"/>
      <c r="SAQ20" s="757"/>
      <c r="SAR20" s="757"/>
      <c r="SAS20" s="757"/>
      <c r="SAT20" s="757"/>
      <c r="SAU20" s="757"/>
      <c r="SAV20" s="757"/>
      <c r="SAW20" s="757"/>
      <c r="SAX20" s="757"/>
      <c r="SAY20" s="757"/>
      <c r="SAZ20" s="757"/>
      <c r="SBA20" s="757"/>
      <c r="SBB20" s="757"/>
      <c r="SBC20" s="757"/>
      <c r="SBD20" s="757"/>
      <c r="SBE20" s="757"/>
      <c r="SBF20" s="757"/>
      <c r="SBG20" s="757"/>
      <c r="SBH20" s="757"/>
      <c r="SBI20" s="757"/>
      <c r="SBJ20" s="757"/>
      <c r="SBK20" s="757"/>
      <c r="SBL20" s="757"/>
      <c r="SBM20" s="757"/>
      <c r="SBN20" s="757"/>
      <c r="SBO20" s="757"/>
      <c r="SBP20" s="757"/>
      <c r="SBQ20" s="757"/>
      <c r="SBR20" s="757"/>
      <c r="SBS20" s="757"/>
      <c r="SBT20" s="757"/>
      <c r="SBU20" s="757"/>
      <c r="SBV20" s="757"/>
      <c r="SBW20" s="757"/>
      <c r="SBX20" s="757"/>
      <c r="SBY20" s="757"/>
      <c r="SBZ20" s="757"/>
      <c r="SCA20" s="757"/>
      <c r="SCB20" s="757"/>
      <c r="SCC20" s="757"/>
      <c r="SCD20" s="757"/>
      <c r="SCE20" s="757"/>
      <c r="SCF20" s="757"/>
      <c r="SCG20" s="757"/>
      <c r="SCH20" s="757"/>
      <c r="SCI20" s="757"/>
      <c r="SCJ20" s="757"/>
      <c r="SCK20" s="757"/>
      <c r="SCL20" s="757"/>
      <c r="SCM20" s="757"/>
      <c r="SCN20" s="757"/>
      <c r="SCO20" s="757"/>
      <c r="SCP20" s="757"/>
      <c r="SCQ20" s="757"/>
      <c r="SCR20" s="757"/>
      <c r="SCS20" s="757"/>
      <c r="SCT20" s="757"/>
      <c r="SCU20" s="757"/>
      <c r="SCV20" s="757"/>
      <c r="SCW20" s="757"/>
      <c r="SCX20" s="757"/>
      <c r="SCY20" s="757"/>
      <c r="SCZ20" s="757"/>
      <c r="SDA20" s="757"/>
      <c r="SDB20" s="757"/>
      <c r="SDC20" s="757"/>
      <c r="SDD20" s="757"/>
      <c r="SDE20" s="757"/>
      <c r="SDF20" s="757"/>
      <c r="SDG20" s="757"/>
      <c r="SDH20" s="757"/>
      <c r="SDI20" s="757"/>
      <c r="SDJ20" s="757"/>
      <c r="SDK20" s="757"/>
      <c r="SDL20" s="757"/>
      <c r="SDM20" s="757"/>
      <c r="SDN20" s="757"/>
      <c r="SDO20" s="757"/>
      <c r="SDP20" s="757"/>
      <c r="SDQ20" s="757"/>
      <c r="SDR20" s="757"/>
      <c r="SDS20" s="757"/>
      <c r="SDT20" s="757"/>
      <c r="SDU20" s="757"/>
      <c r="SDV20" s="757"/>
      <c r="SDW20" s="757"/>
      <c r="SDX20" s="757"/>
      <c r="SDY20" s="757"/>
      <c r="SDZ20" s="757"/>
      <c r="SEA20" s="757"/>
      <c r="SEB20" s="757"/>
      <c r="SEC20" s="757"/>
      <c r="SED20" s="757"/>
      <c r="SEE20" s="757"/>
      <c r="SEF20" s="757"/>
      <c r="SEG20" s="757"/>
      <c r="SEH20" s="757"/>
      <c r="SEI20" s="757"/>
      <c r="SEJ20" s="757"/>
      <c r="SEK20" s="757"/>
      <c r="SEL20" s="757"/>
      <c r="SEM20" s="757"/>
      <c r="SEN20" s="757"/>
      <c r="SEO20" s="757"/>
      <c r="SEP20" s="757"/>
      <c r="SEQ20" s="757"/>
      <c r="SER20" s="757"/>
      <c r="SES20" s="757"/>
      <c r="SET20" s="757"/>
      <c r="SEU20" s="757"/>
      <c r="SEV20" s="757"/>
      <c r="SEW20" s="757"/>
      <c r="SEX20" s="757"/>
      <c r="SEY20" s="757"/>
      <c r="SEZ20" s="757"/>
      <c r="SFA20" s="757"/>
      <c r="SFB20" s="757"/>
      <c r="SFC20" s="757"/>
      <c r="SFD20" s="757"/>
      <c r="SFE20" s="757"/>
      <c r="SFF20" s="757"/>
      <c r="SFG20" s="757"/>
      <c r="SFH20" s="757"/>
      <c r="SFI20" s="757"/>
      <c r="SFJ20" s="757"/>
      <c r="SFK20" s="757"/>
      <c r="SFL20" s="757"/>
      <c r="SFM20" s="757"/>
      <c r="SFN20" s="757"/>
      <c r="SFO20" s="757"/>
      <c r="SFP20" s="757"/>
      <c r="SFQ20" s="757"/>
      <c r="SFR20" s="757"/>
      <c r="SFS20" s="757"/>
      <c r="SFT20" s="757"/>
      <c r="SFU20" s="757"/>
      <c r="SFV20" s="757"/>
      <c r="SFW20" s="757"/>
      <c r="SFX20" s="757"/>
      <c r="SFY20" s="757"/>
      <c r="SFZ20" s="757"/>
      <c r="SGA20" s="757"/>
      <c r="SGB20" s="757"/>
      <c r="SGC20" s="757"/>
      <c r="SGD20" s="757"/>
      <c r="SGE20" s="757"/>
      <c r="SGF20" s="757"/>
      <c r="SGG20" s="757"/>
      <c r="SGH20" s="757"/>
      <c r="SGI20" s="757"/>
      <c r="SGJ20" s="757"/>
      <c r="SGK20" s="757"/>
      <c r="SGL20" s="757"/>
      <c r="SGM20" s="757"/>
      <c r="SGN20" s="757"/>
      <c r="SGO20" s="757"/>
      <c r="SGP20" s="757"/>
      <c r="SGQ20" s="757"/>
      <c r="SGR20" s="757"/>
      <c r="SGS20" s="757"/>
      <c r="SGT20" s="757"/>
      <c r="SGU20" s="757"/>
      <c r="SGV20" s="757"/>
      <c r="SGW20" s="757"/>
      <c r="SGX20" s="757"/>
      <c r="SGY20" s="757"/>
      <c r="SGZ20" s="757"/>
      <c r="SHA20" s="757"/>
      <c r="SHB20" s="757"/>
      <c r="SHC20" s="757"/>
      <c r="SHD20" s="757"/>
      <c r="SHE20" s="757"/>
      <c r="SHF20" s="757"/>
      <c r="SHG20" s="757"/>
      <c r="SHH20" s="757"/>
      <c r="SHI20" s="757"/>
      <c r="SHJ20" s="757"/>
      <c r="SHK20" s="757"/>
      <c r="SHL20" s="757"/>
      <c r="SHM20" s="757"/>
      <c r="SHN20" s="757"/>
      <c r="SHO20" s="757"/>
      <c r="SHP20" s="757"/>
      <c r="SHQ20" s="757"/>
      <c r="SHR20" s="757"/>
      <c r="SHS20" s="757"/>
      <c r="SHT20" s="757"/>
      <c r="SHU20" s="757"/>
      <c r="SHV20" s="757"/>
      <c r="SHW20" s="757"/>
      <c r="SHX20" s="757"/>
      <c r="SHY20" s="757"/>
      <c r="SHZ20" s="757"/>
      <c r="SIA20" s="757"/>
      <c r="SIB20" s="757"/>
      <c r="SIC20" s="757"/>
      <c r="SID20" s="757"/>
      <c r="SIE20" s="757"/>
      <c r="SIF20" s="757"/>
      <c r="SIG20" s="757"/>
      <c r="SIH20" s="757"/>
      <c r="SII20" s="757"/>
      <c r="SIJ20" s="757"/>
      <c r="SIK20" s="757"/>
      <c r="SIL20" s="757"/>
      <c r="SIM20" s="757"/>
      <c r="SIN20" s="757"/>
      <c r="SIO20" s="757"/>
      <c r="SIP20" s="757"/>
      <c r="SIQ20" s="757"/>
      <c r="SIR20" s="757"/>
      <c r="SIS20" s="757"/>
      <c r="SIT20" s="757"/>
      <c r="SIU20" s="757"/>
      <c r="SIV20" s="757"/>
      <c r="SIW20" s="757"/>
      <c r="SIX20" s="757"/>
      <c r="SIY20" s="757"/>
      <c r="SIZ20" s="757"/>
      <c r="SJA20" s="757"/>
      <c r="SJB20" s="757"/>
      <c r="SJC20" s="757"/>
      <c r="SJD20" s="757"/>
      <c r="SJE20" s="757"/>
      <c r="SJF20" s="757"/>
      <c r="SJG20" s="757"/>
      <c r="SJH20" s="757"/>
      <c r="SJI20" s="757"/>
      <c r="SJJ20" s="757"/>
      <c r="SJK20" s="757"/>
      <c r="SJL20" s="757"/>
      <c r="SJM20" s="757"/>
      <c r="SJN20" s="757"/>
      <c r="SJO20" s="757"/>
      <c r="SJP20" s="757"/>
      <c r="SJQ20" s="757"/>
      <c r="SJR20" s="757"/>
      <c r="SJS20" s="757"/>
      <c r="SJT20" s="757"/>
      <c r="SJU20" s="757"/>
      <c r="SJV20" s="757"/>
      <c r="SJW20" s="757"/>
      <c r="SJX20" s="757"/>
      <c r="SJY20" s="757"/>
      <c r="SJZ20" s="757"/>
      <c r="SKA20" s="757"/>
      <c r="SKB20" s="757"/>
      <c r="SKC20" s="757"/>
      <c r="SKD20" s="757"/>
      <c r="SKE20" s="757"/>
      <c r="SKF20" s="757"/>
      <c r="SKG20" s="757"/>
      <c r="SKH20" s="757"/>
      <c r="SKI20" s="757"/>
      <c r="SKJ20" s="757"/>
      <c r="SKK20" s="757"/>
      <c r="SKL20" s="757"/>
      <c r="SKM20" s="757"/>
      <c r="SKN20" s="757"/>
      <c r="SKO20" s="757"/>
      <c r="SKP20" s="757"/>
      <c r="SKQ20" s="757"/>
      <c r="SKR20" s="757"/>
      <c r="SKS20" s="757"/>
      <c r="SKT20" s="757"/>
      <c r="SKU20" s="757"/>
      <c r="SKV20" s="757"/>
      <c r="SKW20" s="757"/>
      <c r="SKX20" s="757"/>
      <c r="SKY20" s="757"/>
      <c r="SKZ20" s="757"/>
      <c r="SLA20" s="757"/>
      <c r="SLB20" s="757"/>
      <c r="SLC20" s="757"/>
      <c r="SLD20" s="757"/>
      <c r="SLE20" s="757"/>
      <c r="SLF20" s="757"/>
      <c r="SLG20" s="757"/>
      <c r="SLH20" s="757"/>
      <c r="SLI20" s="757"/>
      <c r="SLJ20" s="757"/>
      <c r="SLK20" s="757"/>
      <c r="SLL20" s="757"/>
      <c r="SLM20" s="757"/>
      <c r="SLN20" s="757"/>
      <c r="SLO20" s="757"/>
      <c r="SLP20" s="757"/>
      <c r="SLQ20" s="757"/>
      <c r="SLR20" s="757"/>
      <c r="SLS20" s="757"/>
      <c r="SLT20" s="757"/>
      <c r="SLU20" s="757"/>
      <c r="SLV20" s="757"/>
      <c r="SLW20" s="757"/>
      <c r="SLX20" s="757"/>
      <c r="SLY20" s="757"/>
      <c r="SLZ20" s="757"/>
      <c r="SMA20" s="757"/>
      <c r="SMB20" s="757"/>
      <c r="SMC20" s="757"/>
      <c r="SMD20" s="757"/>
      <c r="SME20" s="757"/>
      <c r="SMF20" s="757"/>
      <c r="SMG20" s="757"/>
      <c r="SMH20" s="757"/>
      <c r="SMI20" s="757"/>
      <c r="SMJ20" s="757"/>
      <c r="SMK20" s="757"/>
      <c r="SML20" s="757"/>
      <c r="SMM20" s="757"/>
      <c r="SMN20" s="757"/>
      <c r="SMO20" s="757"/>
      <c r="SMP20" s="757"/>
      <c r="SMQ20" s="757"/>
      <c r="SMR20" s="757"/>
      <c r="SMS20" s="757"/>
      <c r="SMT20" s="757"/>
      <c r="SMU20" s="757"/>
      <c r="SMV20" s="757"/>
      <c r="SMW20" s="757"/>
      <c r="SMX20" s="757"/>
      <c r="SMY20" s="757"/>
      <c r="SMZ20" s="757"/>
      <c r="SNA20" s="757"/>
      <c r="SNB20" s="757"/>
      <c r="SNC20" s="757"/>
      <c r="SND20" s="757"/>
      <c r="SNE20" s="757"/>
      <c r="SNF20" s="757"/>
      <c r="SNG20" s="757"/>
      <c r="SNH20" s="757"/>
      <c r="SNI20" s="757"/>
      <c r="SNJ20" s="757"/>
      <c r="SNK20" s="757"/>
      <c r="SNL20" s="757"/>
      <c r="SNM20" s="757"/>
      <c r="SNN20" s="757"/>
      <c r="SNO20" s="757"/>
      <c r="SNP20" s="757"/>
      <c r="SNQ20" s="757"/>
      <c r="SNR20" s="757"/>
      <c r="SNS20" s="757"/>
      <c r="SNT20" s="757"/>
      <c r="SNU20" s="757"/>
      <c r="SNV20" s="757"/>
      <c r="SNW20" s="757"/>
      <c r="SNX20" s="757"/>
      <c r="SNY20" s="757"/>
      <c r="SNZ20" s="757"/>
      <c r="SOA20" s="757"/>
      <c r="SOB20" s="757"/>
      <c r="SOC20" s="757"/>
      <c r="SOD20" s="757"/>
      <c r="SOE20" s="757"/>
      <c r="SOF20" s="757"/>
      <c r="SOG20" s="757"/>
      <c r="SOH20" s="757"/>
      <c r="SOI20" s="757"/>
      <c r="SOJ20" s="757"/>
      <c r="SOK20" s="757"/>
      <c r="SOL20" s="757"/>
      <c r="SOM20" s="757"/>
      <c r="SON20" s="757"/>
      <c r="SOO20" s="757"/>
      <c r="SOP20" s="757"/>
      <c r="SOQ20" s="757"/>
      <c r="SOR20" s="757"/>
      <c r="SOS20" s="757"/>
      <c r="SOT20" s="757"/>
      <c r="SOU20" s="757"/>
      <c r="SOV20" s="757"/>
      <c r="SOW20" s="757"/>
      <c r="SOX20" s="757"/>
      <c r="SOY20" s="757"/>
      <c r="SOZ20" s="757"/>
      <c r="SPA20" s="757"/>
      <c r="SPB20" s="757"/>
      <c r="SPC20" s="757"/>
      <c r="SPD20" s="757"/>
      <c r="SPE20" s="757"/>
      <c r="SPF20" s="757"/>
      <c r="SPG20" s="757"/>
      <c r="SPH20" s="757"/>
      <c r="SPI20" s="757"/>
      <c r="SPJ20" s="757"/>
      <c r="SPK20" s="757"/>
      <c r="SPL20" s="757"/>
      <c r="SPM20" s="757"/>
      <c r="SPN20" s="757"/>
      <c r="SPO20" s="757"/>
      <c r="SPP20" s="757"/>
      <c r="SPQ20" s="757"/>
      <c r="SPR20" s="757"/>
      <c r="SPS20" s="757"/>
      <c r="SPT20" s="757"/>
      <c r="SPU20" s="757"/>
      <c r="SPV20" s="757"/>
      <c r="SPW20" s="757"/>
      <c r="SPX20" s="757"/>
      <c r="SPY20" s="757"/>
      <c r="SPZ20" s="757"/>
      <c r="SQA20" s="757"/>
      <c r="SQB20" s="757"/>
      <c r="SQC20" s="757"/>
      <c r="SQD20" s="757"/>
      <c r="SQE20" s="757"/>
      <c r="SQF20" s="757"/>
      <c r="SQG20" s="757"/>
      <c r="SQH20" s="757"/>
      <c r="SQI20" s="757"/>
      <c r="SQJ20" s="757"/>
      <c r="SQK20" s="757"/>
      <c r="SQL20" s="757"/>
      <c r="SQM20" s="757"/>
      <c r="SQN20" s="757"/>
      <c r="SQO20" s="757"/>
      <c r="SQP20" s="757"/>
      <c r="SQQ20" s="757"/>
      <c r="SQR20" s="757"/>
      <c r="SQS20" s="757"/>
      <c r="SQT20" s="757"/>
      <c r="SQU20" s="757"/>
      <c r="SQV20" s="757"/>
      <c r="SQW20" s="757"/>
      <c r="SQX20" s="757"/>
      <c r="SQY20" s="757"/>
      <c r="SQZ20" s="757"/>
      <c r="SRA20" s="757"/>
      <c r="SRB20" s="757"/>
      <c r="SRC20" s="757"/>
      <c r="SRD20" s="757"/>
      <c r="SRE20" s="757"/>
      <c r="SRF20" s="757"/>
      <c r="SRG20" s="757"/>
      <c r="SRH20" s="757"/>
      <c r="SRI20" s="757"/>
      <c r="SRJ20" s="757"/>
      <c r="SRK20" s="757"/>
      <c r="SRL20" s="757"/>
      <c r="SRM20" s="757"/>
      <c r="SRN20" s="757"/>
      <c r="SRO20" s="757"/>
      <c r="SRP20" s="757"/>
      <c r="SRQ20" s="757"/>
      <c r="SRR20" s="757"/>
      <c r="SRS20" s="757"/>
      <c r="SRT20" s="757"/>
      <c r="SRU20" s="757"/>
      <c r="SRV20" s="757"/>
      <c r="SRW20" s="757"/>
      <c r="SRX20" s="757"/>
      <c r="SRY20" s="757"/>
      <c r="SRZ20" s="757"/>
      <c r="SSA20" s="757"/>
      <c r="SSB20" s="757"/>
      <c r="SSC20" s="757"/>
      <c r="SSD20" s="757"/>
      <c r="SSE20" s="757"/>
      <c r="SSF20" s="757"/>
      <c r="SSG20" s="757"/>
      <c r="SSH20" s="757"/>
      <c r="SSI20" s="757"/>
      <c r="SSJ20" s="757"/>
      <c r="SSK20" s="757"/>
      <c r="SSL20" s="757"/>
      <c r="SSM20" s="757"/>
      <c r="SSN20" s="757"/>
      <c r="SSO20" s="757"/>
      <c r="SSP20" s="757"/>
      <c r="SSQ20" s="757"/>
      <c r="SSR20" s="757"/>
      <c r="SSS20" s="757"/>
      <c r="SST20" s="757"/>
      <c r="SSU20" s="757"/>
      <c r="SSV20" s="757"/>
      <c r="SSW20" s="757"/>
      <c r="SSX20" s="757"/>
      <c r="SSY20" s="757"/>
      <c r="SSZ20" s="757"/>
      <c r="STA20" s="757"/>
      <c r="STB20" s="757"/>
      <c r="STC20" s="757"/>
      <c r="STD20" s="757"/>
      <c r="STE20" s="757"/>
      <c r="STF20" s="757"/>
      <c r="STG20" s="757"/>
      <c r="STH20" s="757"/>
      <c r="STI20" s="757"/>
      <c r="STJ20" s="757"/>
      <c r="STK20" s="757"/>
      <c r="STL20" s="757"/>
      <c r="STM20" s="757"/>
      <c r="STN20" s="757"/>
      <c r="STO20" s="757"/>
      <c r="STP20" s="757"/>
      <c r="STQ20" s="757"/>
      <c r="STR20" s="757"/>
      <c r="STS20" s="757"/>
      <c r="STT20" s="757"/>
      <c r="STU20" s="757"/>
      <c r="STV20" s="757"/>
      <c r="STW20" s="757"/>
      <c r="STX20" s="757"/>
      <c r="STY20" s="757"/>
      <c r="STZ20" s="757"/>
      <c r="SUA20" s="757"/>
      <c r="SUB20" s="757"/>
      <c r="SUC20" s="757"/>
      <c r="SUD20" s="757"/>
      <c r="SUE20" s="757"/>
      <c r="SUF20" s="757"/>
      <c r="SUG20" s="757"/>
      <c r="SUH20" s="757"/>
      <c r="SUI20" s="757"/>
      <c r="SUJ20" s="757"/>
      <c r="SUK20" s="757"/>
      <c r="SUL20" s="757"/>
      <c r="SUM20" s="757"/>
      <c r="SUN20" s="757"/>
      <c r="SUO20" s="757"/>
      <c r="SUP20" s="757"/>
      <c r="SUQ20" s="757"/>
      <c r="SUR20" s="757"/>
      <c r="SUS20" s="757"/>
      <c r="SUT20" s="757"/>
      <c r="SUU20" s="757"/>
      <c r="SUV20" s="757"/>
      <c r="SUW20" s="757"/>
      <c r="SUX20" s="757"/>
      <c r="SUY20" s="757"/>
      <c r="SUZ20" s="757"/>
      <c r="SVA20" s="757"/>
      <c r="SVB20" s="757"/>
      <c r="SVC20" s="757"/>
      <c r="SVD20" s="757"/>
      <c r="SVE20" s="757"/>
      <c r="SVF20" s="757"/>
      <c r="SVG20" s="757"/>
      <c r="SVH20" s="757"/>
      <c r="SVI20" s="757"/>
      <c r="SVJ20" s="757"/>
      <c r="SVK20" s="757"/>
      <c r="SVL20" s="757"/>
      <c r="SVM20" s="757"/>
      <c r="SVN20" s="757"/>
      <c r="SVO20" s="757"/>
      <c r="SVP20" s="757"/>
      <c r="SVQ20" s="757"/>
      <c r="SVR20" s="757"/>
      <c r="SVS20" s="757"/>
      <c r="SVT20" s="757"/>
      <c r="SVU20" s="757"/>
      <c r="SVV20" s="757"/>
      <c r="SVW20" s="757"/>
      <c r="SVX20" s="757"/>
      <c r="SVY20" s="757"/>
      <c r="SVZ20" s="757"/>
      <c r="SWA20" s="757"/>
      <c r="SWB20" s="757"/>
      <c r="SWC20" s="757"/>
      <c r="SWD20" s="757"/>
      <c r="SWE20" s="757"/>
      <c r="SWF20" s="757"/>
      <c r="SWG20" s="757"/>
      <c r="SWH20" s="757"/>
      <c r="SWI20" s="757"/>
      <c r="SWJ20" s="757"/>
      <c r="SWK20" s="757"/>
      <c r="SWL20" s="757"/>
      <c r="SWM20" s="757"/>
      <c r="SWN20" s="757"/>
      <c r="SWO20" s="757"/>
      <c r="SWP20" s="757"/>
      <c r="SWQ20" s="757"/>
      <c r="SWR20" s="757"/>
      <c r="SWS20" s="757"/>
      <c r="SWT20" s="757"/>
      <c r="SWU20" s="757"/>
      <c r="SWV20" s="757"/>
      <c r="SWW20" s="757"/>
      <c r="SWX20" s="757"/>
      <c r="SWY20" s="757"/>
      <c r="SWZ20" s="757"/>
      <c r="SXA20" s="757"/>
      <c r="SXB20" s="757"/>
      <c r="SXC20" s="757"/>
      <c r="SXD20" s="757"/>
      <c r="SXE20" s="757"/>
      <c r="SXF20" s="757"/>
      <c r="SXG20" s="757"/>
      <c r="SXH20" s="757"/>
      <c r="SXI20" s="757"/>
      <c r="SXJ20" s="757"/>
      <c r="SXK20" s="757"/>
      <c r="SXL20" s="757"/>
      <c r="SXM20" s="757"/>
      <c r="SXN20" s="757"/>
      <c r="SXO20" s="757"/>
      <c r="SXP20" s="757"/>
      <c r="SXQ20" s="757"/>
      <c r="SXR20" s="757"/>
      <c r="SXS20" s="757"/>
      <c r="SXT20" s="757"/>
      <c r="SXU20" s="757"/>
      <c r="SXV20" s="757"/>
      <c r="SXW20" s="757"/>
      <c r="SXX20" s="757"/>
      <c r="SXY20" s="757"/>
      <c r="SXZ20" s="757"/>
      <c r="SYA20" s="757"/>
      <c r="SYB20" s="757"/>
      <c r="SYC20" s="757"/>
      <c r="SYD20" s="757"/>
      <c r="SYE20" s="757"/>
      <c r="SYF20" s="757"/>
      <c r="SYG20" s="757"/>
      <c r="SYH20" s="757"/>
      <c r="SYI20" s="757"/>
      <c r="SYJ20" s="757"/>
      <c r="SYK20" s="757"/>
      <c r="SYL20" s="757"/>
      <c r="SYM20" s="757"/>
      <c r="SYN20" s="757"/>
      <c r="SYO20" s="757"/>
      <c r="SYP20" s="757"/>
      <c r="SYQ20" s="757"/>
      <c r="SYR20" s="757"/>
      <c r="SYS20" s="757"/>
      <c r="SYT20" s="757"/>
      <c r="SYU20" s="757"/>
      <c r="SYV20" s="757"/>
      <c r="SYW20" s="757"/>
      <c r="SYX20" s="757"/>
      <c r="SYY20" s="757"/>
      <c r="SYZ20" s="757"/>
      <c r="SZA20" s="757"/>
      <c r="SZB20" s="757"/>
      <c r="SZC20" s="757"/>
      <c r="SZD20" s="757"/>
      <c r="SZE20" s="757"/>
      <c r="SZF20" s="757"/>
      <c r="SZG20" s="757"/>
      <c r="SZH20" s="757"/>
      <c r="SZI20" s="757"/>
      <c r="SZJ20" s="757"/>
      <c r="SZK20" s="757"/>
      <c r="SZL20" s="757"/>
      <c r="SZM20" s="757"/>
      <c r="SZN20" s="757"/>
      <c r="SZO20" s="757"/>
      <c r="SZP20" s="757"/>
      <c r="SZQ20" s="757"/>
      <c r="SZR20" s="757"/>
      <c r="SZS20" s="757"/>
      <c r="SZT20" s="757"/>
      <c r="SZU20" s="757"/>
      <c r="SZV20" s="757"/>
      <c r="SZW20" s="757"/>
      <c r="SZX20" s="757"/>
      <c r="SZY20" s="757"/>
      <c r="SZZ20" s="757"/>
      <c r="TAA20" s="757"/>
      <c r="TAB20" s="757"/>
      <c r="TAC20" s="757"/>
      <c r="TAD20" s="757"/>
      <c r="TAE20" s="757"/>
      <c r="TAF20" s="757"/>
      <c r="TAG20" s="757"/>
      <c r="TAH20" s="757"/>
      <c r="TAI20" s="757"/>
      <c r="TAJ20" s="757"/>
      <c r="TAK20" s="757"/>
      <c r="TAL20" s="757"/>
      <c r="TAM20" s="757"/>
      <c r="TAN20" s="757"/>
      <c r="TAO20" s="757"/>
      <c r="TAP20" s="757"/>
      <c r="TAQ20" s="757"/>
      <c r="TAR20" s="757"/>
      <c r="TAS20" s="757"/>
      <c r="TAT20" s="757"/>
      <c r="TAU20" s="757"/>
      <c r="TAV20" s="757"/>
      <c r="TAW20" s="757"/>
      <c r="TAX20" s="757"/>
      <c r="TAY20" s="757"/>
      <c r="TAZ20" s="757"/>
      <c r="TBA20" s="757"/>
      <c r="TBB20" s="757"/>
      <c r="TBC20" s="757"/>
      <c r="TBD20" s="757"/>
      <c r="TBE20" s="757"/>
      <c r="TBF20" s="757"/>
      <c r="TBG20" s="757"/>
      <c r="TBH20" s="757"/>
      <c r="TBI20" s="757"/>
      <c r="TBJ20" s="757"/>
      <c r="TBK20" s="757"/>
      <c r="TBL20" s="757"/>
      <c r="TBM20" s="757"/>
      <c r="TBN20" s="757"/>
      <c r="TBO20" s="757"/>
      <c r="TBP20" s="757"/>
      <c r="TBQ20" s="757"/>
      <c r="TBR20" s="757"/>
      <c r="TBS20" s="757"/>
      <c r="TBT20" s="757"/>
      <c r="TBU20" s="757"/>
      <c r="TBV20" s="757"/>
      <c r="TBW20" s="757"/>
      <c r="TBX20" s="757"/>
      <c r="TBY20" s="757"/>
      <c r="TBZ20" s="757"/>
      <c r="TCA20" s="757"/>
      <c r="TCB20" s="757"/>
      <c r="TCC20" s="757"/>
      <c r="TCD20" s="757"/>
      <c r="TCE20" s="757"/>
      <c r="TCF20" s="757"/>
      <c r="TCG20" s="757"/>
      <c r="TCH20" s="757"/>
      <c r="TCI20" s="757"/>
      <c r="TCJ20" s="757"/>
      <c r="TCK20" s="757"/>
      <c r="TCL20" s="757"/>
      <c r="TCM20" s="757"/>
      <c r="TCN20" s="757"/>
      <c r="TCO20" s="757"/>
      <c r="TCP20" s="757"/>
      <c r="TCQ20" s="757"/>
      <c r="TCR20" s="757"/>
      <c r="TCS20" s="757"/>
      <c r="TCT20" s="757"/>
      <c r="TCU20" s="757"/>
      <c r="TCV20" s="757"/>
      <c r="TCW20" s="757"/>
      <c r="TCX20" s="757"/>
      <c r="TCY20" s="757"/>
      <c r="TCZ20" s="757"/>
      <c r="TDA20" s="757"/>
      <c r="TDB20" s="757"/>
      <c r="TDC20" s="757"/>
      <c r="TDD20" s="757"/>
      <c r="TDE20" s="757"/>
      <c r="TDF20" s="757"/>
      <c r="TDG20" s="757"/>
      <c r="TDH20" s="757"/>
      <c r="TDI20" s="757"/>
      <c r="TDJ20" s="757"/>
      <c r="TDK20" s="757"/>
      <c r="TDL20" s="757"/>
      <c r="TDM20" s="757"/>
      <c r="TDN20" s="757"/>
      <c r="TDO20" s="757"/>
      <c r="TDP20" s="757"/>
      <c r="TDQ20" s="757"/>
      <c r="TDR20" s="757"/>
      <c r="TDS20" s="757"/>
      <c r="TDT20" s="757"/>
      <c r="TDU20" s="757"/>
      <c r="TDV20" s="757"/>
      <c r="TDW20" s="757"/>
      <c r="TDX20" s="757"/>
      <c r="TDY20" s="757"/>
      <c r="TDZ20" s="757"/>
      <c r="TEA20" s="757"/>
      <c r="TEB20" s="757"/>
      <c r="TEC20" s="757"/>
      <c r="TED20" s="757"/>
      <c r="TEE20" s="757"/>
      <c r="TEF20" s="757"/>
      <c r="TEG20" s="757"/>
      <c r="TEH20" s="757"/>
      <c r="TEI20" s="757"/>
      <c r="TEJ20" s="757"/>
      <c r="TEK20" s="757"/>
      <c r="TEL20" s="757"/>
      <c r="TEM20" s="757"/>
      <c r="TEN20" s="757"/>
      <c r="TEO20" s="757"/>
      <c r="TEP20" s="757"/>
      <c r="TEQ20" s="757"/>
      <c r="TER20" s="757"/>
      <c r="TES20" s="757"/>
      <c r="TET20" s="757"/>
      <c r="TEU20" s="757"/>
      <c r="TEV20" s="757"/>
      <c r="TEW20" s="757"/>
      <c r="TEX20" s="757"/>
      <c r="TEY20" s="757"/>
      <c r="TEZ20" s="757"/>
      <c r="TFA20" s="757"/>
      <c r="TFB20" s="757"/>
      <c r="TFC20" s="757"/>
      <c r="TFD20" s="757"/>
      <c r="TFE20" s="757"/>
      <c r="TFF20" s="757"/>
      <c r="TFG20" s="757"/>
      <c r="TFH20" s="757"/>
      <c r="TFI20" s="757"/>
      <c r="TFJ20" s="757"/>
      <c r="TFK20" s="757"/>
      <c r="TFL20" s="757"/>
      <c r="TFM20" s="757"/>
      <c r="TFN20" s="757"/>
      <c r="TFO20" s="757"/>
      <c r="TFP20" s="757"/>
      <c r="TFQ20" s="757"/>
      <c r="TFR20" s="757"/>
      <c r="TFS20" s="757"/>
      <c r="TFT20" s="757"/>
      <c r="TFU20" s="757"/>
      <c r="TFV20" s="757"/>
      <c r="TFW20" s="757"/>
      <c r="TFX20" s="757"/>
      <c r="TFY20" s="757"/>
      <c r="TFZ20" s="757"/>
      <c r="TGA20" s="757"/>
      <c r="TGB20" s="757"/>
      <c r="TGC20" s="757"/>
      <c r="TGD20" s="757"/>
      <c r="TGE20" s="757"/>
      <c r="TGF20" s="757"/>
      <c r="TGG20" s="757"/>
      <c r="TGH20" s="757"/>
      <c r="TGI20" s="757"/>
      <c r="TGJ20" s="757"/>
      <c r="TGK20" s="757"/>
      <c r="TGL20" s="757"/>
      <c r="TGM20" s="757"/>
      <c r="TGN20" s="757"/>
      <c r="TGO20" s="757"/>
      <c r="TGP20" s="757"/>
      <c r="TGQ20" s="757"/>
      <c r="TGR20" s="757"/>
      <c r="TGS20" s="757"/>
      <c r="TGT20" s="757"/>
      <c r="TGU20" s="757"/>
      <c r="TGV20" s="757"/>
      <c r="TGW20" s="757"/>
      <c r="TGX20" s="757"/>
      <c r="TGY20" s="757"/>
      <c r="TGZ20" s="757"/>
      <c r="THA20" s="757"/>
      <c r="THB20" s="757"/>
      <c r="THC20" s="757"/>
      <c r="THD20" s="757"/>
      <c r="THE20" s="757"/>
      <c r="THF20" s="757"/>
      <c r="THG20" s="757"/>
      <c r="THH20" s="757"/>
      <c r="THI20" s="757"/>
      <c r="THJ20" s="757"/>
      <c r="THK20" s="757"/>
      <c r="THL20" s="757"/>
      <c r="THM20" s="757"/>
      <c r="THN20" s="757"/>
      <c r="THO20" s="757"/>
      <c r="THP20" s="757"/>
      <c r="THQ20" s="757"/>
      <c r="THR20" s="757"/>
      <c r="THS20" s="757"/>
      <c r="THT20" s="757"/>
      <c r="THU20" s="757"/>
      <c r="THV20" s="757"/>
      <c r="THW20" s="757"/>
      <c r="THX20" s="757"/>
      <c r="THY20" s="757"/>
      <c r="THZ20" s="757"/>
      <c r="TIA20" s="757"/>
      <c r="TIB20" s="757"/>
      <c r="TIC20" s="757"/>
      <c r="TID20" s="757"/>
      <c r="TIE20" s="757"/>
      <c r="TIF20" s="757"/>
      <c r="TIG20" s="757"/>
      <c r="TIH20" s="757"/>
      <c r="TII20" s="757"/>
      <c r="TIJ20" s="757"/>
      <c r="TIK20" s="757"/>
      <c r="TIL20" s="757"/>
      <c r="TIM20" s="757"/>
      <c r="TIN20" s="757"/>
      <c r="TIO20" s="757"/>
      <c r="TIP20" s="757"/>
      <c r="TIQ20" s="757"/>
      <c r="TIR20" s="757"/>
      <c r="TIS20" s="757"/>
      <c r="TIT20" s="757"/>
      <c r="TIU20" s="757"/>
      <c r="TIV20" s="757"/>
      <c r="TIW20" s="757"/>
      <c r="TIX20" s="757"/>
      <c r="TIY20" s="757"/>
      <c r="TIZ20" s="757"/>
      <c r="TJA20" s="757"/>
      <c r="TJB20" s="757"/>
      <c r="TJC20" s="757"/>
      <c r="TJD20" s="757"/>
      <c r="TJE20" s="757"/>
      <c r="TJF20" s="757"/>
      <c r="TJG20" s="757"/>
      <c r="TJH20" s="757"/>
      <c r="TJI20" s="757"/>
      <c r="TJJ20" s="757"/>
      <c r="TJK20" s="757"/>
      <c r="TJL20" s="757"/>
      <c r="TJM20" s="757"/>
      <c r="TJN20" s="757"/>
      <c r="TJO20" s="757"/>
      <c r="TJP20" s="757"/>
      <c r="TJQ20" s="757"/>
      <c r="TJR20" s="757"/>
      <c r="TJS20" s="757"/>
      <c r="TJT20" s="757"/>
      <c r="TJU20" s="757"/>
      <c r="TJV20" s="757"/>
      <c r="TJW20" s="757"/>
      <c r="TJX20" s="757"/>
      <c r="TJY20" s="757"/>
      <c r="TJZ20" s="757"/>
      <c r="TKA20" s="757"/>
      <c r="TKB20" s="757"/>
      <c r="TKC20" s="757"/>
      <c r="TKD20" s="757"/>
      <c r="TKE20" s="757"/>
      <c r="TKF20" s="757"/>
      <c r="TKG20" s="757"/>
      <c r="TKH20" s="757"/>
      <c r="TKI20" s="757"/>
      <c r="TKJ20" s="757"/>
      <c r="TKK20" s="757"/>
      <c r="TKL20" s="757"/>
      <c r="TKM20" s="757"/>
      <c r="TKN20" s="757"/>
      <c r="TKO20" s="757"/>
      <c r="TKP20" s="757"/>
      <c r="TKQ20" s="757"/>
      <c r="TKR20" s="757"/>
      <c r="TKS20" s="757"/>
      <c r="TKT20" s="757"/>
      <c r="TKU20" s="757"/>
      <c r="TKV20" s="757"/>
      <c r="TKW20" s="757"/>
      <c r="TKX20" s="757"/>
      <c r="TKY20" s="757"/>
      <c r="TKZ20" s="757"/>
      <c r="TLA20" s="757"/>
      <c r="TLB20" s="757"/>
      <c r="TLC20" s="757"/>
      <c r="TLD20" s="757"/>
      <c r="TLE20" s="757"/>
      <c r="TLF20" s="757"/>
      <c r="TLG20" s="757"/>
      <c r="TLH20" s="757"/>
      <c r="TLI20" s="757"/>
      <c r="TLJ20" s="757"/>
      <c r="TLK20" s="757"/>
      <c r="TLL20" s="757"/>
      <c r="TLM20" s="757"/>
      <c r="TLN20" s="757"/>
      <c r="TLO20" s="757"/>
      <c r="TLP20" s="757"/>
      <c r="TLQ20" s="757"/>
      <c r="TLR20" s="757"/>
      <c r="TLS20" s="757"/>
      <c r="TLT20" s="757"/>
      <c r="TLU20" s="757"/>
      <c r="TLV20" s="757"/>
      <c r="TLW20" s="757"/>
      <c r="TLX20" s="757"/>
      <c r="TLY20" s="757"/>
      <c r="TLZ20" s="757"/>
      <c r="TMA20" s="757"/>
      <c r="TMB20" s="757"/>
      <c r="TMC20" s="757"/>
      <c r="TMD20" s="757"/>
      <c r="TME20" s="757"/>
      <c r="TMF20" s="757"/>
      <c r="TMG20" s="757"/>
      <c r="TMH20" s="757"/>
      <c r="TMI20" s="757"/>
      <c r="TMJ20" s="757"/>
      <c r="TMK20" s="757"/>
      <c r="TML20" s="757"/>
      <c r="TMM20" s="757"/>
      <c r="TMN20" s="757"/>
      <c r="TMO20" s="757"/>
      <c r="TMP20" s="757"/>
      <c r="TMQ20" s="757"/>
      <c r="TMR20" s="757"/>
      <c r="TMS20" s="757"/>
      <c r="TMT20" s="757"/>
      <c r="TMU20" s="757"/>
      <c r="TMV20" s="757"/>
      <c r="TMW20" s="757"/>
      <c r="TMX20" s="757"/>
      <c r="TMY20" s="757"/>
      <c r="TMZ20" s="757"/>
      <c r="TNA20" s="757"/>
      <c r="TNB20" s="757"/>
      <c r="TNC20" s="757"/>
      <c r="TND20" s="757"/>
      <c r="TNE20" s="757"/>
      <c r="TNF20" s="757"/>
      <c r="TNG20" s="757"/>
      <c r="TNH20" s="757"/>
      <c r="TNI20" s="757"/>
      <c r="TNJ20" s="757"/>
      <c r="TNK20" s="757"/>
      <c r="TNL20" s="757"/>
      <c r="TNM20" s="757"/>
      <c r="TNN20" s="757"/>
      <c r="TNO20" s="757"/>
      <c r="TNP20" s="757"/>
      <c r="TNQ20" s="757"/>
      <c r="TNR20" s="757"/>
      <c r="TNS20" s="757"/>
      <c r="TNT20" s="757"/>
      <c r="TNU20" s="757"/>
      <c r="TNV20" s="757"/>
      <c r="TNW20" s="757"/>
      <c r="TNX20" s="757"/>
      <c r="TNY20" s="757"/>
      <c r="TNZ20" s="757"/>
      <c r="TOA20" s="757"/>
      <c r="TOB20" s="757"/>
      <c r="TOC20" s="757"/>
      <c r="TOD20" s="757"/>
      <c r="TOE20" s="757"/>
      <c r="TOF20" s="757"/>
      <c r="TOG20" s="757"/>
      <c r="TOH20" s="757"/>
      <c r="TOI20" s="757"/>
      <c r="TOJ20" s="757"/>
      <c r="TOK20" s="757"/>
      <c r="TOL20" s="757"/>
      <c r="TOM20" s="757"/>
      <c r="TON20" s="757"/>
      <c r="TOO20" s="757"/>
      <c r="TOP20" s="757"/>
      <c r="TOQ20" s="757"/>
      <c r="TOR20" s="757"/>
      <c r="TOS20" s="757"/>
      <c r="TOT20" s="757"/>
      <c r="TOU20" s="757"/>
      <c r="TOV20" s="757"/>
      <c r="TOW20" s="757"/>
      <c r="TOX20" s="757"/>
      <c r="TOY20" s="757"/>
      <c r="TOZ20" s="757"/>
      <c r="TPA20" s="757"/>
      <c r="TPB20" s="757"/>
      <c r="TPC20" s="757"/>
      <c r="TPD20" s="757"/>
      <c r="TPE20" s="757"/>
      <c r="TPF20" s="757"/>
      <c r="TPG20" s="757"/>
      <c r="TPH20" s="757"/>
      <c r="TPI20" s="757"/>
      <c r="TPJ20" s="757"/>
      <c r="TPK20" s="757"/>
      <c r="TPL20" s="757"/>
      <c r="TPM20" s="757"/>
      <c r="TPN20" s="757"/>
      <c r="TPO20" s="757"/>
      <c r="TPP20" s="757"/>
      <c r="TPQ20" s="757"/>
      <c r="TPR20" s="757"/>
      <c r="TPS20" s="757"/>
      <c r="TPT20" s="757"/>
      <c r="TPU20" s="757"/>
      <c r="TPV20" s="757"/>
      <c r="TPW20" s="757"/>
      <c r="TPX20" s="757"/>
      <c r="TPY20" s="757"/>
      <c r="TPZ20" s="757"/>
      <c r="TQA20" s="757"/>
      <c r="TQB20" s="757"/>
      <c r="TQC20" s="757"/>
      <c r="TQD20" s="757"/>
      <c r="TQE20" s="757"/>
      <c r="TQF20" s="757"/>
      <c r="TQG20" s="757"/>
      <c r="TQH20" s="757"/>
      <c r="TQI20" s="757"/>
      <c r="TQJ20" s="757"/>
      <c r="TQK20" s="757"/>
      <c r="TQL20" s="757"/>
      <c r="TQM20" s="757"/>
      <c r="TQN20" s="757"/>
      <c r="TQO20" s="757"/>
      <c r="TQP20" s="757"/>
      <c r="TQQ20" s="757"/>
      <c r="TQR20" s="757"/>
      <c r="TQS20" s="757"/>
      <c r="TQT20" s="757"/>
      <c r="TQU20" s="757"/>
      <c r="TQV20" s="757"/>
      <c r="TQW20" s="757"/>
      <c r="TQX20" s="757"/>
      <c r="TQY20" s="757"/>
      <c r="TQZ20" s="757"/>
      <c r="TRA20" s="757"/>
      <c r="TRB20" s="757"/>
      <c r="TRC20" s="757"/>
      <c r="TRD20" s="757"/>
      <c r="TRE20" s="757"/>
      <c r="TRF20" s="757"/>
      <c r="TRG20" s="757"/>
      <c r="TRH20" s="757"/>
      <c r="TRI20" s="757"/>
      <c r="TRJ20" s="757"/>
      <c r="TRK20" s="757"/>
      <c r="TRL20" s="757"/>
      <c r="TRM20" s="757"/>
      <c r="TRN20" s="757"/>
      <c r="TRO20" s="757"/>
      <c r="TRP20" s="757"/>
      <c r="TRQ20" s="757"/>
      <c r="TRR20" s="757"/>
      <c r="TRS20" s="757"/>
      <c r="TRT20" s="757"/>
      <c r="TRU20" s="757"/>
      <c r="TRV20" s="757"/>
      <c r="TRW20" s="757"/>
      <c r="TRX20" s="757"/>
      <c r="TRY20" s="757"/>
      <c r="TRZ20" s="757"/>
      <c r="TSA20" s="757"/>
      <c r="TSB20" s="757"/>
      <c r="TSC20" s="757"/>
      <c r="TSD20" s="757"/>
      <c r="TSE20" s="757"/>
      <c r="TSF20" s="757"/>
      <c r="TSG20" s="757"/>
      <c r="TSH20" s="757"/>
      <c r="TSI20" s="757"/>
      <c r="TSJ20" s="757"/>
      <c r="TSK20" s="757"/>
      <c r="TSL20" s="757"/>
      <c r="TSM20" s="757"/>
      <c r="TSN20" s="757"/>
      <c r="TSO20" s="757"/>
      <c r="TSP20" s="757"/>
      <c r="TSQ20" s="757"/>
      <c r="TSR20" s="757"/>
      <c r="TSS20" s="757"/>
      <c r="TST20" s="757"/>
      <c r="TSU20" s="757"/>
      <c r="TSV20" s="757"/>
      <c r="TSW20" s="757"/>
      <c r="TSX20" s="757"/>
      <c r="TSY20" s="757"/>
      <c r="TSZ20" s="757"/>
      <c r="TTA20" s="757"/>
      <c r="TTB20" s="757"/>
      <c r="TTC20" s="757"/>
      <c r="TTD20" s="757"/>
      <c r="TTE20" s="757"/>
      <c r="TTF20" s="757"/>
      <c r="TTG20" s="757"/>
      <c r="TTH20" s="757"/>
      <c r="TTI20" s="757"/>
      <c r="TTJ20" s="757"/>
      <c r="TTK20" s="757"/>
      <c r="TTL20" s="757"/>
      <c r="TTM20" s="757"/>
      <c r="TTN20" s="757"/>
      <c r="TTO20" s="757"/>
      <c r="TTP20" s="757"/>
      <c r="TTQ20" s="757"/>
      <c r="TTR20" s="757"/>
      <c r="TTS20" s="757"/>
      <c r="TTT20" s="757"/>
      <c r="TTU20" s="757"/>
      <c r="TTV20" s="757"/>
      <c r="TTW20" s="757"/>
      <c r="TTX20" s="757"/>
      <c r="TTY20" s="757"/>
      <c r="TTZ20" s="757"/>
      <c r="TUA20" s="757"/>
      <c r="TUB20" s="757"/>
      <c r="TUC20" s="757"/>
      <c r="TUD20" s="757"/>
      <c r="TUE20" s="757"/>
      <c r="TUF20" s="757"/>
      <c r="TUG20" s="757"/>
      <c r="TUH20" s="757"/>
      <c r="TUI20" s="757"/>
      <c r="TUJ20" s="757"/>
      <c r="TUK20" s="757"/>
      <c r="TUL20" s="757"/>
      <c r="TUM20" s="757"/>
      <c r="TUN20" s="757"/>
      <c r="TUO20" s="757"/>
      <c r="TUP20" s="757"/>
      <c r="TUQ20" s="757"/>
      <c r="TUR20" s="757"/>
      <c r="TUS20" s="757"/>
      <c r="TUT20" s="757"/>
      <c r="TUU20" s="757"/>
      <c r="TUV20" s="757"/>
      <c r="TUW20" s="757"/>
      <c r="TUX20" s="757"/>
      <c r="TUY20" s="757"/>
      <c r="TUZ20" s="757"/>
      <c r="TVA20" s="757"/>
      <c r="TVB20" s="757"/>
      <c r="TVC20" s="757"/>
      <c r="TVD20" s="757"/>
      <c r="TVE20" s="757"/>
      <c r="TVF20" s="757"/>
      <c r="TVG20" s="757"/>
      <c r="TVH20" s="757"/>
      <c r="TVI20" s="757"/>
      <c r="TVJ20" s="757"/>
      <c r="TVK20" s="757"/>
      <c r="TVL20" s="757"/>
      <c r="TVM20" s="757"/>
      <c r="TVN20" s="757"/>
      <c r="TVO20" s="757"/>
      <c r="TVP20" s="757"/>
      <c r="TVQ20" s="757"/>
      <c r="TVR20" s="757"/>
      <c r="TVS20" s="757"/>
      <c r="TVT20" s="757"/>
      <c r="TVU20" s="757"/>
      <c r="TVV20" s="757"/>
      <c r="TVW20" s="757"/>
      <c r="TVX20" s="757"/>
      <c r="TVY20" s="757"/>
      <c r="TVZ20" s="757"/>
      <c r="TWA20" s="757"/>
      <c r="TWB20" s="757"/>
      <c r="TWC20" s="757"/>
      <c r="TWD20" s="757"/>
      <c r="TWE20" s="757"/>
      <c r="TWF20" s="757"/>
      <c r="TWG20" s="757"/>
      <c r="TWH20" s="757"/>
      <c r="TWI20" s="757"/>
      <c r="TWJ20" s="757"/>
      <c r="TWK20" s="757"/>
      <c r="TWL20" s="757"/>
      <c r="TWM20" s="757"/>
      <c r="TWN20" s="757"/>
      <c r="TWO20" s="757"/>
      <c r="TWP20" s="757"/>
      <c r="TWQ20" s="757"/>
      <c r="TWR20" s="757"/>
      <c r="TWS20" s="757"/>
      <c r="TWT20" s="757"/>
      <c r="TWU20" s="757"/>
      <c r="TWV20" s="757"/>
      <c r="TWW20" s="757"/>
      <c r="TWX20" s="757"/>
      <c r="TWY20" s="757"/>
      <c r="TWZ20" s="757"/>
      <c r="TXA20" s="757"/>
      <c r="TXB20" s="757"/>
      <c r="TXC20" s="757"/>
      <c r="TXD20" s="757"/>
      <c r="TXE20" s="757"/>
      <c r="TXF20" s="757"/>
      <c r="TXG20" s="757"/>
      <c r="TXH20" s="757"/>
      <c r="TXI20" s="757"/>
      <c r="TXJ20" s="757"/>
      <c r="TXK20" s="757"/>
      <c r="TXL20" s="757"/>
      <c r="TXM20" s="757"/>
      <c r="TXN20" s="757"/>
      <c r="TXO20" s="757"/>
      <c r="TXP20" s="757"/>
      <c r="TXQ20" s="757"/>
      <c r="TXR20" s="757"/>
      <c r="TXS20" s="757"/>
      <c r="TXT20" s="757"/>
      <c r="TXU20" s="757"/>
      <c r="TXV20" s="757"/>
      <c r="TXW20" s="757"/>
      <c r="TXX20" s="757"/>
      <c r="TXY20" s="757"/>
      <c r="TXZ20" s="757"/>
      <c r="TYA20" s="757"/>
      <c r="TYB20" s="757"/>
      <c r="TYC20" s="757"/>
      <c r="TYD20" s="757"/>
      <c r="TYE20" s="757"/>
      <c r="TYF20" s="757"/>
      <c r="TYG20" s="757"/>
      <c r="TYH20" s="757"/>
      <c r="TYI20" s="757"/>
      <c r="TYJ20" s="757"/>
      <c r="TYK20" s="757"/>
      <c r="TYL20" s="757"/>
      <c r="TYM20" s="757"/>
      <c r="TYN20" s="757"/>
      <c r="TYO20" s="757"/>
      <c r="TYP20" s="757"/>
      <c r="TYQ20" s="757"/>
      <c r="TYR20" s="757"/>
      <c r="TYS20" s="757"/>
      <c r="TYT20" s="757"/>
      <c r="TYU20" s="757"/>
      <c r="TYV20" s="757"/>
      <c r="TYW20" s="757"/>
      <c r="TYX20" s="757"/>
      <c r="TYY20" s="757"/>
      <c r="TYZ20" s="757"/>
      <c r="TZA20" s="757"/>
      <c r="TZB20" s="757"/>
      <c r="TZC20" s="757"/>
      <c r="TZD20" s="757"/>
      <c r="TZE20" s="757"/>
      <c r="TZF20" s="757"/>
      <c r="TZG20" s="757"/>
      <c r="TZH20" s="757"/>
      <c r="TZI20" s="757"/>
      <c r="TZJ20" s="757"/>
      <c r="TZK20" s="757"/>
      <c r="TZL20" s="757"/>
      <c r="TZM20" s="757"/>
      <c r="TZN20" s="757"/>
      <c r="TZO20" s="757"/>
      <c r="TZP20" s="757"/>
      <c r="TZQ20" s="757"/>
      <c r="TZR20" s="757"/>
      <c r="TZS20" s="757"/>
      <c r="TZT20" s="757"/>
      <c r="TZU20" s="757"/>
      <c r="TZV20" s="757"/>
      <c r="TZW20" s="757"/>
      <c r="TZX20" s="757"/>
      <c r="TZY20" s="757"/>
      <c r="TZZ20" s="757"/>
      <c r="UAA20" s="757"/>
      <c r="UAB20" s="757"/>
      <c r="UAC20" s="757"/>
      <c r="UAD20" s="757"/>
      <c r="UAE20" s="757"/>
      <c r="UAF20" s="757"/>
      <c r="UAG20" s="757"/>
      <c r="UAH20" s="757"/>
      <c r="UAI20" s="757"/>
      <c r="UAJ20" s="757"/>
      <c r="UAK20" s="757"/>
      <c r="UAL20" s="757"/>
      <c r="UAM20" s="757"/>
      <c r="UAN20" s="757"/>
      <c r="UAO20" s="757"/>
      <c r="UAP20" s="757"/>
      <c r="UAQ20" s="757"/>
      <c r="UAR20" s="757"/>
      <c r="UAS20" s="757"/>
      <c r="UAT20" s="757"/>
      <c r="UAU20" s="757"/>
      <c r="UAV20" s="757"/>
      <c r="UAW20" s="757"/>
      <c r="UAX20" s="757"/>
      <c r="UAY20" s="757"/>
      <c r="UAZ20" s="757"/>
      <c r="UBA20" s="757"/>
      <c r="UBB20" s="757"/>
      <c r="UBC20" s="757"/>
      <c r="UBD20" s="757"/>
      <c r="UBE20" s="757"/>
      <c r="UBF20" s="757"/>
      <c r="UBG20" s="757"/>
      <c r="UBH20" s="757"/>
      <c r="UBI20" s="757"/>
      <c r="UBJ20" s="757"/>
      <c r="UBK20" s="757"/>
      <c r="UBL20" s="757"/>
      <c r="UBM20" s="757"/>
      <c r="UBN20" s="757"/>
      <c r="UBO20" s="757"/>
      <c r="UBP20" s="757"/>
      <c r="UBQ20" s="757"/>
      <c r="UBR20" s="757"/>
      <c r="UBS20" s="757"/>
      <c r="UBT20" s="757"/>
      <c r="UBU20" s="757"/>
      <c r="UBV20" s="757"/>
      <c r="UBW20" s="757"/>
      <c r="UBX20" s="757"/>
      <c r="UBY20" s="757"/>
      <c r="UBZ20" s="757"/>
      <c r="UCA20" s="757"/>
      <c r="UCB20" s="757"/>
      <c r="UCC20" s="757"/>
      <c r="UCD20" s="757"/>
      <c r="UCE20" s="757"/>
      <c r="UCF20" s="757"/>
      <c r="UCG20" s="757"/>
      <c r="UCH20" s="757"/>
      <c r="UCI20" s="757"/>
      <c r="UCJ20" s="757"/>
      <c r="UCK20" s="757"/>
      <c r="UCL20" s="757"/>
      <c r="UCM20" s="757"/>
      <c r="UCN20" s="757"/>
      <c r="UCO20" s="757"/>
      <c r="UCP20" s="757"/>
      <c r="UCQ20" s="757"/>
      <c r="UCR20" s="757"/>
      <c r="UCS20" s="757"/>
      <c r="UCT20" s="757"/>
      <c r="UCU20" s="757"/>
      <c r="UCV20" s="757"/>
      <c r="UCW20" s="757"/>
      <c r="UCX20" s="757"/>
      <c r="UCY20" s="757"/>
      <c r="UCZ20" s="757"/>
      <c r="UDA20" s="757"/>
      <c r="UDB20" s="757"/>
      <c r="UDC20" s="757"/>
      <c r="UDD20" s="757"/>
      <c r="UDE20" s="757"/>
      <c r="UDF20" s="757"/>
      <c r="UDG20" s="757"/>
      <c r="UDH20" s="757"/>
      <c r="UDI20" s="757"/>
      <c r="UDJ20" s="757"/>
      <c r="UDK20" s="757"/>
      <c r="UDL20" s="757"/>
      <c r="UDM20" s="757"/>
      <c r="UDN20" s="757"/>
      <c r="UDO20" s="757"/>
      <c r="UDP20" s="757"/>
      <c r="UDQ20" s="757"/>
      <c r="UDR20" s="757"/>
      <c r="UDS20" s="757"/>
      <c r="UDT20" s="757"/>
      <c r="UDU20" s="757"/>
      <c r="UDV20" s="757"/>
      <c r="UDW20" s="757"/>
      <c r="UDX20" s="757"/>
      <c r="UDY20" s="757"/>
      <c r="UDZ20" s="757"/>
      <c r="UEA20" s="757"/>
      <c r="UEB20" s="757"/>
      <c r="UEC20" s="757"/>
      <c r="UED20" s="757"/>
      <c r="UEE20" s="757"/>
      <c r="UEF20" s="757"/>
      <c r="UEG20" s="757"/>
      <c r="UEH20" s="757"/>
      <c r="UEI20" s="757"/>
      <c r="UEJ20" s="757"/>
      <c r="UEK20" s="757"/>
      <c r="UEL20" s="757"/>
      <c r="UEM20" s="757"/>
      <c r="UEN20" s="757"/>
      <c r="UEO20" s="757"/>
      <c r="UEP20" s="757"/>
      <c r="UEQ20" s="757"/>
      <c r="UER20" s="757"/>
      <c r="UES20" s="757"/>
      <c r="UET20" s="757"/>
      <c r="UEU20" s="757"/>
      <c r="UEV20" s="757"/>
      <c r="UEW20" s="757"/>
      <c r="UEX20" s="757"/>
      <c r="UEY20" s="757"/>
      <c r="UEZ20" s="757"/>
      <c r="UFA20" s="757"/>
      <c r="UFB20" s="757"/>
      <c r="UFC20" s="757"/>
      <c r="UFD20" s="757"/>
      <c r="UFE20" s="757"/>
      <c r="UFF20" s="757"/>
      <c r="UFG20" s="757"/>
      <c r="UFH20" s="757"/>
      <c r="UFI20" s="757"/>
      <c r="UFJ20" s="757"/>
      <c r="UFK20" s="757"/>
      <c r="UFL20" s="757"/>
      <c r="UFM20" s="757"/>
      <c r="UFN20" s="757"/>
      <c r="UFO20" s="757"/>
      <c r="UFP20" s="757"/>
      <c r="UFQ20" s="757"/>
      <c r="UFR20" s="757"/>
      <c r="UFS20" s="757"/>
      <c r="UFT20" s="757"/>
      <c r="UFU20" s="757"/>
      <c r="UFV20" s="757"/>
      <c r="UFW20" s="757"/>
      <c r="UFX20" s="757"/>
      <c r="UFY20" s="757"/>
      <c r="UFZ20" s="757"/>
      <c r="UGA20" s="757"/>
      <c r="UGB20" s="757"/>
      <c r="UGC20" s="757"/>
      <c r="UGD20" s="757"/>
      <c r="UGE20" s="757"/>
      <c r="UGF20" s="757"/>
      <c r="UGG20" s="757"/>
      <c r="UGH20" s="757"/>
      <c r="UGI20" s="757"/>
      <c r="UGJ20" s="757"/>
      <c r="UGK20" s="757"/>
      <c r="UGL20" s="757"/>
      <c r="UGM20" s="757"/>
      <c r="UGN20" s="757"/>
      <c r="UGO20" s="757"/>
      <c r="UGP20" s="757"/>
      <c r="UGQ20" s="757"/>
      <c r="UGR20" s="757"/>
      <c r="UGS20" s="757"/>
      <c r="UGT20" s="757"/>
      <c r="UGU20" s="757"/>
      <c r="UGV20" s="757"/>
      <c r="UGW20" s="757"/>
      <c r="UGX20" s="757"/>
      <c r="UGY20" s="757"/>
      <c r="UGZ20" s="757"/>
      <c r="UHA20" s="757"/>
      <c r="UHB20" s="757"/>
      <c r="UHC20" s="757"/>
      <c r="UHD20" s="757"/>
      <c r="UHE20" s="757"/>
      <c r="UHF20" s="757"/>
      <c r="UHG20" s="757"/>
      <c r="UHH20" s="757"/>
      <c r="UHI20" s="757"/>
      <c r="UHJ20" s="757"/>
      <c r="UHK20" s="757"/>
      <c r="UHL20" s="757"/>
      <c r="UHM20" s="757"/>
      <c r="UHN20" s="757"/>
      <c r="UHO20" s="757"/>
      <c r="UHP20" s="757"/>
      <c r="UHQ20" s="757"/>
      <c r="UHR20" s="757"/>
      <c r="UHS20" s="757"/>
      <c r="UHT20" s="757"/>
      <c r="UHU20" s="757"/>
      <c r="UHV20" s="757"/>
      <c r="UHW20" s="757"/>
      <c r="UHX20" s="757"/>
      <c r="UHY20" s="757"/>
      <c r="UHZ20" s="757"/>
      <c r="UIA20" s="757"/>
      <c r="UIB20" s="757"/>
      <c r="UIC20" s="757"/>
      <c r="UID20" s="757"/>
      <c r="UIE20" s="757"/>
      <c r="UIF20" s="757"/>
      <c r="UIG20" s="757"/>
      <c r="UIH20" s="757"/>
      <c r="UII20" s="757"/>
      <c r="UIJ20" s="757"/>
      <c r="UIK20" s="757"/>
      <c r="UIL20" s="757"/>
      <c r="UIM20" s="757"/>
      <c r="UIN20" s="757"/>
      <c r="UIO20" s="757"/>
      <c r="UIP20" s="757"/>
      <c r="UIQ20" s="757"/>
      <c r="UIR20" s="757"/>
      <c r="UIS20" s="757"/>
      <c r="UIT20" s="757"/>
      <c r="UIU20" s="757"/>
      <c r="UIV20" s="757"/>
      <c r="UIW20" s="757"/>
      <c r="UIX20" s="757"/>
      <c r="UIY20" s="757"/>
      <c r="UIZ20" s="757"/>
      <c r="UJA20" s="757"/>
      <c r="UJB20" s="757"/>
      <c r="UJC20" s="757"/>
      <c r="UJD20" s="757"/>
      <c r="UJE20" s="757"/>
      <c r="UJF20" s="757"/>
      <c r="UJG20" s="757"/>
      <c r="UJH20" s="757"/>
      <c r="UJI20" s="757"/>
      <c r="UJJ20" s="757"/>
      <c r="UJK20" s="757"/>
      <c r="UJL20" s="757"/>
      <c r="UJM20" s="757"/>
      <c r="UJN20" s="757"/>
      <c r="UJO20" s="757"/>
      <c r="UJP20" s="757"/>
      <c r="UJQ20" s="757"/>
      <c r="UJR20" s="757"/>
      <c r="UJS20" s="757"/>
      <c r="UJT20" s="757"/>
      <c r="UJU20" s="757"/>
      <c r="UJV20" s="757"/>
      <c r="UJW20" s="757"/>
      <c r="UJX20" s="757"/>
      <c r="UJY20" s="757"/>
      <c r="UJZ20" s="757"/>
      <c r="UKA20" s="757"/>
      <c r="UKB20" s="757"/>
      <c r="UKC20" s="757"/>
      <c r="UKD20" s="757"/>
      <c r="UKE20" s="757"/>
      <c r="UKF20" s="757"/>
      <c r="UKG20" s="757"/>
      <c r="UKH20" s="757"/>
      <c r="UKI20" s="757"/>
      <c r="UKJ20" s="757"/>
      <c r="UKK20" s="757"/>
      <c r="UKL20" s="757"/>
      <c r="UKM20" s="757"/>
      <c r="UKN20" s="757"/>
      <c r="UKO20" s="757"/>
      <c r="UKP20" s="757"/>
      <c r="UKQ20" s="757"/>
      <c r="UKR20" s="757"/>
      <c r="UKS20" s="757"/>
      <c r="UKT20" s="757"/>
      <c r="UKU20" s="757"/>
      <c r="UKV20" s="757"/>
      <c r="UKW20" s="757"/>
      <c r="UKX20" s="757"/>
      <c r="UKY20" s="757"/>
      <c r="UKZ20" s="757"/>
      <c r="ULA20" s="757"/>
      <c r="ULB20" s="757"/>
      <c r="ULC20" s="757"/>
      <c r="ULD20" s="757"/>
      <c r="ULE20" s="757"/>
      <c r="ULF20" s="757"/>
      <c r="ULG20" s="757"/>
      <c r="ULH20" s="757"/>
      <c r="ULI20" s="757"/>
      <c r="ULJ20" s="757"/>
      <c r="ULK20" s="757"/>
      <c r="ULL20" s="757"/>
      <c r="ULM20" s="757"/>
      <c r="ULN20" s="757"/>
      <c r="ULO20" s="757"/>
      <c r="ULP20" s="757"/>
      <c r="ULQ20" s="757"/>
      <c r="ULR20" s="757"/>
      <c r="ULS20" s="757"/>
      <c r="ULT20" s="757"/>
      <c r="ULU20" s="757"/>
      <c r="ULV20" s="757"/>
      <c r="ULW20" s="757"/>
      <c r="ULX20" s="757"/>
      <c r="ULY20" s="757"/>
      <c r="ULZ20" s="757"/>
      <c r="UMA20" s="757"/>
      <c r="UMB20" s="757"/>
      <c r="UMC20" s="757"/>
      <c r="UMD20" s="757"/>
      <c r="UME20" s="757"/>
      <c r="UMF20" s="757"/>
      <c r="UMG20" s="757"/>
      <c r="UMH20" s="757"/>
      <c r="UMI20" s="757"/>
      <c r="UMJ20" s="757"/>
      <c r="UMK20" s="757"/>
      <c r="UML20" s="757"/>
      <c r="UMM20" s="757"/>
      <c r="UMN20" s="757"/>
      <c r="UMO20" s="757"/>
      <c r="UMP20" s="757"/>
      <c r="UMQ20" s="757"/>
      <c r="UMR20" s="757"/>
      <c r="UMS20" s="757"/>
      <c r="UMT20" s="757"/>
      <c r="UMU20" s="757"/>
      <c r="UMV20" s="757"/>
      <c r="UMW20" s="757"/>
      <c r="UMX20" s="757"/>
      <c r="UMY20" s="757"/>
      <c r="UMZ20" s="757"/>
      <c r="UNA20" s="757"/>
      <c r="UNB20" s="757"/>
      <c r="UNC20" s="757"/>
      <c r="UND20" s="757"/>
      <c r="UNE20" s="757"/>
      <c r="UNF20" s="757"/>
      <c r="UNG20" s="757"/>
      <c r="UNH20" s="757"/>
      <c r="UNI20" s="757"/>
      <c r="UNJ20" s="757"/>
      <c r="UNK20" s="757"/>
      <c r="UNL20" s="757"/>
      <c r="UNM20" s="757"/>
      <c r="UNN20" s="757"/>
      <c r="UNO20" s="757"/>
      <c r="UNP20" s="757"/>
      <c r="UNQ20" s="757"/>
      <c r="UNR20" s="757"/>
      <c r="UNS20" s="757"/>
      <c r="UNT20" s="757"/>
      <c r="UNU20" s="757"/>
      <c r="UNV20" s="757"/>
      <c r="UNW20" s="757"/>
      <c r="UNX20" s="757"/>
      <c r="UNY20" s="757"/>
      <c r="UNZ20" s="757"/>
      <c r="UOA20" s="757"/>
      <c r="UOB20" s="757"/>
      <c r="UOC20" s="757"/>
      <c r="UOD20" s="757"/>
      <c r="UOE20" s="757"/>
      <c r="UOF20" s="757"/>
      <c r="UOG20" s="757"/>
      <c r="UOH20" s="757"/>
      <c r="UOI20" s="757"/>
      <c r="UOJ20" s="757"/>
      <c r="UOK20" s="757"/>
      <c r="UOL20" s="757"/>
      <c r="UOM20" s="757"/>
      <c r="UON20" s="757"/>
      <c r="UOO20" s="757"/>
      <c r="UOP20" s="757"/>
      <c r="UOQ20" s="757"/>
      <c r="UOR20" s="757"/>
      <c r="UOS20" s="757"/>
      <c r="UOT20" s="757"/>
      <c r="UOU20" s="757"/>
      <c r="UOV20" s="757"/>
      <c r="UOW20" s="757"/>
      <c r="UOX20" s="757"/>
      <c r="UOY20" s="757"/>
      <c r="UOZ20" s="757"/>
      <c r="UPA20" s="757"/>
      <c r="UPB20" s="757"/>
      <c r="UPC20" s="757"/>
      <c r="UPD20" s="757"/>
      <c r="UPE20" s="757"/>
      <c r="UPF20" s="757"/>
      <c r="UPG20" s="757"/>
      <c r="UPH20" s="757"/>
      <c r="UPI20" s="757"/>
      <c r="UPJ20" s="757"/>
      <c r="UPK20" s="757"/>
      <c r="UPL20" s="757"/>
      <c r="UPM20" s="757"/>
      <c r="UPN20" s="757"/>
      <c r="UPO20" s="757"/>
      <c r="UPP20" s="757"/>
      <c r="UPQ20" s="757"/>
      <c r="UPR20" s="757"/>
      <c r="UPS20" s="757"/>
      <c r="UPT20" s="757"/>
      <c r="UPU20" s="757"/>
      <c r="UPV20" s="757"/>
      <c r="UPW20" s="757"/>
      <c r="UPX20" s="757"/>
      <c r="UPY20" s="757"/>
      <c r="UPZ20" s="757"/>
      <c r="UQA20" s="757"/>
      <c r="UQB20" s="757"/>
      <c r="UQC20" s="757"/>
      <c r="UQD20" s="757"/>
      <c r="UQE20" s="757"/>
      <c r="UQF20" s="757"/>
      <c r="UQG20" s="757"/>
      <c r="UQH20" s="757"/>
      <c r="UQI20" s="757"/>
      <c r="UQJ20" s="757"/>
      <c r="UQK20" s="757"/>
      <c r="UQL20" s="757"/>
      <c r="UQM20" s="757"/>
      <c r="UQN20" s="757"/>
      <c r="UQO20" s="757"/>
      <c r="UQP20" s="757"/>
      <c r="UQQ20" s="757"/>
      <c r="UQR20" s="757"/>
      <c r="UQS20" s="757"/>
      <c r="UQT20" s="757"/>
      <c r="UQU20" s="757"/>
      <c r="UQV20" s="757"/>
      <c r="UQW20" s="757"/>
      <c r="UQX20" s="757"/>
      <c r="UQY20" s="757"/>
      <c r="UQZ20" s="757"/>
      <c r="URA20" s="757"/>
      <c r="URB20" s="757"/>
      <c r="URC20" s="757"/>
      <c r="URD20" s="757"/>
      <c r="URE20" s="757"/>
      <c r="URF20" s="757"/>
      <c r="URG20" s="757"/>
      <c r="URH20" s="757"/>
      <c r="URI20" s="757"/>
      <c r="URJ20" s="757"/>
      <c r="URK20" s="757"/>
      <c r="URL20" s="757"/>
      <c r="URM20" s="757"/>
      <c r="URN20" s="757"/>
      <c r="URO20" s="757"/>
      <c r="URP20" s="757"/>
      <c r="URQ20" s="757"/>
      <c r="URR20" s="757"/>
      <c r="URS20" s="757"/>
      <c r="URT20" s="757"/>
      <c r="URU20" s="757"/>
      <c r="URV20" s="757"/>
      <c r="URW20" s="757"/>
      <c r="URX20" s="757"/>
      <c r="URY20" s="757"/>
      <c r="URZ20" s="757"/>
      <c r="USA20" s="757"/>
      <c r="USB20" s="757"/>
      <c r="USC20" s="757"/>
      <c r="USD20" s="757"/>
      <c r="USE20" s="757"/>
      <c r="USF20" s="757"/>
      <c r="USG20" s="757"/>
      <c r="USH20" s="757"/>
      <c r="USI20" s="757"/>
      <c r="USJ20" s="757"/>
      <c r="USK20" s="757"/>
      <c r="USL20" s="757"/>
      <c r="USM20" s="757"/>
      <c r="USN20" s="757"/>
      <c r="USO20" s="757"/>
      <c r="USP20" s="757"/>
      <c r="USQ20" s="757"/>
      <c r="USR20" s="757"/>
      <c r="USS20" s="757"/>
      <c r="UST20" s="757"/>
      <c r="USU20" s="757"/>
      <c r="USV20" s="757"/>
      <c r="USW20" s="757"/>
      <c r="USX20" s="757"/>
      <c r="USY20" s="757"/>
      <c r="USZ20" s="757"/>
      <c r="UTA20" s="757"/>
      <c r="UTB20" s="757"/>
      <c r="UTC20" s="757"/>
      <c r="UTD20" s="757"/>
      <c r="UTE20" s="757"/>
      <c r="UTF20" s="757"/>
      <c r="UTG20" s="757"/>
      <c r="UTH20" s="757"/>
      <c r="UTI20" s="757"/>
      <c r="UTJ20" s="757"/>
      <c r="UTK20" s="757"/>
      <c r="UTL20" s="757"/>
      <c r="UTM20" s="757"/>
      <c r="UTN20" s="757"/>
      <c r="UTO20" s="757"/>
      <c r="UTP20" s="757"/>
      <c r="UTQ20" s="757"/>
      <c r="UTR20" s="757"/>
      <c r="UTS20" s="757"/>
      <c r="UTT20" s="757"/>
      <c r="UTU20" s="757"/>
      <c r="UTV20" s="757"/>
      <c r="UTW20" s="757"/>
      <c r="UTX20" s="757"/>
      <c r="UTY20" s="757"/>
      <c r="UTZ20" s="757"/>
      <c r="UUA20" s="757"/>
      <c r="UUB20" s="757"/>
      <c r="UUC20" s="757"/>
      <c r="UUD20" s="757"/>
      <c r="UUE20" s="757"/>
      <c r="UUF20" s="757"/>
      <c r="UUG20" s="757"/>
      <c r="UUH20" s="757"/>
      <c r="UUI20" s="757"/>
      <c r="UUJ20" s="757"/>
      <c r="UUK20" s="757"/>
      <c r="UUL20" s="757"/>
      <c r="UUM20" s="757"/>
      <c r="UUN20" s="757"/>
      <c r="UUO20" s="757"/>
      <c r="UUP20" s="757"/>
      <c r="UUQ20" s="757"/>
      <c r="UUR20" s="757"/>
      <c r="UUS20" s="757"/>
      <c r="UUT20" s="757"/>
      <c r="UUU20" s="757"/>
      <c r="UUV20" s="757"/>
      <c r="UUW20" s="757"/>
      <c r="UUX20" s="757"/>
      <c r="UUY20" s="757"/>
      <c r="UUZ20" s="757"/>
      <c r="UVA20" s="757"/>
      <c r="UVB20" s="757"/>
      <c r="UVC20" s="757"/>
      <c r="UVD20" s="757"/>
      <c r="UVE20" s="757"/>
      <c r="UVF20" s="757"/>
      <c r="UVG20" s="757"/>
      <c r="UVH20" s="757"/>
      <c r="UVI20" s="757"/>
      <c r="UVJ20" s="757"/>
      <c r="UVK20" s="757"/>
      <c r="UVL20" s="757"/>
      <c r="UVM20" s="757"/>
      <c r="UVN20" s="757"/>
      <c r="UVO20" s="757"/>
      <c r="UVP20" s="757"/>
      <c r="UVQ20" s="757"/>
      <c r="UVR20" s="757"/>
      <c r="UVS20" s="757"/>
      <c r="UVT20" s="757"/>
      <c r="UVU20" s="757"/>
      <c r="UVV20" s="757"/>
      <c r="UVW20" s="757"/>
      <c r="UVX20" s="757"/>
      <c r="UVY20" s="757"/>
      <c r="UVZ20" s="757"/>
      <c r="UWA20" s="757"/>
      <c r="UWB20" s="757"/>
      <c r="UWC20" s="757"/>
      <c r="UWD20" s="757"/>
      <c r="UWE20" s="757"/>
      <c r="UWF20" s="757"/>
      <c r="UWG20" s="757"/>
      <c r="UWH20" s="757"/>
      <c r="UWI20" s="757"/>
      <c r="UWJ20" s="757"/>
      <c r="UWK20" s="757"/>
      <c r="UWL20" s="757"/>
      <c r="UWM20" s="757"/>
      <c r="UWN20" s="757"/>
      <c r="UWO20" s="757"/>
      <c r="UWP20" s="757"/>
      <c r="UWQ20" s="757"/>
      <c r="UWR20" s="757"/>
      <c r="UWS20" s="757"/>
      <c r="UWT20" s="757"/>
      <c r="UWU20" s="757"/>
      <c r="UWV20" s="757"/>
      <c r="UWW20" s="757"/>
      <c r="UWX20" s="757"/>
      <c r="UWY20" s="757"/>
      <c r="UWZ20" s="757"/>
      <c r="UXA20" s="757"/>
      <c r="UXB20" s="757"/>
      <c r="UXC20" s="757"/>
      <c r="UXD20" s="757"/>
      <c r="UXE20" s="757"/>
      <c r="UXF20" s="757"/>
      <c r="UXG20" s="757"/>
      <c r="UXH20" s="757"/>
      <c r="UXI20" s="757"/>
      <c r="UXJ20" s="757"/>
      <c r="UXK20" s="757"/>
      <c r="UXL20" s="757"/>
      <c r="UXM20" s="757"/>
      <c r="UXN20" s="757"/>
      <c r="UXO20" s="757"/>
      <c r="UXP20" s="757"/>
      <c r="UXQ20" s="757"/>
      <c r="UXR20" s="757"/>
      <c r="UXS20" s="757"/>
      <c r="UXT20" s="757"/>
      <c r="UXU20" s="757"/>
      <c r="UXV20" s="757"/>
      <c r="UXW20" s="757"/>
      <c r="UXX20" s="757"/>
      <c r="UXY20" s="757"/>
      <c r="UXZ20" s="757"/>
      <c r="UYA20" s="757"/>
      <c r="UYB20" s="757"/>
      <c r="UYC20" s="757"/>
      <c r="UYD20" s="757"/>
      <c r="UYE20" s="757"/>
      <c r="UYF20" s="757"/>
      <c r="UYG20" s="757"/>
      <c r="UYH20" s="757"/>
      <c r="UYI20" s="757"/>
      <c r="UYJ20" s="757"/>
      <c r="UYK20" s="757"/>
      <c r="UYL20" s="757"/>
      <c r="UYM20" s="757"/>
      <c r="UYN20" s="757"/>
      <c r="UYO20" s="757"/>
      <c r="UYP20" s="757"/>
      <c r="UYQ20" s="757"/>
      <c r="UYR20" s="757"/>
      <c r="UYS20" s="757"/>
      <c r="UYT20" s="757"/>
      <c r="UYU20" s="757"/>
      <c r="UYV20" s="757"/>
      <c r="UYW20" s="757"/>
      <c r="UYX20" s="757"/>
      <c r="UYY20" s="757"/>
      <c r="UYZ20" s="757"/>
      <c r="UZA20" s="757"/>
      <c r="UZB20" s="757"/>
      <c r="UZC20" s="757"/>
      <c r="UZD20" s="757"/>
      <c r="UZE20" s="757"/>
      <c r="UZF20" s="757"/>
      <c r="UZG20" s="757"/>
      <c r="UZH20" s="757"/>
      <c r="UZI20" s="757"/>
      <c r="UZJ20" s="757"/>
      <c r="UZK20" s="757"/>
      <c r="UZL20" s="757"/>
      <c r="UZM20" s="757"/>
      <c r="UZN20" s="757"/>
      <c r="UZO20" s="757"/>
      <c r="UZP20" s="757"/>
      <c r="UZQ20" s="757"/>
      <c r="UZR20" s="757"/>
      <c r="UZS20" s="757"/>
      <c r="UZT20" s="757"/>
      <c r="UZU20" s="757"/>
      <c r="UZV20" s="757"/>
      <c r="UZW20" s="757"/>
      <c r="UZX20" s="757"/>
      <c r="UZY20" s="757"/>
      <c r="UZZ20" s="757"/>
      <c r="VAA20" s="757"/>
      <c r="VAB20" s="757"/>
      <c r="VAC20" s="757"/>
      <c r="VAD20" s="757"/>
      <c r="VAE20" s="757"/>
      <c r="VAF20" s="757"/>
      <c r="VAG20" s="757"/>
      <c r="VAH20" s="757"/>
      <c r="VAI20" s="757"/>
      <c r="VAJ20" s="757"/>
      <c r="VAK20" s="757"/>
      <c r="VAL20" s="757"/>
      <c r="VAM20" s="757"/>
      <c r="VAN20" s="757"/>
      <c r="VAO20" s="757"/>
      <c r="VAP20" s="757"/>
      <c r="VAQ20" s="757"/>
      <c r="VAR20" s="757"/>
      <c r="VAS20" s="757"/>
      <c r="VAT20" s="757"/>
      <c r="VAU20" s="757"/>
      <c r="VAV20" s="757"/>
      <c r="VAW20" s="757"/>
      <c r="VAX20" s="757"/>
      <c r="VAY20" s="757"/>
      <c r="VAZ20" s="757"/>
      <c r="VBA20" s="757"/>
      <c r="VBB20" s="757"/>
      <c r="VBC20" s="757"/>
      <c r="VBD20" s="757"/>
      <c r="VBE20" s="757"/>
      <c r="VBF20" s="757"/>
      <c r="VBG20" s="757"/>
      <c r="VBH20" s="757"/>
      <c r="VBI20" s="757"/>
      <c r="VBJ20" s="757"/>
      <c r="VBK20" s="757"/>
      <c r="VBL20" s="757"/>
      <c r="VBM20" s="757"/>
      <c r="VBN20" s="757"/>
      <c r="VBO20" s="757"/>
      <c r="VBP20" s="757"/>
      <c r="VBQ20" s="757"/>
      <c r="VBR20" s="757"/>
      <c r="VBS20" s="757"/>
      <c r="VBT20" s="757"/>
      <c r="VBU20" s="757"/>
      <c r="VBV20" s="757"/>
      <c r="VBW20" s="757"/>
      <c r="VBX20" s="757"/>
      <c r="VBY20" s="757"/>
      <c r="VBZ20" s="757"/>
      <c r="VCA20" s="757"/>
      <c r="VCB20" s="757"/>
      <c r="VCC20" s="757"/>
      <c r="VCD20" s="757"/>
      <c r="VCE20" s="757"/>
      <c r="VCF20" s="757"/>
      <c r="VCG20" s="757"/>
      <c r="VCH20" s="757"/>
      <c r="VCI20" s="757"/>
      <c r="VCJ20" s="757"/>
      <c r="VCK20" s="757"/>
      <c r="VCL20" s="757"/>
      <c r="VCM20" s="757"/>
      <c r="VCN20" s="757"/>
      <c r="VCO20" s="757"/>
      <c r="VCP20" s="757"/>
      <c r="VCQ20" s="757"/>
      <c r="VCR20" s="757"/>
      <c r="VCS20" s="757"/>
      <c r="VCT20" s="757"/>
      <c r="VCU20" s="757"/>
      <c r="VCV20" s="757"/>
      <c r="VCW20" s="757"/>
      <c r="VCX20" s="757"/>
      <c r="VCY20" s="757"/>
      <c r="VCZ20" s="757"/>
      <c r="VDA20" s="757"/>
      <c r="VDB20" s="757"/>
      <c r="VDC20" s="757"/>
      <c r="VDD20" s="757"/>
      <c r="VDE20" s="757"/>
      <c r="VDF20" s="757"/>
      <c r="VDG20" s="757"/>
      <c r="VDH20" s="757"/>
      <c r="VDI20" s="757"/>
      <c r="VDJ20" s="757"/>
      <c r="VDK20" s="757"/>
      <c r="VDL20" s="757"/>
      <c r="VDM20" s="757"/>
      <c r="VDN20" s="757"/>
      <c r="VDO20" s="757"/>
      <c r="VDP20" s="757"/>
      <c r="VDQ20" s="757"/>
      <c r="VDR20" s="757"/>
      <c r="VDS20" s="757"/>
      <c r="VDT20" s="757"/>
      <c r="VDU20" s="757"/>
      <c r="VDV20" s="757"/>
      <c r="VDW20" s="757"/>
      <c r="VDX20" s="757"/>
      <c r="VDY20" s="757"/>
      <c r="VDZ20" s="757"/>
      <c r="VEA20" s="757"/>
      <c r="VEB20" s="757"/>
      <c r="VEC20" s="757"/>
      <c r="VED20" s="757"/>
      <c r="VEE20" s="757"/>
      <c r="VEF20" s="757"/>
      <c r="VEG20" s="757"/>
      <c r="VEH20" s="757"/>
      <c r="VEI20" s="757"/>
      <c r="VEJ20" s="757"/>
      <c r="VEK20" s="757"/>
      <c r="VEL20" s="757"/>
      <c r="VEM20" s="757"/>
      <c r="VEN20" s="757"/>
      <c r="VEO20" s="757"/>
      <c r="VEP20" s="757"/>
      <c r="VEQ20" s="757"/>
      <c r="VER20" s="757"/>
      <c r="VES20" s="757"/>
      <c r="VET20" s="757"/>
      <c r="VEU20" s="757"/>
      <c r="VEV20" s="757"/>
      <c r="VEW20" s="757"/>
      <c r="VEX20" s="757"/>
      <c r="VEY20" s="757"/>
      <c r="VEZ20" s="757"/>
      <c r="VFA20" s="757"/>
      <c r="VFB20" s="757"/>
      <c r="VFC20" s="757"/>
      <c r="VFD20" s="757"/>
      <c r="VFE20" s="757"/>
      <c r="VFF20" s="757"/>
      <c r="VFG20" s="757"/>
      <c r="VFH20" s="757"/>
      <c r="VFI20" s="757"/>
      <c r="VFJ20" s="757"/>
      <c r="VFK20" s="757"/>
      <c r="VFL20" s="757"/>
      <c r="VFM20" s="757"/>
      <c r="VFN20" s="757"/>
      <c r="VFO20" s="757"/>
      <c r="VFP20" s="757"/>
      <c r="VFQ20" s="757"/>
      <c r="VFR20" s="757"/>
      <c r="VFS20" s="757"/>
      <c r="VFT20" s="757"/>
      <c r="VFU20" s="757"/>
      <c r="VFV20" s="757"/>
      <c r="VFW20" s="757"/>
      <c r="VFX20" s="757"/>
      <c r="VFY20" s="757"/>
      <c r="VFZ20" s="757"/>
      <c r="VGA20" s="757"/>
      <c r="VGB20" s="757"/>
      <c r="VGC20" s="757"/>
      <c r="VGD20" s="757"/>
      <c r="VGE20" s="757"/>
      <c r="VGF20" s="757"/>
      <c r="VGG20" s="757"/>
      <c r="VGH20" s="757"/>
      <c r="VGI20" s="757"/>
      <c r="VGJ20" s="757"/>
      <c r="VGK20" s="757"/>
      <c r="VGL20" s="757"/>
      <c r="VGM20" s="757"/>
      <c r="VGN20" s="757"/>
      <c r="VGO20" s="757"/>
      <c r="VGP20" s="757"/>
      <c r="VGQ20" s="757"/>
      <c r="VGR20" s="757"/>
      <c r="VGS20" s="757"/>
      <c r="VGT20" s="757"/>
      <c r="VGU20" s="757"/>
      <c r="VGV20" s="757"/>
      <c r="VGW20" s="757"/>
      <c r="VGX20" s="757"/>
      <c r="VGY20" s="757"/>
      <c r="VGZ20" s="757"/>
      <c r="VHA20" s="757"/>
      <c r="VHB20" s="757"/>
      <c r="VHC20" s="757"/>
      <c r="VHD20" s="757"/>
      <c r="VHE20" s="757"/>
      <c r="VHF20" s="757"/>
      <c r="VHG20" s="757"/>
      <c r="VHH20" s="757"/>
      <c r="VHI20" s="757"/>
      <c r="VHJ20" s="757"/>
      <c r="VHK20" s="757"/>
      <c r="VHL20" s="757"/>
      <c r="VHM20" s="757"/>
      <c r="VHN20" s="757"/>
      <c r="VHO20" s="757"/>
      <c r="VHP20" s="757"/>
      <c r="VHQ20" s="757"/>
      <c r="VHR20" s="757"/>
      <c r="VHS20" s="757"/>
      <c r="VHT20" s="757"/>
      <c r="VHU20" s="757"/>
      <c r="VHV20" s="757"/>
      <c r="VHW20" s="757"/>
      <c r="VHX20" s="757"/>
      <c r="VHY20" s="757"/>
      <c r="VHZ20" s="757"/>
      <c r="VIA20" s="757"/>
      <c r="VIB20" s="757"/>
      <c r="VIC20" s="757"/>
      <c r="VID20" s="757"/>
      <c r="VIE20" s="757"/>
      <c r="VIF20" s="757"/>
      <c r="VIG20" s="757"/>
      <c r="VIH20" s="757"/>
      <c r="VII20" s="757"/>
      <c r="VIJ20" s="757"/>
      <c r="VIK20" s="757"/>
      <c r="VIL20" s="757"/>
      <c r="VIM20" s="757"/>
      <c r="VIN20" s="757"/>
      <c r="VIO20" s="757"/>
      <c r="VIP20" s="757"/>
      <c r="VIQ20" s="757"/>
      <c r="VIR20" s="757"/>
      <c r="VIS20" s="757"/>
      <c r="VIT20" s="757"/>
      <c r="VIU20" s="757"/>
      <c r="VIV20" s="757"/>
      <c r="VIW20" s="757"/>
      <c r="VIX20" s="757"/>
      <c r="VIY20" s="757"/>
      <c r="VIZ20" s="757"/>
      <c r="VJA20" s="757"/>
      <c r="VJB20" s="757"/>
      <c r="VJC20" s="757"/>
      <c r="VJD20" s="757"/>
      <c r="VJE20" s="757"/>
      <c r="VJF20" s="757"/>
      <c r="VJG20" s="757"/>
      <c r="VJH20" s="757"/>
      <c r="VJI20" s="757"/>
      <c r="VJJ20" s="757"/>
      <c r="VJK20" s="757"/>
      <c r="VJL20" s="757"/>
      <c r="VJM20" s="757"/>
      <c r="VJN20" s="757"/>
      <c r="VJO20" s="757"/>
      <c r="VJP20" s="757"/>
      <c r="VJQ20" s="757"/>
      <c r="VJR20" s="757"/>
      <c r="VJS20" s="757"/>
      <c r="VJT20" s="757"/>
      <c r="VJU20" s="757"/>
      <c r="VJV20" s="757"/>
      <c r="VJW20" s="757"/>
      <c r="VJX20" s="757"/>
      <c r="VJY20" s="757"/>
      <c r="VJZ20" s="757"/>
      <c r="VKA20" s="757"/>
      <c r="VKB20" s="757"/>
      <c r="VKC20" s="757"/>
      <c r="VKD20" s="757"/>
      <c r="VKE20" s="757"/>
      <c r="VKF20" s="757"/>
      <c r="VKG20" s="757"/>
      <c r="VKH20" s="757"/>
      <c r="VKI20" s="757"/>
      <c r="VKJ20" s="757"/>
      <c r="VKK20" s="757"/>
      <c r="VKL20" s="757"/>
      <c r="VKM20" s="757"/>
      <c r="VKN20" s="757"/>
      <c r="VKO20" s="757"/>
      <c r="VKP20" s="757"/>
      <c r="VKQ20" s="757"/>
      <c r="VKR20" s="757"/>
      <c r="VKS20" s="757"/>
      <c r="VKT20" s="757"/>
      <c r="VKU20" s="757"/>
      <c r="VKV20" s="757"/>
      <c r="VKW20" s="757"/>
      <c r="VKX20" s="757"/>
      <c r="VKY20" s="757"/>
      <c r="VKZ20" s="757"/>
      <c r="VLA20" s="757"/>
      <c r="VLB20" s="757"/>
      <c r="VLC20" s="757"/>
      <c r="VLD20" s="757"/>
      <c r="VLE20" s="757"/>
      <c r="VLF20" s="757"/>
      <c r="VLG20" s="757"/>
      <c r="VLH20" s="757"/>
      <c r="VLI20" s="757"/>
      <c r="VLJ20" s="757"/>
      <c r="VLK20" s="757"/>
      <c r="VLL20" s="757"/>
      <c r="VLM20" s="757"/>
      <c r="VLN20" s="757"/>
      <c r="VLO20" s="757"/>
      <c r="VLP20" s="757"/>
      <c r="VLQ20" s="757"/>
      <c r="VLR20" s="757"/>
      <c r="VLS20" s="757"/>
      <c r="VLT20" s="757"/>
      <c r="VLU20" s="757"/>
      <c r="VLV20" s="757"/>
      <c r="VLW20" s="757"/>
      <c r="VLX20" s="757"/>
      <c r="VLY20" s="757"/>
      <c r="VLZ20" s="757"/>
      <c r="VMA20" s="757"/>
      <c r="VMB20" s="757"/>
      <c r="VMC20" s="757"/>
      <c r="VMD20" s="757"/>
      <c r="VME20" s="757"/>
      <c r="VMF20" s="757"/>
      <c r="VMG20" s="757"/>
      <c r="VMH20" s="757"/>
      <c r="VMI20" s="757"/>
      <c r="VMJ20" s="757"/>
      <c r="VMK20" s="757"/>
      <c r="VML20" s="757"/>
      <c r="VMM20" s="757"/>
      <c r="VMN20" s="757"/>
      <c r="VMO20" s="757"/>
      <c r="VMP20" s="757"/>
      <c r="VMQ20" s="757"/>
      <c r="VMR20" s="757"/>
      <c r="VMS20" s="757"/>
      <c r="VMT20" s="757"/>
      <c r="VMU20" s="757"/>
      <c r="VMV20" s="757"/>
      <c r="VMW20" s="757"/>
      <c r="VMX20" s="757"/>
      <c r="VMY20" s="757"/>
      <c r="VMZ20" s="757"/>
      <c r="VNA20" s="757"/>
      <c r="VNB20" s="757"/>
      <c r="VNC20" s="757"/>
      <c r="VND20" s="757"/>
      <c r="VNE20" s="757"/>
      <c r="VNF20" s="757"/>
      <c r="VNG20" s="757"/>
      <c r="VNH20" s="757"/>
      <c r="VNI20" s="757"/>
      <c r="VNJ20" s="757"/>
      <c r="VNK20" s="757"/>
      <c r="VNL20" s="757"/>
      <c r="VNM20" s="757"/>
      <c r="VNN20" s="757"/>
      <c r="VNO20" s="757"/>
      <c r="VNP20" s="757"/>
      <c r="VNQ20" s="757"/>
      <c r="VNR20" s="757"/>
      <c r="VNS20" s="757"/>
      <c r="VNT20" s="757"/>
      <c r="VNU20" s="757"/>
      <c r="VNV20" s="757"/>
      <c r="VNW20" s="757"/>
      <c r="VNX20" s="757"/>
      <c r="VNY20" s="757"/>
      <c r="VNZ20" s="757"/>
      <c r="VOA20" s="757"/>
      <c r="VOB20" s="757"/>
      <c r="VOC20" s="757"/>
      <c r="VOD20" s="757"/>
      <c r="VOE20" s="757"/>
      <c r="VOF20" s="757"/>
      <c r="VOG20" s="757"/>
      <c r="VOH20" s="757"/>
      <c r="VOI20" s="757"/>
      <c r="VOJ20" s="757"/>
      <c r="VOK20" s="757"/>
      <c r="VOL20" s="757"/>
      <c r="VOM20" s="757"/>
      <c r="VON20" s="757"/>
      <c r="VOO20" s="757"/>
      <c r="VOP20" s="757"/>
      <c r="VOQ20" s="757"/>
      <c r="VOR20" s="757"/>
      <c r="VOS20" s="757"/>
      <c r="VOT20" s="757"/>
      <c r="VOU20" s="757"/>
      <c r="VOV20" s="757"/>
      <c r="VOW20" s="757"/>
      <c r="VOX20" s="757"/>
      <c r="VOY20" s="757"/>
      <c r="VOZ20" s="757"/>
      <c r="VPA20" s="757"/>
      <c r="VPB20" s="757"/>
      <c r="VPC20" s="757"/>
      <c r="VPD20" s="757"/>
      <c r="VPE20" s="757"/>
      <c r="VPF20" s="757"/>
      <c r="VPG20" s="757"/>
      <c r="VPH20" s="757"/>
      <c r="VPI20" s="757"/>
      <c r="VPJ20" s="757"/>
      <c r="VPK20" s="757"/>
      <c r="VPL20" s="757"/>
      <c r="VPM20" s="757"/>
      <c r="VPN20" s="757"/>
      <c r="VPO20" s="757"/>
      <c r="VPP20" s="757"/>
      <c r="VPQ20" s="757"/>
      <c r="VPR20" s="757"/>
      <c r="VPS20" s="757"/>
      <c r="VPT20" s="757"/>
      <c r="VPU20" s="757"/>
      <c r="VPV20" s="757"/>
      <c r="VPW20" s="757"/>
      <c r="VPX20" s="757"/>
      <c r="VPY20" s="757"/>
      <c r="VPZ20" s="757"/>
      <c r="VQA20" s="757"/>
      <c r="VQB20" s="757"/>
      <c r="VQC20" s="757"/>
      <c r="VQD20" s="757"/>
      <c r="VQE20" s="757"/>
      <c r="VQF20" s="757"/>
      <c r="VQG20" s="757"/>
      <c r="VQH20" s="757"/>
      <c r="VQI20" s="757"/>
      <c r="VQJ20" s="757"/>
      <c r="VQK20" s="757"/>
      <c r="VQL20" s="757"/>
      <c r="VQM20" s="757"/>
      <c r="VQN20" s="757"/>
      <c r="VQO20" s="757"/>
      <c r="VQP20" s="757"/>
      <c r="VQQ20" s="757"/>
      <c r="VQR20" s="757"/>
      <c r="VQS20" s="757"/>
      <c r="VQT20" s="757"/>
      <c r="VQU20" s="757"/>
      <c r="VQV20" s="757"/>
      <c r="VQW20" s="757"/>
      <c r="VQX20" s="757"/>
      <c r="VQY20" s="757"/>
      <c r="VQZ20" s="757"/>
      <c r="VRA20" s="757"/>
      <c r="VRB20" s="757"/>
      <c r="VRC20" s="757"/>
      <c r="VRD20" s="757"/>
      <c r="VRE20" s="757"/>
      <c r="VRF20" s="757"/>
      <c r="VRG20" s="757"/>
      <c r="VRH20" s="757"/>
      <c r="VRI20" s="757"/>
      <c r="VRJ20" s="757"/>
      <c r="VRK20" s="757"/>
      <c r="VRL20" s="757"/>
      <c r="VRM20" s="757"/>
      <c r="VRN20" s="757"/>
      <c r="VRO20" s="757"/>
      <c r="VRP20" s="757"/>
      <c r="VRQ20" s="757"/>
      <c r="VRR20" s="757"/>
      <c r="VRS20" s="757"/>
      <c r="VRT20" s="757"/>
      <c r="VRU20" s="757"/>
      <c r="VRV20" s="757"/>
      <c r="VRW20" s="757"/>
      <c r="VRX20" s="757"/>
      <c r="VRY20" s="757"/>
      <c r="VRZ20" s="757"/>
      <c r="VSA20" s="757"/>
      <c r="VSB20" s="757"/>
      <c r="VSC20" s="757"/>
      <c r="VSD20" s="757"/>
      <c r="VSE20" s="757"/>
      <c r="VSF20" s="757"/>
      <c r="VSG20" s="757"/>
      <c r="VSH20" s="757"/>
      <c r="VSI20" s="757"/>
      <c r="VSJ20" s="757"/>
      <c r="VSK20" s="757"/>
      <c r="VSL20" s="757"/>
      <c r="VSM20" s="757"/>
      <c r="VSN20" s="757"/>
      <c r="VSO20" s="757"/>
      <c r="VSP20" s="757"/>
      <c r="VSQ20" s="757"/>
      <c r="VSR20" s="757"/>
      <c r="VSS20" s="757"/>
      <c r="VST20" s="757"/>
      <c r="VSU20" s="757"/>
      <c r="VSV20" s="757"/>
      <c r="VSW20" s="757"/>
      <c r="VSX20" s="757"/>
      <c r="VSY20" s="757"/>
      <c r="VSZ20" s="757"/>
      <c r="VTA20" s="757"/>
      <c r="VTB20" s="757"/>
      <c r="VTC20" s="757"/>
      <c r="VTD20" s="757"/>
      <c r="VTE20" s="757"/>
      <c r="VTF20" s="757"/>
      <c r="VTG20" s="757"/>
      <c r="VTH20" s="757"/>
      <c r="VTI20" s="757"/>
      <c r="VTJ20" s="757"/>
      <c r="VTK20" s="757"/>
      <c r="VTL20" s="757"/>
      <c r="VTM20" s="757"/>
      <c r="VTN20" s="757"/>
      <c r="VTO20" s="757"/>
      <c r="VTP20" s="757"/>
      <c r="VTQ20" s="757"/>
      <c r="VTR20" s="757"/>
      <c r="VTS20" s="757"/>
      <c r="VTT20" s="757"/>
      <c r="VTU20" s="757"/>
      <c r="VTV20" s="757"/>
      <c r="VTW20" s="757"/>
      <c r="VTX20" s="757"/>
      <c r="VTY20" s="757"/>
      <c r="VTZ20" s="757"/>
      <c r="VUA20" s="757"/>
      <c r="VUB20" s="757"/>
      <c r="VUC20" s="757"/>
      <c r="VUD20" s="757"/>
      <c r="VUE20" s="757"/>
      <c r="VUF20" s="757"/>
      <c r="VUG20" s="757"/>
      <c r="VUH20" s="757"/>
      <c r="VUI20" s="757"/>
      <c r="VUJ20" s="757"/>
      <c r="VUK20" s="757"/>
      <c r="VUL20" s="757"/>
      <c r="VUM20" s="757"/>
      <c r="VUN20" s="757"/>
      <c r="VUO20" s="757"/>
      <c r="VUP20" s="757"/>
      <c r="VUQ20" s="757"/>
      <c r="VUR20" s="757"/>
      <c r="VUS20" s="757"/>
      <c r="VUT20" s="757"/>
      <c r="VUU20" s="757"/>
      <c r="VUV20" s="757"/>
      <c r="VUW20" s="757"/>
      <c r="VUX20" s="757"/>
      <c r="VUY20" s="757"/>
      <c r="VUZ20" s="757"/>
      <c r="VVA20" s="757"/>
      <c r="VVB20" s="757"/>
      <c r="VVC20" s="757"/>
      <c r="VVD20" s="757"/>
      <c r="VVE20" s="757"/>
      <c r="VVF20" s="757"/>
      <c r="VVG20" s="757"/>
      <c r="VVH20" s="757"/>
      <c r="VVI20" s="757"/>
      <c r="VVJ20" s="757"/>
      <c r="VVK20" s="757"/>
      <c r="VVL20" s="757"/>
      <c r="VVM20" s="757"/>
      <c r="VVN20" s="757"/>
      <c r="VVO20" s="757"/>
      <c r="VVP20" s="757"/>
      <c r="VVQ20" s="757"/>
      <c r="VVR20" s="757"/>
      <c r="VVS20" s="757"/>
      <c r="VVT20" s="757"/>
      <c r="VVU20" s="757"/>
      <c r="VVV20" s="757"/>
      <c r="VVW20" s="757"/>
      <c r="VVX20" s="757"/>
      <c r="VVY20" s="757"/>
      <c r="VVZ20" s="757"/>
      <c r="VWA20" s="757"/>
      <c r="VWB20" s="757"/>
      <c r="VWC20" s="757"/>
      <c r="VWD20" s="757"/>
      <c r="VWE20" s="757"/>
      <c r="VWF20" s="757"/>
      <c r="VWG20" s="757"/>
      <c r="VWH20" s="757"/>
      <c r="VWI20" s="757"/>
      <c r="VWJ20" s="757"/>
      <c r="VWK20" s="757"/>
      <c r="VWL20" s="757"/>
      <c r="VWM20" s="757"/>
      <c r="VWN20" s="757"/>
      <c r="VWO20" s="757"/>
      <c r="VWP20" s="757"/>
      <c r="VWQ20" s="757"/>
      <c r="VWR20" s="757"/>
      <c r="VWS20" s="757"/>
      <c r="VWT20" s="757"/>
      <c r="VWU20" s="757"/>
      <c r="VWV20" s="757"/>
      <c r="VWW20" s="757"/>
      <c r="VWX20" s="757"/>
      <c r="VWY20" s="757"/>
      <c r="VWZ20" s="757"/>
      <c r="VXA20" s="757"/>
      <c r="VXB20" s="757"/>
      <c r="VXC20" s="757"/>
      <c r="VXD20" s="757"/>
      <c r="VXE20" s="757"/>
      <c r="VXF20" s="757"/>
      <c r="VXG20" s="757"/>
      <c r="VXH20" s="757"/>
      <c r="VXI20" s="757"/>
      <c r="VXJ20" s="757"/>
      <c r="VXK20" s="757"/>
      <c r="VXL20" s="757"/>
      <c r="VXM20" s="757"/>
      <c r="VXN20" s="757"/>
      <c r="VXO20" s="757"/>
      <c r="VXP20" s="757"/>
      <c r="VXQ20" s="757"/>
      <c r="VXR20" s="757"/>
      <c r="VXS20" s="757"/>
      <c r="VXT20" s="757"/>
      <c r="VXU20" s="757"/>
      <c r="VXV20" s="757"/>
      <c r="VXW20" s="757"/>
      <c r="VXX20" s="757"/>
      <c r="VXY20" s="757"/>
      <c r="VXZ20" s="757"/>
      <c r="VYA20" s="757"/>
      <c r="VYB20" s="757"/>
      <c r="VYC20" s="757"/>
      <c r="VYD20" s="757"/>
      <c r="VYE20" s="757"/>
      <c r="VYF20" s="757"/>
      <c r="VYG20" s="757"/>
      <c r="VYH20" s="757"/>
      <c r="VYI20" s="757"/>
      <c r="VYJ20" s="757"/>
      <c r="VYK20" s="757"/>
      <c r="VYL20" s="757"/>
      <c r="VYM20" s="757"/>
      <c r="VYN20" s="757"/>
      <c r="VYO20" s="757"/>
      <c r="VYP20" s="757"/>
      <c r="VYQ20" s="757"/>
      <c r="VYR20" s="757"/>
      <c r="VYS20" s="757"/>
      <c r="VYT20" s="757"/>
      <c r="VYU20" s="757"/>
      <c r="VYV20" s="757"/>
      <c r="VYW20" s="757"/>
      <c r="VYX20" s="757"/>
      <c r="VYY20" s="757"/>
      <c r="VYZ20" s="757"/>
      <c r="VZA20" s="757"/>
      <c r="VZB20" s="757"/>
      <c r="VZC20" s="757"/>
      <c r="VZD20" s="757"/>
      <c r="VZE20" s="757"/>
      <c r="VZF20" s="757"/>
      <c r="VZG20" s="757"/>
      <c r="VZH20" s="757"/>
      <c r="VZI20" s="757"/>
      <c r="VZJ20" s="757"/>
      <c r="VZK20" s="757"/>
      <c r="VZL20" s="757"/>
      <c r="VZM20" s="757"/>
      <c r="VZN20" s="757"/>
      <c r="VZO20" s="757"/>
      <c r="VZP20" s="757"/>
      <c r="VZQ20" s="757"/>
      <c r="VZR20" s="757"/>
      <c r="VZS20" s="757"/>
      <c r="VZT20" s="757"/>
      <c r="VZU20" s="757"/>
      <c r="VZV20" s="757"/>
      <c r="VZW20" s="757"/>
      <c r="VZX20" s="757"/>
      <c r="VZY20" s="757"/>
      <c r="VZZ20" s="757"/>
      <c r="WAA20" s="757"/>
      <c r="WAB20" s="757"/>
      <c r="WAC20" s="757"/>
      <c r="WAD20" s="757"/>
      <c r="WAE20" s="757"/>
      <c r="WAF20" s="757"/>
      <c r="WAG20" s="757"/>
      <c r="WAH20" s="757"/>
      <c r="WAI20" s="757"/>
      <c r="WAJ20" s="757"/>
      <c r="WAK20" s="757"/>
      <c r="WAL20" s="757"/>
      <c r="WAM20" s="757"/>
      <c r="WAN20" s="757"/>
      <c r="WAO20" s="757"/>
      <c r="WAP20" s="757"/>
      <c r="WAQ20" s="757"/>
      <c r="WAR20" s="757"/>
      <c r="WAS20" s="757"/>
      <c r="WAT20" s="757"/>
      <c r="WAU20" s="757"/>
      <c r="WAV20" s="757"/>
      <c r="WAW20" s="757"/>
      <c r="WAX20" s="757"/>
      <c r="WAY20" s="757"/>
      <c r="WAZ20" s="757"/>
      <c r="WBA20" s="757"/>
      <c r="WBB20" s="757"/>
      <c r="WBC20" s="757"/>
      <c r="WBD20" s="757"/>
      <c r="WBE20" s="757"/>
      <c r="WBF20" s="757"/>
      <c r="WBG20" s="757"/>
      <c r="WBH20" s="757"/>
      <c r="WBI20" s="757"/>
      <c r="WBJ20" s="757"/>
      <c r="WBK20" s="757"/>
      <c r="WBL20" s="757"/>
      <c r="WBM20" s="757"/>
      <c r="WBN20" s="757"/>
      <c r="WBO20" s="757"/>
      <c r="WBP20" s="757"/>
      <c r="WBQ20" s="757"/>
      <c r="WBR20" s="757"/>
      <c r="WBS20" s="757"/>
      <c r="WBT20" s="757"/>
      <c r="WBU20" s="757"/>
      <c r="WBV20" s="757"/>
      <c r="WBW20" s="757"/>
      <c r="WBX20" s="757"/>
      <c r="WBY20" s="757"/>
      <c r="WBZ20" s="757"/>
      <c r="WCA20" s="757"/>
      <c r="WCB20" s="757"/>
      <c r="WCC20" s="757"/>
      <c r="WCD20" s="757"/>
      <c r="WCE20" s="757"/>
      <c r="WCF20" s="757"/>
      <c r="WCG20" s="757"/>
      <c r="WCH20" s="757"/>
      <c r="WCI20" s="757"/>
      <c r="WCJ20" s="757"/>
      <c r="WCK20" s="757"/>
      <c r="WCL20" s="757"/>
      <c r="WCM20" s="757"/>
      <c r="WCN20" s="757"/>
      <c r="WCO20" s="757"/>
      <c r="WCP20" s="757"/>
      <c r="WCQ20" s="757"/>
      <c r="WCR20" s="757"/>
      <c r="WCS20" s="757"/>
      <c r="WCT20" s="757"/>
      <c r="WCU20" s="757"/>
      <c r="WCV20" s="757"/>
      <c r="WCW20" s="757"/>
      <c r="WCX20" s="757"/>
      <c r="WCY20" s="757"/>
      <c r="WCZ20" s="757"/>
      <c r="WDA20" s="757"/>
      <c r="WDB20" s="757"/>
      <c r="WDC20" s="757"/>
      <c r="WDD20" s="757"/>
      <c r="WDE20" s="757"/>
      <c r="WDF20" s="757"/>
      <c r="WDG20" s="757"/>
      <c r="WDH20" s="757"/>
      <c r="WDI20" s="757"/>
      <c r="WDJ20" s="757"/>
      <c r="WDK20" s="757"/>
      <c r="WDL20" s="757"/>
      <c r="WDM20" s="757"/>
      <c r="WDN20" s="757"/>
      <c r="WDO20" s="757"/>
      <c r="WDP20" s="757"/>
      <c r="WDQ20" s="757"/>
      <c r="WDR20" s="757"/>
      <c r="WDS20" s="757"/>
      <c r="WDT20" s="757"/>
      <c r="WDU20" s="757"/>
      <c r="WDV20" s="757"/>
      <c r="WDW20" s="757"/>
      <c r="WDX20" s="757"/>
      <c r="WDY20" s="757"/>
      <c r="WDZ20" s="757"/>
      <c r="WEA20" s="757"/>
      <c r="WEB20" s="757"/>
      <c r="WEC20" s="757"/>
      <c r="WED20" s="757"/>
      <c r="WEE20" s="757"/>
      <c r="WEF20" s="757"/>
      <c r="WEG20" s="757"/>
      <c r="WEH20" s="757"/>
      <c r="WEI20" s="757"/>
      <c r="WEJ20" s="757"/>
      <c r="WEK20" s="757"/>
      <c r="WEL20" s="757"/>
      <c r="WEM20" s="757"/>
      <c r="WEN20" s="757"/>
      <c r="WEO20" s="757"/>
      <c r="WEP20" s="757"/>
      <c r="WEQ20" s="757"/>
      <c r="WER20" s="757"/>
      <c r="WES20" s="757"/>
      <c r="WET20" s="757"/>
      <c r="WEU20" s="757"/>
      <c r="WEV20" s="757"/>
      <c r="WEW20" s="757"/>
      <c r="WEX20" s="757"/>
      <c r="WEY20" s="757"/>
      <c r="WEZ20" s="757"/>
      <c r="WFA20" s="757"/>
      <c r="WFB20" s="757"/>
      <c r="WFC20" s="757"/>
      <c r="WFD20" s="757"/>
      <c r="WFE20" s="757"/>
      <c r="WFF20" s="757"/>
      <c r="WFG20" s="757"/>
      <c r="WFH20" s="757"/>
      <c r="WFI20" s="757"/>
      <c r="WFJ20" s="757"/>
      <c r="WFK20" s="757"/>
      <c r="WFL20" s="757"/>
      <c r="WFM20" s="757"/>
      <c r="WFN20" s="757"/>
      <c r="WFO20" s="757"/>
      <c r="WFP20" s="757"/>
      <c r="WFQ20" s="757"/>
      <c r="WFR20" s="757"/>
      <c r="WFS20" s="757"/>
      <c r="WFT20" s="757"/>
      <c r="WFU20" s="757"/>
      <c r="WFV20" s="757"/>
      <c r="WFW20" s="757"/>
      <c r="WFX20" s="757"/>
      <c r="WFY20" s="757"/>
      <c r="WFZ20" s="757"/>
      <c r="WGA20" s="757"/>
      <c r="WGB20" s="757"/>
      <c r="WGC20" s="757"/>
      <c r="WGD20" s="757"/>
      <c r="WGE20" s="757"/>
      <c r="WGF20" s="757"/>
      <c r="WGG20" s="757"/>
      <c r="WGH20" s="757"/>
      <c r="WGI20" s="757"/>
      <c r="WGJ20" s="757"/>
      <c r="WGK20" s="757"/>
      <c r="WGL20" s="757"/>
      <c r="WGM20" s="757"/>
      <c r="WGN20" s="757"/>
      <c r="WGO20" s="757"/>
      <c r="WGP20" s="757"/>
      <c r="WGQ20" s="757"/>
      <c r="WGR20" s="757"/>
      <c r="WGS20" s="757"/>
      <c r="WGT20" s="757"/>
      <c r="WGU20" s="757"/>
      <c r="WGV20" s="757"/>
      <c r="WGW20" s="757"/>
      <c r="WGX20" s="757"/>
      <c r="WGY20" s="757"/>
      <c r="WGZ20" s="757"/>
      <c r="WHA20" s="757"/>
      <c r="WHB20" s="757"/>
      <c r="WHC20" s="757"/>
      <c r="WHD20" s="757"/>
      <c r="WHE20" s="757"/>
      <c r="WHF20" s="757"/>
      <c r="WHG20" s="757"/>
      <c r="WHH20" s="757"/>
      <c r="WHI20" s="757"/>
      <c r="WHJ20" s="757"/>
      <c r="WHK20" s="757"/>
      <c r="WHL20" s="757"/>
      <c r="WHM20" s="757"/>
      <c r="WHN20" s="757"/>
      <c r="WHO20" s="757"/>
      <c r="WHP20" s="757"/>
      <c r="WHQ20" s="757"/>
      <c r="WHR20" s="757"/>
      <c r="WHS20" s="757"/>
      <c r="WHT20" s="757"/>
      <c r="WHU20" s="757"/>
      <c r="WHV20" s="757"/>
      <c r="WHW20" s="757"/>
      <c r="WHX20" s="757"/>
      <c r="WHY20" s="757"/>
      <c r="WHZ20" s="757"/>
      <c r="WIA20" s="757"/>
      <c r="WIB20" s="757"/>
      <c r="WIC20" s="757"/>
      <c r="WID20" s="757"/>
      <c r="WIE20" s="757"/>
      <c r="WIF20" s="757"/>
      <c r="WIG20" s="757"/>
      <c r="WIH20" s="757"/>
      <c r="WII20" s="757"/>
      <c r="WIJ20" s="757"/>
      <c r="WIK20" s="757"/>
      <c r="WIL20" s="757"/>
      <c r="WIM20" s="757"/>
      <c r="WIN20" s="757"/>
      <c r="WIO20" s="757"/>
      <c r="WIP20" s="757"/>
      <c r="WIQ20" s="757"/>
      <c r="WIR20" s="757"/>
      <c r="WIS20" s="757"/>
      <c r="WIT20" s="757"/>
      <c r="WIU20" s="757"/>
      <c r="WIV20" s="757"/>
      <c r="WIW20" s="757"/>
      <c r="WIX20" s="757"/>
      <c r="WIY20" s="757"/>
      <c r="WIZ20" s="757"/>
      <c r="WJA20" s="757"/>
      <c r="WJB20" s="757"/>
      <c r="WJC20" s="757"/>
      <c r="WJD20" s="757"/>
      <c r="WJE20" s="757"/>
      <c r="WJF20" s="757"/>
      <c r="WJG20" s="757"/>
      <c r="WJH20" s="757"/>
      <c r="WJI20" s="757"/>
      <c r="WJJ20" s="757"/>
      <c r="WJK20" s="757"/>
      <c r="WJL20" s="757"/>
      <c r="WJM20" s="757"/>
      <c r="WJN20" s="757"/>
      <c r="WJO20" s="757"/>
      <c r="WJP20" s="757"/>
      <c r="WJQ20" s="757"/>
      <c r="WJR20" s="757"/>
      <c r="WJS20" s="757"/>
      <c r="WJT20" s="757"/>
      <c r="WJU20" s="757"/>
      <c r="WJV20" s="757"/>
      <c r="WJW20" s="757"/>
      <c r="WJX20" s="757"/>
      <c r="WJY20" s="757"/>
      <c r="WJZ20" s="757"/>
      <c r="WKA20" s="757"/>
      <c r="WKB20" s="757"/>
      <c r="WKC20" s="757"/>
      <c r="WKD20" s="757"/>
      <c r="WKE20" s="757"/>
      <c r="WKF20" s="757"/>
      <c r="WKG20" s="757"/>
      <c r="WKH20" s="757"/>
      <c r="WKI20" s="757"/>
      <c r="WKJ20" s="757"/>
      <c r="WKK20" s="757"/>
      <c r="WKL20" s="757"/>
      <c r="WKM20" s="757"/>
      <c r="WKN20" s="757"/>
      <c r="WKO20" s="757"/>
      <c r="WKP20" s="757"/>
      <c r="WKQ20" s="757"/>
      <c r="WKR20" s="757"/>
      <c r="WKS20" s="757"/>
      <c r="WKT20" s="757"/>
      <c r="WKU20" s="757"/>
      <c r="WKV20" s="757"/>
      <c r="WKW20" s="757"/>
      <c r="WKX20" s="757"/>
      <c r="WKY20" s="757"/>
      <c r="WKZ20" s="757"/>
      <c r="WLA20" s="757"/>
      <c r="WLB20" s="757"/>
      <c r="WLC20" s="757"/>
      <c r="WLD20" s="757"/>
      <c r="WLE20" s="757"/>
      <c r="WLF20" s="757"/>
      <c r="WLG20" s="757"/>
      <c r="WLH20" s="757"/>
      <c r="WLI20" s="757"/>
      <c r="WLJ20" s="757"/>
      <c r="WLK20" s="757"/>
      <c r="WLL20" s="757"/>
      <c r="WLM20" s="757"/>
      <c r="WLN20" s="757"/>
      <c r="WLO20" s="757"/>
      <c r="WLP20" s="757"/>
      <c r="WLQ20" s="757"/>
      <c r="WLR20" s="757"/>
      <c r="WLS20" s="757"/>
      <c r="WLT20" s="757"/>
      <c r="WLU20" s="757"/>
      <c r="WLV20" s="757"/>
      <c r="WLW20" s="757"/>
      <c r="WLX20" s="757"/>
      <c r="WLY20" s="757"/>
      <c r="WLZ20" s="757"/>
      <c r="WMA20" s="757"/>
      <c r="WMB20" s="757"/>
      <c r="WMC20" s="757"/>
      <c r="WMD20" s="757"/>
      <c r="WME20" s="757"/>
      <c r="WMF20" s="757"/>
      <c r="WMG20" s="757"/>
      <c r="WMH20" s="757"/>
      <c r="WMI20" s="757"/>
      <c r="WMJ20" s="757"/>
      <c r="WMK20" s="757"/>
      <c r="WML20" s="757"/>
      <c r="WMM20" s="757"/>
      <c r="WMN20" s="757"/>
      <c r="WMO20" s="757"/>
      <c r="WMP20" s="757"/>
      <c r="WMQ20" s="757"/>
      <c r="WMR20" s="757"/>
      <c r="WMS20" s="757"/>
      <c r="WMT20" s="757"/>
      <c r="WMU20" s="757"/>
      <c r="WMV20" s="757"/>
      <c r="WMW20" s="757"/>
      <c r="WMX20" s="757"/>
      <c r="WMY20" s="757"/>
      <c r="WMZ20" s="757"/>
      <c r="WNA20" s="757"/>
      <c r="WNB20" s="757"/>
      <c r="WNC20" s="757"/>
      <c r="WND20" s="757"/>
      <c r="WNE20" s="757"/>
      <c r="WNF20" s="757"/>
      <c r="WNG20" s="757"/>
      <c r="WNH20" s="757"/>
      <c r="WNI20" s="757"/>
      <c r="WNJ20" s="757"/>
      <c r="WNK20" s="757"/>
      <c r="WNL20" s="757"/>
      <c r="WNM20" s="757"/>
      <c r="WNN20" s="757"/>
      <c r="WNO20" s="757"/>
      <c r="WNP20" s="757"/>
      <c r="WNQ20" s="757"/>
      <c r="WNR20" s="757"/>
      <c r="WNS20" s="757"/>
      <c r="WNT20" s="757"/>
      <c r="WNU20" s="757"/>
      <c r="WNV20" s="757"/>
      <c r="WNW20" s="757"/>
      <c r="WNX20" s="757"/>
      <c r="WNY20" s="757"/>
      <c r="WNZ20" s="757"/>
      <c r="WOA20" s="757"/>
      <c r="WOB20" s="757"/>
      <c r="WOC20" s="757"/>
      <c r="WOD20" s="757"/>
      <c r="WOE20" s="757"/>
      <c r="WOF20" s="757"/>
      <c r="WOG20" s="757"/>
      <c r="WOH20" s="757"/>
      <c r="WOI20" s="757"/>
      <c r="WOJ20" s="757"/>
      <c r="WOK20" s="757"/>
      <c r="WOL20" s="757"/>
      <c r="WOM20" s="757"/>
      <c r="WON20" s="757"/>
      <c r="WOO20" s="757"/>
      <c r="WOP20" s="757"/>
      <c r="WOQ20" s="757"/>
      <c r="WOR20" s="757"/>
      <c r="WOS20" s="757"/>
      <c r="WOT20" s="757"/>
      <c r="WOU20" s="757"/>
      <c r="WOV20" s="757"/>
      <c r="WOW20" s="757"/>
      <c r="WOX20" s="757"/>
      <c r="WOY20" s="757"/>
      <c r="WOZ20" s="757"/>
      <c r="WPA20" s="757"/>
      <c r="WPB20" s="757"/>
      <c r="WPC20" s="757"/>
      <c r="WPD20" s="757"/>
      <c r="WPE20" s="757"/>
      <c r="WPF20" s="757"/>
      <c r="WPG20" s="757"/>
      <c r="WPH20" s="757"/>
      <c r="WPI20" s="757"/>
      <c r="WPJ20" s="757"/>
      <c r="WPK20" s="757"/>
      <c r="WPL20" s="757"/>
      <c r="WPM20" s="757"/>
      <c r="WPN20" s="757"/>
      <c r="WPO20" s="757"/>
      <c r="WPP20" s="757"/>
      <c r="WPQ20" s="757"/>
      <c r="WPR20" s="757"/>
      <c r="WPS20" s="757"/>
      <c r="WPT20" s="757"/>
      <c r="WPU20" s="757"/>
      <c r="WPV20" s="757"/>
      <c r="WPW20" s="757"/>
      <c r="WPX20" s="757"/>
      <c r="WPY20" s="757"/>
      <c r="WPZ20" s="757"/>
      <c r="WQA20" s="757"/>
      <c r="WQB20" s="757"/>
      <c r="WQC20" s="757"/>
      <c r="WQD20" s="757"/>
      <c r="WQE20" s="757"/>
      <c r="WQF20" s="757"/>
      <c r="WQG20" s="757"/>
      <c r="WQH20" s="757"/>
      <c r="WQI20" s="757"/>
      <c r="WQJ20" s="757"/>
      <c r="WQK20" s="757"/>
      <c r="WQL20" s="757"/>
      <c r="WQM20" s="757"/>
      <c r="WQN20" s="757"/>
      <c r="WQO20" s="757"/>
      <c r="WQP20" s="757"/>
      <c r="WQQ20" s="757"/>
      <c r="WQR20" s="757"/>
      <c r="WQS20" s="757"/>
      <c r="WQT20" s="757"/>
      <c r="WQU20" s="757"/>
      <c r="WQV20" s="757"/>
      <c r="WQW20" s="757"/>
      <c r="WQX20" s="757"/>
      <c r="WQY20" s="757"/>
      <c r="WQZ20" s="757"/>
      <c r="WRA20" s="757"/>
      <c r="WRB20" s="757"/>
      <c r="WRC20" s="757"/>
      <c r="WRD20" s="757"/>
      <c r="WRE20" s="757"/>
      <c r="WRF20" s="757"/>
      <c r="WRG20" s="757"/>
      <c r="WRH20" s="757"/>
      <c r="WRI20" s="757"/>
      <c r="WRJ20" s="757"/>
      <c r="WRK20" s="757"/>
      <c r="WRL20" s="757"/>
      <c r="WRM20" s="757"/>
      <c r="WRN20" s="757"/>
      <c r="WRO20" s="757"/>
      <c r="WRP20" s="757"/>
      <c r="WRQ20" s="757"/>
      <c r="WRR20" s="757"/>
      <c r="WRS20" s="757"/>
      <c r="WRT20" s="757"/>
      <c r="WRU20" s="757"/>
      <c r="WRV20" s="757"/>
      <c r="WRW20" s="757"/>
      <c r="WRX20" s="757"/>
      <c r="WRY20" s="757"/>
      <c r="WRZ20" s="757"/>
      <c r="WSA20" s="757"/>
      <c r="WSB20" s="757"/>
      <c r="WSC20" s="757"/>
      <c r="WSD20" s="757"/>
      <c r="WSE20" s="757"/>
      <c r="WSF20" s="757"/>
      <c r="WSG20" s="757"/>
      <c r="WSH20" s="757"/>
      <c r="WSI20" s="757"/>
      <c r="WSJ20" s="757"/>
      <c r="WSK20" s="757"/>
      <c r="WSL20" s="757"/>
      <c r="WSM20" s="757"/>
      <c r="WSN20" s="757"/>
      <c r="WSO20" s="757"/>
      <c r="WSP20" s="757"/>
      <c r="WSQ20" s="757"/>
      <c r="WSR20" s="757"/>
      <c r="WSS20" s="757"/>
      <c r="WST20" s="757"/>
      <c r="WSU20" s="757"/>
      <c r="WSV20" s="757"/>
      <c r="WSW20" s="757"/>
      <c r="WSX20" s="757"/>
      <c r="WSY20" s="757"/>
      <c r="WSZ20" s="757"/>
      <c r="WTA20" s="757"/>
      <c r="WTB20" s="757"/>
      <c r="WTC20" s="757"/>
      <c r="WTD20" s="757"/>
      <c r="WTE20" s="757"/>
      <c r="WTF20" s="757"/>
      <c r="WTG20" s="757"/>
      <c r="WTH20" s="757"/>
      <c r="WTI20" s="757"/>
      <c r="WTJ20" s="757"/>
      <c r="WTK20" s="757"/>
      <c r="WTL20" s="757"/>
      <c r="WTM20" s="757"/>
      <c r="WTN20" s="757"/>
      <c r="WTO20" s="757"/>
      <c r="WTP20" s="757"/>
      <c r="WTQ20" s="757"/>
      <c r="WTR20" s="757"/>
      <c r="WTS20" s="757"/>
      <c r="WTT20" s="757"/>
      <c r="WTU20" s="757"/>
      <c r="WTV20" s="757"/>
      <c r="WTW20" s="757"/>
      <c r="WTX20" s="757"/>
      <c r="WTY20" s="757"/>
      <c r="WTZ20" s="757"/>
      <c r="WUA20" s="757"/>
      <c r="WUB20" s="757"/>
      <c r="WUC20" s="757"/>
      <c r="WUD20" s="757"/>
      <c r="WUE20" s="757"/>
      <c r="WUF20" s="757"/>
      <c r="WUG20" s="757"/>
      <c r="WUH20" s="757"/>
      <c r="WUI20" s="757"/>
      <c r="WUJ20" s="757"/>
      <c r="WUK20" s="757"/>
      <c r="WUL20" s="757"/>
      <c r="WUM20" s="757"/>
      <c r="WUN20" s="757"/>
      <c r="WUO20" s="757"/>
      <c r="WUP20" s="757"/>
      <c r="WUQ20" s="757"/>
      <c r="WUR20" s="757"/>
      <c r="WUS20" s="757"/>
      <c r="WUT20" s="757"/>
      <c r="WUU20" s="757"/>
      <c r="WUV20" s="757"/>
      <c r="WUW20" s="757"/>
      <c r="WUX20" s="757"/>
      <c r="WUY20" s="757"/>
      <c r="WUZ20" s="757"/>
      <c r="WVA20" s="757"/>
      <c r="WVB20" s="757"/>
      <c r="WVC20" s="757"/>
      <c r="WVD20" s="757"/>
      <c r="WVE20" s="757"/>
      <c r="WVF20" s="757"/>
      <c r="WVG20" s="757"/>
      <c r="WVH20" s="757"/>
      <c r="WVI20" s="757"/>
      <c r="WVJ20" s="757"/>
      <c r="WVK20" s="757"/>
      <c r="WVL20" s="757"/>
      <c r="WVM20" s="757"/>
      <c r="WVN20" s="757"/>
      <c r="WVO20" s="757"/>
      <c r="WVP20" s="757"/>
      <c r="WVQ20" s="757"/>
      <c r="WVR20" s="757"/>
      <c r="WVS20" s="757"/>
      <c r="WVT20" s="757"/>
      <c r="WVU20" s="757"/>
      <c r="WVV20" s="757"/>
      <c r="WVW20" s="757"/>
      <c r="WVX20" s="757"/>
      <c r="WVY20" s="757"/>
      <c r="WVZ20" s="757"/>
      <c r="WWA20" s="757"/>
      <c r="WWB20" s="757"/>
      <c r="WWC20" s="757"/>
      <c r="WWD20" s="757"/>
      <c r="WWE20" s="757"/>
      <c r="WWF20" s="757"/>
      <c r="WWG20" s="757"/>
      <c r="WWH20" s="757"/>
      <c r="WWI20" s="757"/>
      <c r="WWJ20" s="757"/>
      <c r="WWK20" s="757"/>
      <c r="WWL20" s="757"/>
      <c r="WWM20" s="757"/>
      <c r="WWN20" s="757"/>
      <c r="WWO20" s="757"/>
      <c r="WWP20" s="757"/>
      <c r="WWQ20" s="757"/>
      <c r="WWR20" s="757"/>
      <c r="WWS20" s="757"/>
      <c r="WWT20" s="757"/>
      <c r="WWU20" s="757"/>
      <c r="WWV20" s="757"/>
      <c r="WWW20" s="757"/>
      <c r="WWX20" s="757"/>
      <c r="WWY20" s="757"/>
      <c r="WWZ20" s="757"/>
      <c r="WXA20" s="757"/>
      <c r="WXB20" s="757"/>
      <c r="WXC20" s="757"/>
      <c r="WXD20" s="757"/>
      <c r="WXE20" s="757"/>
      <c r="WXF20" s="757"/>
      <c r="WXG20" s="757"/>
      <c r="WXH20" s="757"/>
      <c r="WXI20" s="757"/>
      <c r="WXJ20" s="757"/>
      <c r="WXK20" s="757"/>
      <c r="WXL20" s="757"/>
      <c r="WXM20" s="757"/>
      <c r="WXN20" s="757"/>
      <c r="WXO20" s="757"/>
      <c r="WXP20" s="757"/>
      <c r="WXQ20" s="757"/>
      <c r="WXR20" s="757"/>
      <c r="WXS20" s="757"/>
      <c r="WXT20" s="757"/>
      <c r="WXU20" s="757"/>
      <c r="WXV20" s="757"/>
      <c r="WXW20" s="757"/>
      <c r="WXX20" s="757"/>
      <c r="WXY20" s="757"/>
      <c r="WXZ20" s="757"/>
      <c r="WYA20" s="757"/>
      <c r="WYB20" s="757"/>
      <c r="WYC20" s="757"/>
      <c r="WYD20" s="757"/>
      <c r="WYE20" s="757"/>
      <c r="WYF20" s="757"/>
      <c r="WYG20" s="757"/>
      <c r="WYH20" s="757"/>
      <c r="WYI20" s="757"/>
      <c r="WYJ20" s="757"/>
      <c r="WYK20" s="757"/>
      <c r="WYL20" s="757"/>
      <c r="WYM20" s="757"/>
      <c r="WYN20" s="757"/>
      <c r="WYO20" s="757"/>
      <c r="WYP20" s="757"/>
      <c r="WYQ20" s="757"/>
      <c r="WYR20" s="757"/>
      <c r="WYS20" s="757"/>
      <c r="WYT20" s="757"/>
      <c r="WYU20" s="757"/>
      <c r="WYV20" s="757"/>
      <c r="WYW20" s="757"/>
      <c r="WYX20" s="757"/>
      <c r="WYY20" s="757"/>
      <c r="WYZ20" s="757"/>
      <c r="WZA20" s="757"/>
      <c r="WZB20" s="757"/>
      <c r="WZC20" s="757"/>
      <c r="WZD20" s="757"/>
      <c r="WZE20" s="757"/>
      <c r="WZF20" s="757"/>
      <c r="WZG20" s="757"/>
      <c r="WZH20" s="757"/>
      <c r="WZI20" s="757"/>
      <c r="WZJ20" s="757"/>
      <c r="WZK20" s="757"/>
      <c r="WZL20" s="757"/>
      <c r="WZM20" s="757"/>
      <c r="WZN20" s="757"/>
      <c r="WZO20" s="757"/>
      <c r="WZP20" s="757"/>
      <c r="WZQ20" s="757"/>
      <c r="WZR20" s="757"/>
      <c r="WZS20" s="757"/>
      <c r="WZT20" s="757"/>
      <c r="WZU20" s="757"/>
      <c r="WZV20" s="757"/>
      <c r="WZW20" s="757"/>
      <c r="WZX20" s="757"/>
      <c r="WZY20" s="757"/>
      <c r="WZZ20" s="757"/>
      <c r="XAA20" s="757"/>
      <c r="XAB20" s="757"/>
      <c r="XAC20" s="757"/>
      <c r="XAD20" s="757"/>
      <c r="XAE20" s="757"/>
      <c r="XAF20" s="757"/>
      <c r="XAG20" s="757"/>
      <c r="XAH20" s="757"/>
      <c r="XAI20" s="757"/>
      <c r="XAJ20" s="757"/>
      <c r="XAK20" s="757"/>
      <c r="XAL20" s="757"/>
      <c r="XAM20" s="757"/>
      <c r="XAN20" s="757"/>
      <c r="XAO20" s="757"/>
      <c r="XAP20" s="757"/>
      <c r="XAQ20" s="757"/>
      <c r="XAR20" s="757"/>
      <c r="XAS20" s="757"/>
      <c r="XAT20" s="757"/>
      <c r="XAU20" s="757"/>
      <c r="XAV20" s="757"/>
      <c r="XAW20" s="757"/>
      <c r="XAX20" s="757"/>
      <c r="XAY20" s="757"/>
      <c r="XAZ20" s="757"/>
      <c r="XBA20" s="757"/>
      <c r="XBB20" s="757"/>
      <c r="XBC20" s="757"/>
      <c r="XBD20" s="757"/>
      <c r="XBE20" s="757"/>
      <c r="XBF20" s="757"/>
      <c r="XBG20" s="757"/>
      <c r="XBH20" s="757"/>
      <c r="XBI20" s="757"/>
      <c r="XBJ20" s="757"/>
      <c r="XBK20" s="757"/>
      <c r="XBL20" s="757"/>
      <c r="XBM20" s="757"/>
      <c r="XBN20" s="757"/>
      <c r="XBO20" s="757"/>
      <c r="XBP20" s="757"/>
      <c r="XBQ20" s="757"/>
      <c r="XBR20" s="757"/>
      <c r="XBS20" s="757"/>
      <c r="XBT20" s="757"/>
      <c r="XBU20" s="757"/>
      <c r="XBV20" s="757"/>
      <c r="XBW20" s="757"/>
      <c r="XBX20" s="757"/>
      <c r="XBY20" s="757"/>
      <c r="XBZ20" s="757"/>
      <c r="XCA20" s="757"/>
      <c r="XCB20" s="757"/>
      <c r="XCC20" s="757"/>
      <c r="XCD20" s="757"/>
      <c r="XCE20" s="757"/>
      <c r="XCF20" s="757"/>
      <c r="XCG20" s="757"/>
      <c r="XCH20" s="757"/>
      <c r="XCI20" s="757"/>
      <c r="XCJ20" s="757"/>
      <c r="XCK20" s="757"/>
      <c r="XCL20" s="757"/>
      <c r="XCM20" s="757"/>
      <c r="XCN20" s="757"/>
      <c r="XCO20" s="757"/>
      <c r="XCP20" s="757"/>
      <c r="XCQ20" s="757"/>
      <c r="XCR20" s="757"/>
      <c r="XCS20" s="757"/>
      <c r="XCT20" s="757"/>
      <c r="XCU20" s="757"/>
      <c r="XCV20" s="757"/>
      <c r="XCW20" s="757"/>
      <c r="XCX20" s="757"/>
      <c r="XCY20" s="757"/>
      <c r="XCZ20" s="757"/>
      <c r="XDA20" s="757"/>
      <c r="XDB20" s="757"/>
      <c r="XDC20" s="757"/>
      <c r="XDD20" s="757"/>
      <c r="XDE20" s="757"/>
      <c r="XDF20" s="757"/>
      <c r="XDG20" s="757"/>
      <c r="XDH20" s="757"/>
      <c r="XDI20" s="757"/>
      <c r="XDJ20" s="757"/>
      <c r="XDK20" s="757"/>
      <c r="XDL20" s="757"/>
      <c r="XDM20" s="757"/>
      <c r="XDN20" s="757"/>
      <c r="XDO20" s="757"/>
      <c r="XDP20" s="757"/>
      <c r="XDQ20" s="757"/>
      <c r="XDR20" s="757"/>
      <c r="XDS20" s="757"/>
      <c r="XDT20" s="757"/>
      <c r="XDU20" s="757"/>
      <c r="XDV20" s="757"/>
      <c r="XDW20" s="757"/>
      <c r="XDX20" s="757"/>
      <c r="XDY20" s="757"/>
      <c r="XDZ20" s="757"/>
      <c r="XEA20" s="757"/>
      <c r="XEB20" s="757"/>
      <c r="XEC20" s="757"/>
      <c r="XED20" s="757"/>
      <c r="XEE20" s="757"/>
      <c r="XEF20" s="757"/>
      <c r="XEG20" s="757"/>
      <c r="XEH20" s="757"/>
      <c r="XEI20" s="757"/>
      <c r="XEJ20" s="757"/>
      <c r="XEK20" s="757"/>
      <c r="XEL20" s="757"/>
      <c r="XEM20" s="757"/>
      <c r="XEN20" s="757"/>
      <c r="XEO20" s="757"/>
      <c r="XEP20" s="757"/>
      <c r="XEQ20" s="757"/>
      <c r="XER20" s="757"/>
      <c r="XES20" s="757"/>
      <c r="XET20" s="757"/>
      <c r="XEU20" s="757"/>
      <c r="XEV20" s="757"/>
      <c r="XEW20" s="757"/>
      <c r="XEX20" s="757"/>
      <c r="XEY20" s="757"/>
      <c r="XEZ20" s="757"/>
      <c r="XFA20" s="757"/>
      <c r="XFB20" s="757"/>
      <c r="XFC20" s="757"/>
    </row>
    <row r="21" spans="1:16383" s="749" customFormat="1">
      <c r="A21" s="757"/>
      <c r="B21" s="757"/>
      <c r="C21" s="757"/>
      <c r="D21" s="758"/>
      <c r="F21" s="757"/>
      <c r="G21" s="757"/>
      <c r="H21" s="757"/>
      <c r="I21" s="757"/>
      <c r="J21" s="758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/>
      <c r="AP21" s="757"/>
      <c r="AQ21" s="757"/>
      <c r="AR21" s="757"/>
      <c r="AS21" s="757"/>
      <c r="AT21" s="757"/>
      <c r="AU21" s="757"/>
      <c r="AV21" s="757"/>
      <c r="AW21" s="757"/>
      <c r="AX21" s="757"/>
      <c r="AY21" s="757"/>
      <c r="AZ21" s="757"/>
      <c r="BA21" s="757"/>
      <c r="BB21" s="757"/>
      <c r="BC21" s="757"/>
      <c r="BD21" s="757"/>
      <c r="BE21" s="757"/>
      <c r="BF21" s="757"/>
      <c r="BG21" s="757"/>
      <c r="BH21" s="757"/>
      <c r="BI21" s="757"/>
      <c r="BJ21" s="757"/>
      <c r="BK21" s="757"/>
      <c r="BL21" s="757"/>
      <c r="BM21" s="757"/>
      <c r="BN21" s="757"/>
      <c r="BO21" s="757"/>
      <c r="BP21" s="757"/>
      <c r="BQ21" s="757"/>
      <c r="BR21" s="757"/>
      <c r="BS21" s="757"/>
      <c r="BT21" s="757"/>
      <c r="BU21" s="757"/>
      <c r="BV21" s="757"/>
      <c r="BW21" s="757"/>
      <c r="BX21" s="757"/>
      <c r="BY21" s="757"/>
      <c r="BZ21" s="757"/>
      <c r="CA21" s="757"/>
      <c r="CB21" s="757"/>
      <c r="CC21" s="757"/>
      <c r="CD21" s="757"/>
      <c r="CE21" s="757"/>
      <c r="CF21" s="757"/>
      <c r="CG21" s="757"/>
      <c r="CH21" s="757"/>
      <c r="CI21" s="757"/>
      <c r="CJ21" s="757"/>
      <c r="CK21" s="757"/>
      <c r="CL21" s="757"/>
      <c r="CM21" s="757"/>
      <c r="CN21" s="757"/>
      <c r="CO21" s="757"/>
      <c r="CP21" s="757"/>
      <c r="CQ21" s="757"/>
      <c r="CR21" s="757"/>
      <c r="CS21" s="757"/>
      <c r="CT21" s="757"/>
      <c r="CU21" s="757"/>
      <c r="CV21" s="757"/>
      <c r="CW21" s="757"/>
      <c r="CX21" s="757"/>
      <c r="CY21" s="757"/>
      <c r="CZ21" s="757"/>
      <c r="DA21" s="757"/>
      <c r="DB21" s="757"/>
      <c r="DC21" s="757"/>
      <c r="DD21" s="757"/>
      <c r="DE21" s="757"/>
      <c r="DF21" s="757"/>
      <c r="DG21" s="757"/>
      <c r="DH21" s="757"/>
      <c r="DI21" s="757"/>
      <c r="DJ21" s="757"/>
      <c r="DK21" s="757"/>
      <c r="DL21" s="757"/>
      <c r="DM21" s="757"/>
      <c r="DN21" s="757"/>
      <c r="DO21" s="757"/>
      <c r="DP21" s="757"/>
      <c r="DQ21" s="757"/>
      <c r="DR21" s="757"/>
      <c r="DS21" s="757"/>
      <c r="DT21" s="757"/>
      <c r="DU21" s="757"/>
      <c r="DV21" s="757"/>
      <c r="DW21" s="757"/>
      <c r="DX21" s="757"/>
      <c r="DY21" s="757"/>
      <c r="DZ21" s="757"/>
      <c r="EA21" s="757"/>
      <c r="EB21" s="757"/>
      <c r="EC21" s="757"/>
      <c r="ED21" s="757"/>
      <c r="EE21" s="757"/>
      <c r="EF21" s="757"/>
      <c r="EG21" s="757"/>
      <c r="EH21" s="757"/>
      <c r="EI21" s="757"/>
      <c r="EJ21" s="757"/>
      <c r="EK21" s="757"/>
      <c r="EL21" s="757"/>
      <c r="EM21" s="757"/>
      <c r="EN21" s="757"/>
      <c r="EO21" s="757"/>
      <c r="EP21" s="757"/>
      <c r="EQ21" s="757"/>
      <c r="ER21" s="757"/>
      <c r="ES21" s="757"/>
      <c r="ET21" s="757"/>
      <c r="EU21" s="757"/>
      <c r="EV21" s="757"/>
      <c r="EW21" s="757"/>
      <c r="EX21" s="757"/>
      <c r="EY21" s="757"/>
      <c r="EZ21" s="757"/>
      <c r="FA21" s="757"/>
      <c r="FB21" s="757"/>
      <c r="FC21" s="757"/>
      <c r="FD21" s="757"/>
      <c r="FE21" s="757"/>
      <c r="FF21" s="757"/>
      <c r="FG21" s="757"/>
      <c r="FH21" s="757"/>
      <c r="FI21" s="757"/>
      <c r="FJ21" s="757"/>
      <c r="FK21" s="757"/>
      <c r="FL21" s="757"/>
      <c r="FM21" s="757"/>
      <c r="FN21" s="757"/>
      <c r="FO21" s="757"/>
      <c r="FP21" s="757"/>
      <c r="FQ21" s="757"/>
      <c r="FR21" s="757"/>
      <c r="FS21" s="757"/>
      <c r="FT21" s="757"/>
      <c r="FU21" s="757"/>
      <c r="FV21" s="757"/>
      <c r="FW21" s="757"/>
      <c r="FX21" s="757"/>
      <c r="FY21" s="757"/>
      <c r="FZ21" s="757"/>
      <c r="GA21" s="757"/>
      <c r="GB21" s="757"/>
      <c r="GC21" s="757"/>
      <c r="GD21" s="757"/>
      <c r="GE21" s="757"/>
      <c r="GF21" s="757"/>
      <c r="GG21" s="757"/>
      <c r="GH21" s="757"/>
      <c r="GI21" s="757"/>
      <c r="GJ21" s="757"/>
      <c r="GK21" s="757"/>
      <c r="GL21" s="757"/>
      <c r="GM21" s="757"/>
      <c r="GN21" s="757"/>
      <c r="GO21" s="757"/>
      <c r="GP21" s="757"/>
      <c r="GQ21" s="757"/>
      <c r="GR21" s="757"/>
      <c r="GS21" s="757"/>
      <c r="GT21" s="757"/>
      <c r="GU21" s="757"/>
      <c r="GV21" s="757"/>
      <c r="GW21" s="757"/>
      <c r="GX21" s="757"/>
      <c r="GY21" s="757"/>
      <c r="GZ21" s="757"/>
      <c r="HA21" s="757"/>
      <c r="HB21" s="757"/>
      <c r="HC21" s="757"/>
      <c r="HD21" s="757"/>
      <c r="HE21" s="757"/>
      <c r="HF21" s="757"/>
      <c r="HG21" s="757"/>
      <c r="HH21" s="757"/>
      <c r="HI21" s="757"/>
      <c r="HJ21" s="757"/>
      <c r="HK21" s="757"/>
      <c r="HL21" s="757"/>
      <c r="HM21" s="757"/>
      <c r="HN21" s="757"/>
      <c r="HO21" s="757"/>
      <c r="HP21" s="757"/>
      <c r="HQ21" s="757"/>
      <c r="HR21" s="757"/>
      <c r="HS21" s="757"/>
      <c r="HT21" s="757"/>
      <c r="HU21" s="757"/>
      <c r="HV21" s="757"/>
      <c r="HW21" s="757"/>
      <c r="HX21" s="757"/>
      <c r="HY21" s="757"/>
      <c r="HZ21" s="757"/>
      <c r="IA21" s="757"/>
      <c r="IB21" s="757"/>
      <c r="IC21" s="757"/>
      <c r="ID21" s="757"/>
      <c r="IE21" s="757"/>
      <c r="IF21" s="757"/>
      <c r="IG21" s="757"/>
      <c r="IH21" s="757"/>
      <c r="II21" s="757"/>
      <c r="IJ21" s="757"/>
      <c r="IK21" s="757"/>
      <c r="IL21" s="757"/>
      <c r="IM21" s="757"/>
      <c r="IN21" s="757"/>
      <c r="IO21" s="757"/>
      <c r="IP21" s="757"/>
      <c r="IQ21" s="757"/>
      <c r="IR21" s="757"/>
      <c r="IS21" s="757"/>
      <c r="IT21" s="757"/>
      <c r="IU21" s="757"/>
      <c r="IV21" s="757"/>
      <c r="IW21" s="757"/>
      <c r="IX21" s="757"/>
      <c r="IY21" s="757"/>
      <c r="IZ21" s="757"/>
      <c r="JA21" s="757"/>
      <c r="JB21" s="757"/>
      <c r="JC21" s="757"/>
      <c r="JD21" s="757"/>
      <c r="JE21" s="757"/>
      <c r="JF21" s="757"/>
      <c r="JG21" s="757"/>
      <c r="JH21" s="757"/>
      <c r="JI21" s="757"/>
      <c r="JJ21" s="757"/>
      <c r="JK21" s="757"/>
      <c r="JL21" s="757"/>
      <c r="JM21" s="757"/>
      <c r="JN21" s="757"/>
      <c r="JO21" s="757"/>
      <c r="JP21" s="757"/>
      <c r="JQ21" s="757"/>
      <c r="JR21" s="757"/>
      <c r="JS21" s="757"/>
      <c r="JT21" s="757"/>
      <c r="JU21" s="757"/>
      <c r="JV21" s="757"/>
      <c r="JW21" s="757"/>
      <c r="JX21" s="757"/>
      <c r="JY21" s="757"/>
      <c r="JZ21" s="757"/>
      <c r="KA21" s="757"/>
      <c r="KB21" s="757"/>
      <c r="KC21" s="757"/>
      <c r="KD21" s="757"/>
      <c r="KE21" s="757"/>
      <c r="KF21" s="757"/>
      <c r="KG21" s="757"/>
      <c r="KH21" s="757"/>
      <c r="KI21" s="757"/>
      <c r="KJ21" s="757"/>
      <c r="KK21" s="757"/>
      <c r="KL21" s="757"/>
      <c r="KM21" s="757"/>
      <c r="KN21" s="757"/>
      <c r="KO21" s="757"/>
      <c r="KP21" s="757"/>
      <c r="KQ21" s="757"/>
      <c r="KR21" s="757"/>
      <c r="KS21" s="757"/>
      <c r="KT21" s="757"/>
      <c r="KU21" s="757"/>
      <c r="KV21" s="757"/>
      <c r="KW21" s="757"/>
      <c r="KX21" s="757"/>
      <c r="KY21" s="757"/>
      <c r="KZ21" s="757"/>
      <c r="LA21" s="757"/>
      <c r="LB21" s="757"/>
      <c r="LC21" s="757"/>
      <c r="LD21" s="757"/>
      <c r="LE21" s="757"/>
      <c r="LF21" s="757"/>
      <c r="LG21" s="757"/>
      <c r="LH21" s="757"/>
      <c r="LI21" s="757"/>
      <c r="LJ21" s="757"/>
      <c r="LK21" s="757"/>
      <c r="LL21" s="757"/>
      <c r="LM21" s="757"/>
      <c r="LN21" s="757"/>
      <c r="LO21" s="757"/>
      <c r="LP21" s="757"/>
      <c r="LQ21" s="757"/>
      <c r="LR21" s="757"/>
      <c r="LS21" s="757"/>
      <c r="LT21" s="757"/>
      <c r="LU21" s="757"/>
      <c r="LV21" s="757"/>
      <c r="LW21" s="757"/>
      <c r="LX21" s="757"/>
      <c r="LY21" s="757"/>
      <c r="LZ21" s="757"/>
      <c r="MA21" s="757"/>
      <c r="MB21" s="757"/>
      <c r="MC21" s="757"/>
      <c r="MD21" s="757"/>
      <c r="ME21" s="757"/>
      <c r="MF21" s="757"/>
      <c r="MG21" s="757"/>
      <c r="MH21" s="757"/>
      <c r="MI21" s="757"/>
      <c r="MJ21" s="757"/>
      <c r="MK21" s="757"/>
      <c r="ML21" s="757"/>
      <c r="MM21" s="757"/>
      <c r="MN21" s="757"/>
      <c r="MO21" s="757"/>
      <c r="MP21" s="757"/>
      <c r="MQ21" s="757"/>
      <c r="MR21" s="757"/>
      <c r="MS21" s="757"/>
      <c r="MT21" s="757"/>
      <c r="MU21" s="757"/>
      <c r="MV21" s="757"/>
      <c r="MW21" s="757"/>
      <c r="MX21" s="757"/>
      <c r="MY21" s="757"/>
      <c r="MZ21" s="757"/>
      <c r="NA21" s="757"/>
      <c r="NB21" s="757"/>
      <c r="NC21" s="757"/>
      <c r="ND21" s="757"/>
      <c r="NE21" s="757"/>
      <c r="NF21" s="757"/>
      <c r="NG21" s="757"/>
      <c r="NH21" s="757"/>
      <c r="NI21" s="757"/>
      <c r="NJ21" s="757"/>
      <c r="NK21" s="757"/>
      <c r="NL21" s="757"/>
      <c r="NM21" s="757"/>
      <c r="NN21" s="757"/>
      <c r="NO21" s="757"/>
      <c r="NP21" s="757"/>
      <c r="NQ21" s="757"/>
      <c r="NR21" s="757"/>
      <c r="NS21" s="757"/>
      <c r="NT21" s="757"/>
      <c r="NU21" s="757"/>
      <c r="NV21" s="757"/>
      <c r="NW21" s="757"/>
      <c r="NX21" s="757"/>
      <c r="NY21" s="757"/>
      <c r="NZ21" s="757"/>
      <c r="OA21" s="757"/>
      <c r="OB21" s="757"/>
      <c r="OC21" s="757"/>
      <c r="OD21" s="757"/>
      <c r="OE21" s="757"/>
      <c r="OF21" s="757"/>
      <c r="OG21" s="757"/>
      <c r="OH21" s="757"/>
      <c r="OI21" s="757"/>
      <c r="OJ21" s="757"/>
      <c r="OK21" s="757"/>
      <c r="OL21" s="757"/>
      <c r="OM21" s="757"/>
      <c r="ON21" s="757"/>
      <c r="OO21" s="757"/>
      <c r="OP21" s="757"/>
      <c r="OQ21" s="757"/>
      <c r="OR21" s="757"/>
      <c r="OS21" s="757"/>
      <c r="OT21" s="757"/>
      <c r="OU21" s="757"/>
      <c r="OV21" s="757"/>
      <c r="OW21" s="757"/>
      <c r="OX21" s="757"/>
      <c r="OY21" s="757"/>
      <c r="OZ21" s="757"/>
      <c r="PA21" s="757"/>
      <c r="PB21" s="757"/>
      <c r="PC21" s="757"/>
      <c r="PD21" s="757"/>
      <c r="PE21" s="757"/>
      <c r="PF21" s="757"/>
      <c r="PG21" s="757"/>
      <c r="PH21" s="757"/>
      <c r="PI21" s="757"/>
      <c r="PJ21" s="757"/>
      <c r="PK21" s="757"/>
      <c r="PL21" s="757"/>
      <c r="PM21" s="757"/>
      <c r="PN21" s="757"/>
      <c r="PO21" s="757"/>
      <c r="PP21" s="757"/>
      <c r="PQ21" s="757"/>
      <c r="PR21" s="757"/>
      <c r="PS21" s="757"/>
      <c r="PT21" s="757"/>
      <c r="PU21" s="757"/>
      <c r="PV21" s="757"/>
      <c r="PW21" s="757"/>
      <c r="PX21" s="757"/>
      <c r="PY21" s="757"/>
      <c r="PZ21" s="757"/>
      <c r="QA21" s="757"/>
      <c r="QB21" s="757"/>
      <c r="QC21" s="757"/>
      <c r="QD21" s="757"/>
      <c r="QE21" s="757"/>
      <c r="QF21" s="757"/>
      <c r="QG21" s="757"/>
      <c r="QH21" s="757"/>
      <c r="QI21" s="757"/>
      <c r="QJ21" s="757"/>
      <c r="QK21" s="757"/>
      <c r="QL21" s="757"/>
      <c r="QM21" s="757"/>
      <c r="QN21" s="757"/>
      <c r="QO21" s="757"/>
      <c r="QP21" s="757"/>
      <c r="QQ21" s="757"/>
      <c r="QR21" s="757"/>
      <c r="QS21" s="757"/>
      <c r="QT21" s="757"/>
      <c r="QU21" s="757"/>
      <c r="QV21" s="757"/>
      <c r="QW21" s="757"/>
      <c r="QX21" s="757"/>
      <c r="QY21" s="757"/>
      <c r="QZ21" s="757"/>
      <c r="RA21" s="757"/>
      <c r="RB21" s="757"/>
      <c r="RC21" s="757"/>
      <c r="RD21" s="757"/>
      <c r="RE21" s="757"/>
      <c r="RF21" s="757"/>
      <c r="RG21" s="757"/>
      <c r="RH21" s="757"/>
      <c r="RI21" s="757"/>
      <c r="RJ21" s="757"/>
      <c r="RK21" s="757"/>
      <c r="RL21" s="757"/>
      <c r="RM21" s="757"/>
      <c r="RN21" s="757"/>
      <c r="RO21" s="757"/>
      <c r="RP21" s="757"/>
      <c r="RQ21" s="757"/>
      <c r="RR21" s="757"/>
      <c r="RS21" s="757"/>
      <c r="RT21" s="757"/>
      <c r="RU21" s="757"/>
      <c r="RV21" s="757"/>
      <c r="RW21" s="757"/>
      <c r="RX21" s="757"/>
      <c r="RY21" s="757"/>
      <c r="RZ21" s="757"/>
      <c r="SA21" s="757"/>
      <c r="SB21" s="757"/>
      <c r="SC21" s="757"/>
      <c r="SD21" s="757"/>
      <c r="SE21" s="757"/>
      <c r="SF21" s="757"/>
      <c r="SG21" s="757"/>
      <c r="SH21" s="757"/>
      <c r="SI21" s="757"/>
      <c r="SJ21" s="757"/>
      <c r="SK21" s="757"/>
      <c r="SL21" s="757"/>
      <c r="SM21" s="757"/>
      <c r="SN21" s="757"/>
      <c r="SO21" s="757"/>
      <c r="SP21" s="757"/>
      <c r="SQ21" s="757"/>
      <c r="SR21" s="757"/>
      <c r="SS21" s="757"/>
      <c r="ST21" s="757"/>
      <c r="SU21" s="757"/>
      <c r="SV21" s="757"/>
      <c r="SW21" s="757"/>
      <c r="SX21" s="757"/>
      <c r="SY21" s="757"/>
      <c r="SZ21" s="757"/>
      <c r="TA21" s="757"/>
      <c r="TB21" s="757"/>
      <c r="TC21" s="757"/>
      <c r="TD21" s="757"/>
      <c r="TE21" s="757"/>
      <c r="TF21" s="757"/>
      <c r="TG21" s="757"/>
      <c r="TH21" s="757"/>
      <c r="TI21" s="757"/>
      <c r="TJ21" s="757"/>
      <c r="TK21" s="757"/>
      <c r="TL21" s="757"/>
      <c r="TM21" s="757"/>
      <c r="TN21" s="757"/>
      <c r="TO21" s="757"/>
      <c r="TP21" s="757"/>
      <c r="TQ21" s="757"/>
      <c r="TR21" s="757"/>
      <c r="TS21" s="757"/>
      <c r="TT21" s="757"/>
      <c r="TU21" s="757"/>
      <c r="TV21" s="757"/>
      <c r="TW21" s="757"/>
      <c r="TX21" s="757"/>
      <c r="TY21" s="757"/>
      <c r="TZ21" s="757"/>
      <c r="UA21" s="757"/>
      <c r="UB21" s="757"/>
      <c r="UC21" s="757"/>
      <c r="UD21" s="757"/>
      <c r="UE21" s="757"/>
      <c r="UF21" s="757"/>
      <c r="UG21" s="757"/>
      <c r="UH21" s="757"/>
      <c r="UI21" s="757"/>
      <c r="UJ21" s="757"/>
      <c r="UK21" s="757"/>
      <c r="UL21" s="757"/>
      <c r="UM21" s="757"/>
      <c r="UN21" s="757"/>
      <c r="UO21" s="757"/>
      <c r="UP21" s="757"/>
      <c r="UQ21" s="757"/>
      <c r="UR21" s="757"/>
      <c r="US21" s="757"/>
      <c r="UT21" s="757"/>
      <c r="UU21" s="757"/>
      <c r="UV21" s="757"/>
      <c r="UW21" s="757"/>
      <c r="UX21" s="757"/>
      <c r="UY21" s="757"/>
      <c r="UZ21" s="757"/>
      <c r="VA21" s="757"/>
      <c r="VB21" s="757"/>
      <c r="VC21" s="757"/>
      <c r="VD21" s="757"/>
      <c r="VE21" s="757"/>
      <c r="VF21" s="757"/>
      <c r="VG21" s="757"/>
      <c r="VH21" s="757"/>
      <c r="VI21" s="757"/>
      <c r="VJ21" s="757"/>
      <c r="VK21" s="757"/>
      <c r="VL21" s="757"/>
      <c r="VM21" s="757"/>
      <c r="VN21" s="757"/>
      <c r="VO21" s="757"/>
      <c r="VP21" s="757"/>
      <c r="VQ21" s="757"/>
      <c r="VR21" s="757"/>
      <c r="VS21" s="757"/>
      <c r="VT21" s="757"/>
      <c r="VU21" s="757"/>
      <c r="VV21" s="757"/>
      <c r="VW21" s="757"/>
      <c r="VX21" s="757"/>
      <c r="VY21" s="757"/>
      <c r="VZ21" s="757"/>
      <c r="WA21" s="757"/>
      <c r="WB21" s="757"/>
      <c r="WC21" s="757"/>
      <c r="WD21" s="757"/>
      <c r="WE21" s="757"/>
      <c r="WF21" s="757"/>
      <c r="WG21" s="757"/>
      <c r="WH21" s="757"/>
      <c r="WI21" s="757"/>
      <c r="WJ21" s="757"/>
      <c r="WK21" s="757"/>
      <c r="WL21" s="757"/>
      <c r="WM21" s="757"/>
      <c r="WN21" s="757"/>
      <c r="WO21" s="757"/>
      <c r="WP21" s="757"/>
      <c r="WQ21" s="757"/>
      <c r="WR21" s="757"/>
      <c r="WS21" s="757"/>
      <c r="WT21" s="757"/>
      <c r="WU21" s="757"/>
      <c r="WV21" s="757"/>
      <c r="WW21" s="757"/>
      <c r="WX21" s="757"/>
      <c r="WY21" s="757"/>
      <c r="WZ21" s="757"/>
      <c r="XA21" s="757"/>
      <c r="XB21" s="757"/>
      <c r="XC21" s="757"/>
      <c r="XD21" s="757"/>
      <c r="XE21" s="757"/>
      <c r="XF21" s="757"/>
      <c r="XG21" s="757"/>
      <c r="XH21" s="757"/>
      <c r="XI21" s="757"/>
      <c r="XJ21" s="757"/>
      <c r="XK21" s="757"/>
      <c r="XL21" s="757"/>
      <c r="XM21" s="757"/>
      <c r="XN21" s="757"/>
      <c r="XO21" s="757"/>
      <c r="XP21" s="757"/>
      <c r="XQ21" s="757"/>
      <c r="XR21" s="757"/>
      <c r="XS21" s="757"/>
      <c r="XT21" s="757"/>
      <c r="XU21" s="757"/>
      <c r="XV21" s="757"/>
      <c r="XW21" s="757"/>
      <c r="XX21" s="757"/>
      <c r="XY21" s="757"/>
      <c r="XZ21" s="757"/>
      <c r="YA21" s="757"/>
      <c r="YB21" s="757"/>
      <c r="YC21" s="757"/>
      <c r="YD21" s="757"/>
      <c r="YE21" s="757"/>
      <c r="YF21" s="757"/>
      <c r="YG21" s="757"/>
      <c r="YH21" s="757"/>
      <c r="YI21" s="757"/>
      <c r="YJ21" s="757"/>
      <c r="YK21" s="757"/>
      <c r="YL21" s="757"/>
      <c r="YM21" s="757"/>
      <c r="YN21" s="757"/>
      <c r="YO21" s="757"/>
      <c r="YP21" s="757"/>
      <c r="YQ21" s="757"/>
      <c r="YR21" s="757"/>
      <c r="YS21" s="757"/>
      <c r="YT21" s="757"/>
      <c r="YU21" s="757"/>
      <c r="YV21" s="757"/>
      <c r="YW21" s="757"/>
      <c r="YX21" s="757"/>
      <c r="YY21" s="757"/>
      <c r="YZ21" s="757"/>
      <c r="ZA21" s="757"/>
      <c r="ZB21" s="757"/>
      <c r="ZC21" s="757"/>
      <c r="ZD21" s="757"/>
      <c r="ZE21" s="757"/>
      <c r="ZF21" s="757"/>
      <c r="ZG21" s="757"/>
      <c r="ZH21" s="757"/>
      <c r="ZI21" s="757"/>
      <c r="ZJ21" s="757"/>
      <c r="ZK21" s="757"/>
      <c r="ZL21" s="757"/>
      <c r="ZM21" s="757"/>
      <c r="ZN21" s="757"/>
      <c r="ZO21" s="757"/>
      <c r="ZP21" s="757"/>
      <c r="ZQ21" s="757"/>
      <c r="ZR21" s="757"/>
      <c r="ZS21" s="757"/>
      <c r="ZT21" s="757"/>
      <c r="ZU21" s="757"/>
      <c r="ZV21" s="757"/>
      <c r="ZW21" s="757"/>
      <c r="ZX21" s="757"/>
      <c r="ZY21" s="757"/>
      <c r="ZZ21" s="757"/>
      <c r="AAA21" s="757"/>
      <c r="AAB21" s="757"/>
      <c r="AAC21" s="757"/>
      <c r="AAD21" s="757"/>
      <c r="AAE21" s="757"/>
      <c r="AAF21" s="757"/>
      <c r="AAG21" s="757"/>
      <c r="AAH21" s="757"/>
      <c r="AAI21" s="757"/>
      <c r="AAJ21" s="757"/>
      <c r="AAK21" s="757"/>
      <c r="AAL21" s="757"/>
      <c r="AAM21" s="757"/>
      <c r="AAN21" s="757"/>
      <c r="AAO21" s="757"/>
      <c r="AAP21" s="757"/>
      <c r="AAQ21" s="757"/>
      <c r="AAR21" s="757"/>
      <c r="AAS21" s="757"/>
      <c r="AAT21" s="757"/>
      <c r="AAU21" s="757"/>
      <c r="AAV21" s="757"/>
      <c r="AAW21" s="757"/>
      <c r="AAX21" s="757"/>
      <c r="AAY21" s="757"/>
      <c r="AAZ21" s="757"/>
      <c r="ABA21" s="757"/>
      <c r="ABB21" s="757"/>
      <c r="ABC21" s="757"/>
      <c r="ABD21" s="757"/>
      <c r="ABE21" s="757"/>
      <c r="ABF21" s="757"/>
      <c r="ABG21" s="757"/>
      <c r="ABH21" s="757"/>
      <c r="ABI21" s="757"/>
      <c r="ABJ21" s="757"/>
      <c r="ABK21" s="757"/>
      <c r="ABL21" s="757"/>
      <c r="ABM21" s="757"/>
      <c r="ABN21" s="757"/>
      <c r="ABO21" s="757"/>
      <c r="ABP21" s="757"/>
      <c r="ABQ21" s="757"/>
      <c r="ABR21" s="757"/>
      <c r="ABS21" s="757"/>
      <c r="ABT21" s="757"/>
      <c r="ABU21" s="757"/>
      <c r="ABV21" s="757"/>
      <c r="ABW21" s="757"/>
      <c r="ABX21" s="757"/>
      <c r="ABY21" s="757"/>
      <c r="ABZ21" s="757"/>
      <c r="ACA21" s="757"/>
      <c r="ACB21" s="757"/>
      <c r="ACC21" s="757"/>
      <c r="ACD21" s="757"/>
      <c r="ACE21" s="757"/>
      <c r="ACF21" s="757"/>
      <c r="ACG21" s="757"/>
      <c r="ACH21" s="757"/>
      <c r="ACI21" s="757"/>
      <c r="ACJ21" s="757"/>
      <c r="ACK21" s="757"/>
      <c r="ACL21" s="757"/>
      <c r="ACM21" s="757"/>
      <c r="ACN21" s="757"/>
      <c r="ACO21" s="757"/>
      <c r="ACP21" s="757"/>
      <c r="ACQ21" s="757"/>
      <c r="ACR21" s="757"/>
      <c r="ACS21" s="757"/>
      <c r="ACT21" s="757"/>
      <c r="ACU21" s="757"/>
      <c r="ACV21" s="757"/>
      <c r="ACW21" s="757"/>
      <c r="ACX21" s="757"/>
      <c r="ACY21" s="757"/>
      <c r="ACZ21" s="757"/>
      <c r="ADA21" s="757"/>
      <c r="ADB21" s="757"/>
      <c r="ADC21" s="757"/>
      <c r="ADD21" s="757"/>
      <c r="ADE21" s="757"/>
      <c r="ADF21" s="757"/>
      <c r="ADG21" s="757"/>
      <c r="ADH21" s="757"/>
      <c r="ADI21" s="757"/>
      <c r="ADJ21" s="757"/>
      <c r="ADK21" s="757"/>
      <c r="ADL21" s="757"/>
      <c r="ADM21" s="757"/>
      <c r="ADN21" s="757"/>
      <c r="ADO21" s="757"/>
      <c r="ADP21" s="757"/>
      <c r="ADQ21" s="757"/>
      <c r="ADR21" s="757"/>
      <c r="ADS21" s="757"/>
      <c r="ADT21" s="757"/>
      <c r="ADU21" s="757"/>
      <c r="ADV21" s="757"/>
      <c r="ADW21" s="757"/>
      <c r="ADX21" s="757"/>
      <c r="ADY21" s="757"/>
      <c r="ADZ21" s="757"/>
      <c r="AEA21" s="757"/>
      <c r="AEB21" s="757"/>
      <c r="AEC21" s="757"/>
      <c r="AED21" s="757"/>
      <c r="AEE21" s="757"/>
      <c r="AEF21" s="757"/>
      <c r="AEG21" s="757"/>
      <c r="AEH21" s="757"/>
      <c r="AEI21" s="757"/>
      <c r="AEJ21" s="757"/>
      <c r="AEK21" s="757"/>
      <c r="AEL21" s="757"/>
      <c r="AEM21" s="757"/>
      <c r="AEN21" s="757"/>
      <c r="AEO21" s="757"/>
      <c r="AEP21" s="757"/>
      <c r="AEQ21" s="757"/>
      <c r="AER21" s="757"/>
      <c r="AES21" s="757"/>
      <c r="AET21" s="757"/>
      <c r="AEU21" s="757"/>
      <c r="AEV21" s="757"/>
      <c r="AEW21" s="757"/>
      <c r="AEX21" s="757"/>
      <c r="AEY21" s="757"/>
      <c r="AEZ21" s="757"/>
      <c r="AFA21" s="757"/>
      <c r="AFB21" s="757"/>
      <c r="AFC21" s="757"/>
      <c r="AFD21" s="757"/>
      <c r="AFE21" s="757"/>
      <c r="AFF21" s="757"/>
      <c r="AFG21" s="757"/>
      <c r="AFH21" s="757"/>
      <c r="AFI21" s="757"/>
      <c r="AFJ21" s="757"/>
      <c r="AFK21" s="757"/>
      <c r="AFL21" s="757"/>
      <c r="AFM21" s="757"/>
      <c r="AFN21" s="757"/>
      <c r="AFO21" s="757"/>
      <c r="AFP21" s="757"/>
      <c r="AFQ21" s="757"/>
      <c r="AFR21" s="757"/>
      <c r="AFS21" s="757"/>
      <c r="AFT21" s="757"/>
      <c r="AFU21" s="757"/>
      <c r="AFV21" s="757"/>
      <c r="AFW21" s="757"/>
      <c r="AFX21" s="757"/>
      <c r="AFY21" s="757"/>
      <c r="AFZ21" s="757"/>
      <c r="AGA21" s="757"/>
      <c r="AGB21" s="757"/>
      <c r="AGC21" s="757"/>
      <c r="AGD21" s="757"/>
      <c r="AGE21" s="757"/>
      <c r="AGF21" s="757"/>
      <c r="AGG21" s="757"/>
      <c r="AGH21" s="757"/>
      <c r="AGI21" s="757"/>
      <c r="AGJ21" s="757"/>
      <c r="AGK21" s="757"/>
      <c r="AGL21" s="757"/>
      <c r="AGM21" s="757"/>
      <c r="AGN21" s="757"/>
      <c r="AGO21" s="757"/>
      <c r="AGP21" s="757"/>
      <c r="AGQ21" s="757"/>
      <c r="AGR21" s="757"/>
      <c r="AGS21" s="757"/>
      <c r="AGT21" s="757"/>
      <c r="AGU21" s="757"/>
      <c r="AGV21" s="757"/>
      <c r="AGW21" s="757"/>
      <c r="AGX21" s="757"/>
      <c r="AGY21" s="757"/>
      <c r="AGZ21" s="757"/>
      <c r="AHA21" s="757"/>
      <c r="AHB21" s="757"/>
      <c r="AHC21" s="757"/>
      <c r="AHD21" s="757"/>
      <c r="AHE21" s="757"/>
      <c r="AHF21" s="757"/>
      <c r="AHG21" s="757"/>
      <c r="AHH21" s="757"/>
      <c r="AHI21" s="757"/>
      <c r="AHJ21" s="757"/>
      <c r="AHK21" s="757"/>
      <c r="AHL21" s="757"/>
      <c r="AHM21" s="757"/>
      <c r="AHN21" s="757"/>
      <c r="AHO21" s="757"/>
      <c r="AHP21" s="757"/>
      <c r="AHQ21" s="757"/>
      <c r="AHR21" s="757"/>
      <c r="AHS21" s="757"/>
      <c r="AHT21" s="757"/>
      <c r="AHU21" s="757"/>
      <c r="AHV21" s="757"/>
      <c r="AHW21" s="757"/>
      <c r="AHX21" s="757"/>
      <c r="AHY21" s="757"/>
      <c r="AHZ21" s="757"/>
      <c r="AIA21" s="757"/>
      <c r="AIB21" s="757"/>
      <c r="AIC21" s="757"/>
      <c r="AID21" s="757"/>
      <c r="AIE21" s="757"/>
      <c r="AIF21" s="757"/>
      <c r="AIG21" s="757"/>
      <c r="AIH21" s="757"/>
      <c r="AII21" s="757"/>
      <c r="AIJ21" s="757"/>
      <c r="AIK21" s="757"/>
      <c r="AIL21" s="757"/>
      <c r="AIM21" s="757"/>
      <c r="AIN21" s="757"/>
      <c r="AIO21" s="757"/>
      <c r="AIP21" s="757"/>
      <c r="AIQ21" s="757"/>
      <c r="AIR21" s="757"/>
      <c r="AIS21" s="757"/>
      <c r="AIT21" s="757"/>
      <c r="AIU21" s="757"/>
      <c r="AIV21" s="757"/>
      <c r="AIW21" s="757"/>
      <c r="AIX21" s="757"/>
      <c r="AIY21" s="757"/>
      <c r="AIZ21" s="757"/>
      <c r="AJA21" s="757"/>
      <c r="AJB21" s="757"/>
      <c r="AJC21" s="757"/>
      <c r="AJD21" s="757"/>
      <c r="AJE21" s="757"/>
      <c r="AJF21" s="757"/>
      <c r="AJG21" s="757"/>
      <c r="AJH21" s="757"/>
      <c r="AJI21" s="757"/>
      <c r="AJJ21" s="757"/>
      <c r="AJK21" s="757"/>
      <c r="AJL21" s="757"/>
      <c r="AJM21" s="757"/>
      <c r="AJN21" s="757"/>
      <c r="AJO21" s="757"/>
      <c r="AJP21" s="757"/>
      <c r="AJQ21" s="757"/>
      <c r="AJR21" s="757"/>
      <c r="AJS21" s="757"/>
      <c r="AJT21" s="757"/>
      <c r="AJU21" s="757"/>
      <c r="AJV21" s="757"/>
      <c r="AJW21" s="757"/>
      <c r="AJX21" s="757"/>
      <c r="AJY21" s="757"/>
      <c r="AJZ21" s="757"/>
      <c r="AKA21" s="757"/>
      <c r="AKB21" s="757"/>
      <c r="AKC21" s="757"/>
      <c r="AKD21" s="757"/>
      <c r="AKE21" s="757"/>
      <c r="AKF21" s="757"/>
      <c r="AKG21" s="757"/>
      <c r="AKH21" s="757"/>
      <c r="AKI21" s="757"/>
      <c r="AKJ21" s="757"/>
      <c r="AKK21" s="757"/>
      <c r="AKL21" s="757"/>
      <c r="AKM21" s="757"/>
      <c r="AKN21" s="757"/>
      <c r="AKO21" s="757"/>
      <c r="AKP21" s="757"/>
      <c r="AKQ21" s="757"/>
      <c r="AKR21" s="757"/>
      <c r="AKS21" s="757"/>
      <c r="AKT21" s="757"/>
      <c r="AKU21" s="757"/>
      <c r="AKV21" s="757"/>
      <c r="AKW21" s="757"/>
      <c r="AKX21" s="757"/>
      <c r="AKY21" s="757"/>
      <c r="AKZ21" s="757"/>
      <c r="ALA21" s="757"/>
      <c r="ALB21" s="757"/>
      <c r="ALC21" s="757"/>
      <c r="ALD21" s="757"/>
      <c r="ALE21" s="757"/>
      <c r="ALF21" s="757"/>
      <c r="ALG21" s="757"/>
      <c r="ALH21" s="757"/>
      <c r="ALI21" s="757"/>
      <c r="ALJ21" s="757"/>
      <c r="ALK21" s="757"/>
      <c r="ALL21" s="757"/>
      <c r="ALM21" s="757"/>
      <c r="ALN21" s="757"/>
      <c r="ALO21" s="757"/>
      <c r="ALP21" s="757"/>
      <c r="ALQ21" s="757"/>
      <c r="ALR21" s="757"/>
      <c r="ALS21" s="757"/>
      <c r="ALT21" s="757"/>
      <c r="ALU21" s="757"/>
      <c r="ALV21" s="757"/>
      <c r="ALW21" s="757"/>
      <c r="ALX21" s="757"/>
      <c r="ALY21" s="757"/>
      <c r="ALZ21" s="757"/>
      <c r="AMA21" s="757"/>
      <c r="AMB21" s="757"/>
      <c r="AMC21" s="757"/>
      <c r="AMD21" s="757"/>
      <c r="AME21" s="757"/>
      <c r="AMF21" s="757"/>
      <c r="AMG21" s="757"/>
      <c r="AMH21" s="757"/>
      <c r="AMI21" s="757"/>
      <c r="AMJ21" s="757"/>
      <c r="AMK21" s="757"/>
      <c r="AML21" s="757"/>
      <c r="AMM21" s="757"/>
      <c r="AMN21" s="757"/>
      <c r="AMO21" s="757"/>
      <c r="AMP21" s="757"/>
      <c r="AMQ21" s="757"/>
      <c r="AMR21" s="757"/>
      <c r="AMS21" s="757"/>
      <c r="AMT21" s="757"/>
      <c r="AMU21" s="757"/>
      <c r="AMV21" s="757"/>
      <c r="AMW21" s="757"/>
      <c r="AMX21" s="757"/>
      <c r="AMY21" s="757"/>
      <c r="AMZ21" s="757"/>
      <c r="ANA21" s="757"/>
      <c r="ANB21" s="757"/>
      <c r="ANC21" s="757"/>
      <c r="AND21" s="757"/>
      <c r="ANE21" s="757"/>
      <c r="ANF21" s="757"/>
      <c r="ANG21" s="757"/>
      <c r="ANH21" s="757"/>
      <c r="ANI21" s="757"/>
      <c r="ANJ21" s="757"/>
      <c r="ANK21" s="757"/>
      <c r="ANL21" s="757"/>
      <c r="ANM21" s="757"/>
      <c r="ANN21" s="757"/>
      <c r="ANO21" s="757"/>
      <c r="ANP21" s="757"/>
      <c r="ANQ21" s="757"/>
      <c r="ANR21" s="757"/>
      <c r="ANS21" s="757"/>
      <c r="ANT21" s="757"/>
      <c r="ANU21" s="757"/>
      <c r="ANV21" s="757"/>
      <c r="ANW21" s="757"/>
      <c r="ANX21" s="757"/>
      <c r="ANY21" s="757"/>
      <c r="ANZ21" s="757"/>
      <c r="AOA21" s="757"/>
      <c r="AOB21" s="757"/>
      <c r="AOC21" s="757"/>
      <c r="AOD21" s="757"/>
      <c r="AOE21" s="757"/>
      <c r="AOF21" s="757"/>
      <c r="AOG21" s="757"/>
      <c r="AOH21" s="757"/>
      <c r="AOI21" s="757"/>
      <c r="AOJ21" s="757"/>
      <c r="AOK21" s="757"/>
      <c r="AOL21" s="757"/>
      <c r="AOM21" s="757"/>
      <c r="AON21" s="757"/>
      <c r="AOO21" s="757"/>
      <c r="AOP21" s="757"/>
      <c r="AOQ21" s="757"/>
      <c r="AOR21" s="757"/>
      <c r="AOS21" s="757"/>
      <c r="AOT21" s="757"/>
      <c r="AOU21" s="757"/>
      <c r="AOV21" s="757"/>
      <c r="AOW21" s="757"/>
      <c r="AOX21" s="757"/>
      <c r="AOY21" s="757"/>
      <c r="AOZ21" s="757"/>
      <c r="APA21" s="757"/>
      <c r="APB21" s="757"/>
      <c r="APC21" s="757"/>
      <c r="APD21" s="757"/>
      <c r="APE21" s="757"/>
      <c r="APF21" s="757"/>
      <c r="APG21" s="757"/>
      <c r="APH21" s="757"/>
      <c r="API21" s="757"/>
      <c r="APJ21" s="757"/>
      <c r="APK21" s="757"/>
      <c r="APL21" s="757"/>
      <c r="APM21" s="757"/>
      <c r="APN21" s="757"/>
      <c r="APO21" s="757"/>
      <c r="APP21" s="757"/>
      <c r="APQ21" s="757"/>
      <c r="APR21" s="757"/>
      <c r="APS21" s="757"/>
      <c r="APT21" s="757"/>
      <c r="APU21" s="757"/>
      <c r="APV21" s="757"/>
      <c r="APW21" s="757"/>
      <c r="APX21" s="757"/>
      <c r="APY21" s="757"/>
      <c r="APZ21" s="757"/>
      <c r="AQA21" s="757"/>
      <c r="AQB21" s="757"/>
      <c r="AQC21" s="757"/>
      <c r="AQD21" s="757"/>
      <c r="AQE21" s="757"/>
      <c r="AQF21" s="757"/>
      <c r="AQG21" s="757"/>
      <c r="AQH21" s="757"/>
      <c r="AQI21" s="757"/>
      <c r="AQJ21" s="757"/>
      <c r="AQK21" s="757"/>
      <c r="AQL21" s="757"/>
      <c r="AQM21" s="757"/>
      <c r="AQN21" s="757"/>
      <c r="AQO21" s="757"/>
      <c r="AQP21" s="757"/>
      <c r="AQQ21" s="757"/>
      <c r="AQR21" s="757"/>
      <c r="AQS21" s="757"/>
      <c r="AQT21" s="757"/>
      <c r="AQU21" s="757"/>
      <c r="AQV21" s="757"/>
      <c r="AQW21" s="757"/>
      <c r="AQX21" s="757"/>
      <c r="AQY21" s="757"/>
      <c r="AQZ21" s="757"/>
      <c r="ARA21" s="757"/>
      <c r="ARB21" s="757"/>
      <c r="ARC21" s="757"/>
      <c r="ARD21" s="757"/>
      <c r="ARE21" s="757"/>
      <c r="ARF21" s="757"/>
      <c r="ARG21" s="757"/>
      <c r="ARH21" s="757"/>
      <c r="ARI21" s="757"/>
      <c r="ARJ21" s="757"/>
      <c r="ARK21" s="757"/>
      <c r="ARL21" s="757"/>
      <c r="ARM21" s="757"/>
      <c r="ARN21" s="757"/>
      <c r="ARO21" s="757"/>
      <c r="ARP21" s="757"/>
      <c r="ARQ21" s="757"/>
      <c r="ARR21" s="757"/>
      <c r="ARS21" s="757"/>
      <c r="ART21" s="757"/>
      <c r="ARU21" s="757"/>
      <c r="ARV21" s="757"/>
      <c r="ARW21" s="757"/>
      <c r="ARX21" s="757"/>
      <c r="ARY21" s="757"/>
      <c r="ARZ21" s="757"/>
      <c r="ASA21" s="757"/>
      <c r="ASB21" s="757"/>
      <c r="ASC21" s="757"/>
      <c r="ASD21" s="757"/>
      <c r="ASE21" s="757"/>
      <c r="ASF21" s="757"/>
      <c r="ASG21" s="757"/>
      <c r="ASH21" s="757"/>
      <c r="ASI21" s="757"/>
      <c r="ASJ21" s="757"/>
      <c r="ASK21" s="757"/>
      <c r="ASL21" s="757"/>
      <c r="ASM21" s="757"/>
      <c r="ASN21" s="757"/>
      <c r="ASO21" s="757"/>
      <c r="ASP21" s="757"/>
      <c r="ASQ21" s="757"/>
      <c r="ASR21" s="757"/>
      <c r="ASS21" s="757"/>
      <c r="AST21" s="757"/>
      <c r="ASU21" s="757"/>
      <c r="ASV21" s="757"/>
      <c r="ASW21" s="757"/>
      <c r="ASX21" s="757"/>
      <c r="ASY21" s="757"/>
      <c r="ASZ21" s="757"/>
      <c r="ATA21" s="757"/>
      <c r="ATB21" s="757"/>
      <c r="ATC21" s="757"/>
      <c r="ATD21" s="757"/>
      <c r="ATE21" s="757"/>
      <c r="ATF21" s="757"/>
      <c r="ATG21" s="757"/>
      <c r="ATH21" s="757"/>
      <c r="ATI21" s="757"/>
      <c r="ATJ21" s="757"/>
      <c r="ATK21" s="757"/>
      <c r="ATL21" s="757"/>
      <c r="ATM21" s="757"/>
      <c r="ATN21" s="757"/>
      <c r="ATO21" s="757"/>
      <c r="ATP21" s="757"/>
      <c r="ATQ21" s="757"/>
      <c r="ATR21" s="757"/>
      <c r="ATS21" s="757"/>
      <c r="ATT21" s="757"/>
      <c r="ATU21" s="757"/>
      <c r="ATV21" s="757"/>
      <c r="ATW21" s="757"/>
      <c r="ATX21" s="757"/>
      <c r="ATY21" s="757"/>
      <c r="ATZ21" s="757"/>
      <c r="AUA21" s="757"/>
      <c r="AUB21" s="757"/>
      <c r="AUC21" s="757"/>
      <c r="AUD21" s="757"/>
      <c r="AUE21" s="757"/>
      <c r="AUF21" s="757"/>
      <c r="AUG21" s="757"/>
      <c r="AUH21" s="757"/>
      <c r="AUI21" s="757"/>
      <c r="AUJ21" s="757"/>
      <c r="AUK21" s="757"/>
      <c r="AUL21" s="757"/>
      <c r="AUM21" s="757"/>
      <c r="AUN21" s="757"/>
      <c r="AUO21" s="757"/>
      <c r="AUP21" s="757"/>
      <c r="AUQ21" s="757"/>
      <c r="AUR21" s="757"/>
      <c r="AUS21" s="757"/>
      <c r="AUT21" s="757"/>
      <c r="AUU21" s="757"/>
      <c r="AUV21" s="757"/>
      <c r="AUW21" s="757"/>
      <c r="AUX21" s="757"/>
      <c r="AUY21" s="757"/>
      <c r="AUZ21" s="757"/>
      <c r="AVA21" s="757"/>
      <c r="AVB21" s="757"/>
      <c r="AVC21" s="757"/>
      <c r="AVD21" s="757"/>
      <c r="AVE21" s="757"/>
      <c r="AVF21" s="757"/>
      <c r="AVG21" s="757"/>
      <c r="AVH21" s="757"/>
      <c r="AVI21" s="757"/>
      <c r="AVJ21" s="757"/>
      <c r="AVK21" s="757"/>
      <c r="AVL21" s="757"/>
      <c r="AVM21" s="757"/>
      <c r="AVN21" s="757"/>
      <c r="AVO21" s="757"/>
      <c r="AVP21" s="757"/>
      <c r="AVQ21" s="757"/>
      <c r="AVR21" s="757"/>
      <c r="AVS21" s="757"/>
      <c r="AVT21" s="757"/>
      <c r="AVU21" s="757"/>
      <c r="AVV21" s="757"/>
      <c r="AVW21" s="757"/>
      <c r="AVX21" s="757"/>
      <c r="AVY21" s="757"/>
      <c r="AVZ21" s="757"/>
      <c r="AWA21" s="757"/>
      <c r="AWB21" s="757"/>
      <c r="AWC21" s="757"/>
      <c r="AWD21" s="757"/>
      <c r="AWE21" s="757"/>
      <c r="AWF21" s="757"/>
      <c r="AWG21" s="757"/>
      <c r="AWH21" s="757"/>
      <c r="AWI21" s="757"/>
      <c r="AWJ21" s="757"/>
      <c r="AWK21" s="757"/>
      <c r="AWL21" s="757"/>
      <c r="AWM21" s="757"/>
      <c r="AWN21" s="757"/>
      <c r="AWO21" s="757"/>
      <c r="AWP21" s="757"/>
      <c r="AWQ21" s="757"/>
      <c r="AWR21" s="757"/>
      <c r="AWS21" s="757"/>
      <c r="AWT21" s="757"/>
      <c r="AWU21" s="757"/>
      <c r="AWV21" s="757"/>
      <c r="AWW21" s="757"/>
      <c r="AWX21" s="757"/>
      <c r="AWY21" s="757"/>
      <c r="AWZ21" s="757"/>
      <c r="AXA21" s="757"/>
      <c r="AXB21" s="757"/>
      <c r="AXC21" s="757"/>
      <c r="AXD21" s="757"/>
      <c r="AXE21" s="757"/>
      <c r="AXF21" s="757"/>
      <c r="AXG21" s="757"/>
      <c r="AXH21" s="757"/>
      <c r="AXI21" s="757"/>
      <c r="AXJ21" s="757"/>
      <c r="AXK21" s="757"/>
      <c r="AXL21" s="757"/>
      <c r="AXM21" s="757"/>
      <c r="AXN21" s="757"/>
      <c r="AXO21" s="757"/>
      <c r="AXP21" s="757"/>
      <c r="AXQ21" s="757"/>
      <c r="AXR21" s="757"/>
      <c r="AXS21" s="757"/>
      <c r="AXT21" s="757"/>
      <c r="AXU21" s="757"/>
      <c r="AXV21" s="757"/>
      <c r="AXW21" s="757"/>
      <c r="AXX21" s="757"/>
      <c r="AXY21" s="757"/>
      <c r="AXZ21" s="757"/>
      <c r="AYA21" s="757"/>
      <c r="AYB21" s="757"/>
      <c r="AYC21" s="757"/>
      <c r="AYD21" s="757"/>
      <c r="AYE21" s="757"/>
      <c r="AYF21" s="757"/>
      <c r="AYG21" s="757"/>
      <c r="AYH21" s="757"/>
      <c r="AYI21" s="757"/>
      <c r="AYJ21" s="757"/>
      <c r="AYK21" s="757"/>
      <c r="AYL21" s="757"/>
      <c r="AYM21" s="757"/>
      <c r="AYN21" s="757"/>
      <c r="AYO21" s="757"/>
      <c r="AYP21" s="757"/>
      <c r="AYQ21" s="757"/>
      <c r="AYR21" s="757"/>
      <c r="AYS21" s="757"/>
      <c r="AYT21" s="757"/>
      <c r="AYU21" s="757"/>
      <c r="AYV21" s="757"/>
      <c r="AYW21" s="757"/>
      <c r="AYX21" s="757"/>
      <c r="AYY21" s="757"/>
      <c r="AYZ21" s="757"/>
      <c r="AZA21" s="757"/>
      <c r="AZB21" s="757"/>
      <c r="AZC21" s="757"/>
      <c r="AZD21" s="757"/>
      <c r="AZE21" s="757"/>
      <c r="AZF21" s="757"/>
      <c r="AZG21" s="757"/>
      <c r="AZH21" s="757"/>
      <c r="AZI21" s="757"/>
      <c r="AZJ21" s="757"/>
      <c r="AZK21" s="757"/>
      <c r="AZL21" s="757"/>
      <c r="AZM21" s="757"/>
      <c r="AZN21" s="757"/>
      <c r="AZO21" s="757"/>
      <c r="AZP21" s="757"/>
      <c r="AZQ21" s="757"/>
      <c r="AZR21" s="757"/>
      <c r="AZS21" s="757"/>
      <c r="AZT21" s="757"/>
      <c r="AZU21" s="757"/>
      <c r="AZV21" s="757"/>
      <c r="AZW21" s="757"/>
      <c r="AZX21" s="757"/>
      <c r="AZY21" s="757"/>
      <c r="AZZ21" s="757"/>
      <c r="BAA21" s="757"/>
      <c r="BAB21" s="757"/>
      <c r="BAC21" s="757"/>
      <c r="BAD21" s="757"/>
      <c r="BAE21" s="757"/>
      <c r="BAF21" s="757"/>
      <c r="BAG21" s="757"/>
      <c r="BAH21" s="757"/>
      <c r="BAI21" s="757"/>
      <c r="BAJ21" s="757"/>
      <c r="BAK21" s="757"/>
      <c r="BAL21" s="757"/>
      <c r="BAM21" s="757"/>
      <c r="BAN21" s="757"/>
      <c r="BAO21" s="757"/>
      <c r="BAP21" s="757"/>
      <c r="BAQ21" s="757"/>
      <c r="BAR21" s="757"/>
      <c r="BAS21" s="757"/>
      <c r="BAT21" s="757"/>
      <c r="BAU21" s="757"/>
      <c r="BAV21" s="757"/>
      <c r="BAW21" s="757"/>
      <c r="BAX21" s="757"/>
      <c r="BAY21" s="757"/>
      <c r="BAZ21" s="757"/>
      <c r="BBA21" s="757"/>
      <c r="BBB21" s="757"/>
      <c r="BBC21" s="757"/>
      <c r="BBD21" s="757"/>
      <c r="BBE21" s="757"/>
      <c r="BBF21" s="757"/>
      <c r="BBG21" s="757"/>
      <c r="BBH21" s="757"/>
      <c r="BBI21" s="757"/>
      <c r="BBJ21" s="757"/>
      <c r="BBK21" s="757"/>
      <c r="BBL21" s="757"/>
      <c r="BBM21" s="757"/>
      <c r="BBN21" s="757"/>
      <c r="BBO21" s="757"/>
      <c r="BBP21" s="757"/>
      <c r="BBQ21" s="757"/>
      <c r="BBR21" s="757"/>
      <c r="BBS21" s="757"/>
      <c r="BBT21" s="757"/>
      <c r="BBU21" s="757"/>
      <c r="BBV21" s="757"/>
      <c r="BBW21" s="757"/>
      <c r="BBX21" s="757"/>
      <c r="BBY21" s="757"/>
      <c r="BBZ21" s="757"/>
      <c r="BCA21" s="757"/>
      <c r="BCB21" s="757"/>
      <c r="BCC21" s="757"/>
      <c r="BCD21" s="757"/>
      <c r="BCE21" s="757"/>
      <c r="BCF21" s="757"/>
      <c r="BCG21" s="757"/>
      <c r="BCH21" s="757"/>
      <c r="BCI21" s="757"/>
      <c r="BCJ21" s="757"/>
      <c r="BCK21" s="757"/>
      <c r="BCL21" s="757"/>
      <c r="BCM21" s="757"/>
      <c r="BCN21" s="757"/>
      <c r="BCO21" s="757"/>
      <c r="BCP21" s="757"/>
      <c r="BCQ21" s="757"/>
      <c r="BCR21" s="757"/>
      <c r="BCS21" s="757"/>
      <c r="BCT21" s="757"/>
      <c r="BCU21" s="757"/>
      <c r="BCV21" s="757"/>
      <c r="BCW21" s="757"/>
      <c r="BCX21" s="757"/>
      <c r="BCY21" s="757"/>
      <c r="BCZ21" s="757"/>
      <c r="BDA21" s="757"/>
      <c r="BDB21" s="757"/>
      <c r="BDC21" s="757"/>
      <c r="BDD21" s="757"/>
      <c r="BDE21" s="757"/>
      <c r="BDF21" s="757"/>
      <c r="BDG21" s="757"/>
      <c r="BDH21" s="757"/>
      <c r="BDI21" s="757"/>
      <c r="BDJ21" s="757"/>
      <c r="BDK21" s="757"/>
      <c r="BDL21" s="757"/>
      <c r="BDM21" s="757"/>
      <c r="BDN21" s="757"/>
      <c r="BDO21" s="757"/>
      <c r="BDP21" s="757"/>
      <c r="BDQ21" s="757"/>
      <c r="BDR21" s="757"/>
      <c r="BDS21" s="757"/>
      <c r="BDT21" s="757"/>
      <c r="BDU21" s="757"/>
      <c r="BDV21" s="757"/>
      <c r="BDW21" s="757"/>
      <c r="BDX21" s="757"/>
      <c r="BDY21" s="757"/>
      <c r="BDZ21" s="757"/>
      <c r="BEA21" s="757"/>
      <c r="BEB21" s="757"/>
      <c r="BEC21" s="757"/>
      <c r="BED21" s="757"/>
      <c r="BEE21" s="757"/>
      <c r="BEF21" s="757"/>
      <c r="BEG21" s="757"/>
      <c r="BEH21" s="757"/>
      <c r="BEI21" s="757"/>
      <c r="BEJ21" s="757"/>
      <c r="BEK21" s="757"/>
      <c r="BEL21" s="757"/>
      <c r="BEM21" s="757"/>
      <c r="BEN21" s="757"/>
      <c r="BEO21" s="757"/>
      <c r="BEP21" s="757"/>
      <c r="BEQ21" s="757"/>
      <c r="BER21" s="757"/>
      <c r="BES21" s="757"/>
      <c r="BET21" s="757"/>
      <c r="BEU21" s="757"/>
      <c r="BEV21" s="757"/>
      <c r="BEW21" s="757"/>
      <c r="BEX21" s="757"/>
      <c r="BEY21" s="757"/>
      <c r="BEZ21" s="757"/>
      <c r="BFA21" s="757"/>
      <c r="BFB21" s="757"/>
      <c r="BFC21" s="757"/>
      <c r="BFD21" s="757"/>
      <c r="BFE21" s="757"/>
      <c r="BFF21" s="757"/>
      <c r="BFG21" s="757"/>
      <c r="BFH21" s="757"/>
      <c r="BFI21" s="757"/>
      <c r="BFJ21" s="757"/>
      <c r="BFK21" s="757"/>
      <c r="BFL21" s="757"/>
      <c r="BFM21" s="757"/>
      <c r="BFN21" s="757"/>
      <c r="BFO21" s="757"/>
      <c r="BFP21" s="757"/>
      <c r="BFQ21" s="757"/>
      <c r="BFR21" s="757"/>
      <c r="BFS21" s="757"/>
      <c r="BFT21" s="757"/>
      <c r="BFU21" s="757"/>
      <c r="BFV21" s="757"/>
      <c r="BFW21" s="757"/>
      <c r="BFX21" s="757"/>
      <c r="BFY21" s="757"/>
      <c r="BFZ21" s="757"/>
      <c r="BGA21" s="757"/>
      <c r="BGB21" s="757"/>
      <c r="BGC21" s="757"/>
      <c r="BGD21" s="757"/>
      <c r="BGE21" s="757"/>
      <c r="BGF21" s="757"/>
      <c r="BGG21" s="757"/>
      <c r="BGH21" s="757"/>
      <c r="BGI21" s="757"/>
      <c r="BGJ21" s="757"/>
      <c r="BGK21" s="757"/>
      <c r="BGL21" s="757"/>
      <c r="BGM21" s="757"/>
      <c r="BGN21" s="757"/>
      <c r="BGO21" s="757"/>
      <c r="BGP21" s="757"/>
      <c r="BGQ21" s="757"/>
      <c r="BGR21" s="757"/>
      <c r="BGS21" s="757"/>
      <c r="BGT21" s="757"/>
      <c r="BGU21" s="757"/>
      <c r="BGV21" s="757"/>
      <c r="BGW21" s="757"/>
      <c r="BGX21" s="757"/>
      <c r="BGY21" s="757"/>
      <c r="BGZ21" s="757"/>
      <c r="BHA21" s="757"/>
      <c r="BHB21" s="757"/>
      <c r="BHC21" s="757"/>
      <c r="BHD21" s="757"/>
      <c r="BHE21" s="757"/>
      <c r="BHF21" s="757"/>
      <c r="BHG21" s="757"/>
      <c r="BHH21" s="757"/>
      <c r="BHI21" s="757"/>
      <c r="BHJ21" s="757"/>
      <c r="BHK21" s="757"/>
      <c r="BHL21" s="757"/>
      <c r="BHM21" s="757"/>
      <c r="BHN21" s="757"/>
      <c r="BHO21" s="757"/>
      <c r="BHP21" s="757"/>
      <c r="BHQ21" s="757"/>
      <c r="BHR21" s="757"/>
      <c r="BHS21" s="757"/>
      <c r="BHT21" s="757"/>
      <c r="BHU21" s="757"/>
      <c r="BHV21" s="757"/>
      <c r="BHW21" s="757"/>
      <c r="BHX21" s="757"/>
      <c r="BHY21" s="757"/>
      <c r="BHZ21" s="757"/>
      <c r="BIA21" s="757"/>
      <c r="BIB21" s="757"/>
      <c r="BIC21" s="757"/>
      <c r="BID21" s="757"/>
      <c r="BIE21" s="757"/>
      <c r="BIF21" s="757"/>
      <c r="BIG21" s="757"/>
      <c r="BIH21" s="757"/>
      <c r="BII21" s="757"/>
      <c r="BIJ21" s="757"/>
      <c r="BIK21" s="757"/>
      <c r="BIL21" s="757"/>
      <c r="BIM21" s="757"/>
      <c r="BIN21" s="757"/>
      <c r="BIO21" s="757"/>
      <c r="BIP21" s="757"/>
      <c r="BIQ21" s="757"/>
      <c r="BIR21" s="757"/>
      <c r="BIS21" s="757"/>
      <c r="BIT21" s="757"/>
      <c r="BIU21" s="757"/>
      <c r="BIV21" s="757"/>
      <c r="BIW21" s="757"/>
      <c r="BIX21" s="757"/>
      <c r="BIY21" s="757"/>
      <c r="BIZ21" s="757"/>
      <c r="BJA21" s="757"/>
      <c r="BJB21" s="757"/>
      <c r="BJC21" s="757"/>
      <c r="BJD21" s="757"/>
      <c r="BJE21" s="757"/>
      <c r="BJF21" s="757"/>
      <c r="BJG21" s="757"/>
      <c r="BJH21" s="757"/>
      <c r="BJI21" s="757"/>
      <c r="BJJ21" s="757"/>
      <c r="BJK21" s="757"/>
      <c r="BJL21" s="757"/>
      <c r="BJM21" s="757"/>
      <c r="BJN21" s="757"/>
      <c r="BJO21" s="757"/>
      <c r="BJP21" s="757"/>
      <c r="BJQ21" s="757"/>
      <c r="BJR21" s="757"/>
      <c r="BJS21" s="757"/>
      <c r="BJT21" s="757"/>
      <c r="BJU21" s="757"/>
      <c r="BJV21" s="757"/>
      <c r="BJW21" s="757"/>
      <c r="BJX21" s="757"/>
      <c r="BJY21" s="757"/>
      <c r="BJZ21" s="757"/>
      <c r="BKA21" s="757"/>
      <c r="BKB21" s="757"/>
      <c r="BKC21" s="757"/>
      <c r="BKD21" s="757"/>
      <c r="BKE21" s="757"/>
      <c r="BKF21" s="757"/>
      <c r="BKG21" s="757"/>
      <c r="BKH21" s="757"/>
      <c r="BKI21" s="757"/>
      <c r="BKJ21" s="757"/>
      <c r="BKK21" s="757"/>
      <c r="BKL21" s="757"/>
      <c r="BKM21" s="757"/>
      <c r="BKN21" s="757"/>
      <c r="BKO21" s="757"/>
      <c r="BKP21" s="757"/>
      <c r="BKQ21" s="757"/>
      <c r="BKR21" s="757"/>
      <c r="BKS21" s="757"/>
      <c r="BKT21" s="757"/>
      <c r="BKU21" s="757"/>
      <c r="BKV21" s="757"/>
      <c r="BKW21" s="757"/>
      <c r="BKX21" s="757"/>
      <c r="BKY21" s="757"/>
      <c r="BKZ21" s="757"/>
      <c r="BLA21" s="757"/>
      <c r="BLB21" s="757"/>
      <c r="BLC21" s="757"/>
      <c r="BLD21" s="757"/>
      <c r="BLE21" s="757"/>
      <c r="BLF21" s="757"/>
      <c r="BLG21" s="757"/>
      <c r="BLH21" s="757"/>
      <c r="BLI21" s="757"/>
      <c r="BLJ21" s="757"/>
      <c r="BLK21" s="757"/>
      <c r="BLL21" s="757"/>
      <c r="BLM21" s="757"/>
      <c r="BLN21" s="757"/>
      <c r="BLO21" s="757"/>
      <c r="BLP21" s="757"/>
      <c r="BLQ21" s="757"/>
      <c r="BLR21" s="757"/>
      <c r="BLS21" s="757"/>
      <c r="BLT21" s="757"/>
      <c r="BLU21" s="757"/>
      <c r="BLV21" s="757"/>
      <c r="BLW21" s="757"/>
      <c r="BLX21" s="757"/>
      <c r="BLY21" s="757"/>
      <c r="BLZ21" s="757"/>
      <c r="BMA21" s="757"/>
      <c r="BMB21" s="757"/>
      <c r="BMC21" s="757"/>
      <c r="BMD21" s="757"/>
      <c r="BME21" s="757"/>
      <c r="BMF21" s="757"/>
      <c r="BMG21" s="757"/>
      <c r="BMH21" s="757"/>
      <c r="BMI21" s="757"/>
      <c r="BMJ21" s="757"/>
      <c r="BMK21" s="757"/>
      <c r="BML21" s="757"/>
      <c r="BMM21" s="757"/>
      <c r="BMN21" s="757"/>
      <c r="BMO21" s="757"/>
      <c r="BMP21" s="757"/>
      <c r="BMQ21" s="757"/>
      <c r="BMR21" s="757"/>
      <c r="BMS21" s="757"/>
      <c r="BMT21" s="757"/>
      <c r="BMU21" s="757"/>
      <c r="BMV21" s="757"/>
      <c r="BMW21" s="757"/>
      <c r="BMX21" s="757"/>
      <c r="BMY21" s="757"/>
      <c r="BMZ21" s="757"/>
      <c r="BNA21" s="757"/>
      <c r="BNB21" s="757"/>
      <c r="BNC21" s="757"/>
      <c r="BND21" s="757"/>
      <c r="BNE21" s="757"/>
      <c r="BNF21" s="757"/>
      <c r="BNG21" s="757"/>
      <c r="BNH21" s="757"/>
      <c r="BNI21" s="757"/>
      <c r="BNJ21" s="757"/>
      <c r="BNK21" s="757"/>
      <c r="BNL21" s="757"/>
      <c r="BNM21" s="757"/>
      <c r="BNN21" s="757"/>
      <c r="BNO21" s="757"/>
      <c r="BNP21" s="757"/>
      <c r="BNQ21" s="757"/>
      <c r="BNR21" s="757"/>
      <c r="BNS21" s="757"/>
      <c r="BNT21" s="757"/>
      <c r="BNU21" s="757"/>
      <c r="BNV21" s="757"/>
      <c r="BNW21" s="757"/>
      <c r="BNX21" s="757"/>
      <c r="BNY21" s="757"/>
      <c r="BNZ21" s="757"/>
      <c r="BOA21" s="757"/>
      <c r="BOB21" s="757"/>
      <c r="BOC21" s="757"/>
      <c r="BOD21" s="757"/>
      <c r="BOE21" s="757"/>
      <c r="BOF21" s="757"/>
      <c r="BOG21" s="757"/>
      <c r="BOH21" s="757"/>
      <c r="BOI21" s="757"/>
      <c r="BOJ21" s="757"/>
      <c r="BOK21" s="757"/>
      <c r="BOL21" s="757"/>
      <c r="BOM21" s="757"/>
      <c r="BON21" s="757"/>
      <c r="BOO21" s="757"/>
      <c r="BOP21" s="757"/>
      <c r="BOQ21" s="757"/>
      <c r="BOR21" s="757"/>
      <c r="BOS21" s="757"/>
      <c r="BOT21" s="757"/>
      <c r="BOU21" s="757"/>
      <c r="BOV21" s="757"/>
      <c r="BOW21" s="757"/>
      <c r="BOX21" s="757"/>
      <c r="BOY21" s="757"/>
      <c r="BOZ21" s="757"/>
      <c r="BPA21" s="757"/>
      <c r="BPB21" s="757"/>
      <c r="BPC21" s="757"/>
      <c r="BPD21" s="757"/>
      <c r="BPE21" s="757"/>
      <c r="BPF21" s="757"/>
      <c r="BPG21" s="757"/>
      <c r="BPH21" s="757"/>
      <c r="BPI21" s="757"/>
      <c r="BPJ21" s="757"/>
      <c r="BPK21" s="757"/>
      <c r="BPL21" s="757"/>
      <c r="BPM21" s="757"/>
      <c r="BPN21" s="757"/>
      <c r="BPO21" s="757"/>
      <c r="BPP21" s="757"/>
      <c r="BPQ21" s="757"/>
      <c r="BPR21" s="757"/>
      <c r="BPS21" s="757"/>
      <c r="BPT21" s="757"/>
      <c r="BPU21" s="757"/>
      <c r="BPV21" s="757"/>
      <c r="BPW21" s="757"/>
      <c r="BPX21" s="757"/>
      <c r="BPY21" s="757"/>
      <c r="BPZ21" s="757"/>
      <c r="BQA21" s="757"/>
      <c r="BQB21" s="757"/>
      <c r="BQC21" s="757"/>
      <c r="BQD21" s="757"/>
      <c r="BQE21" s="757"/>
      <c r="BQF21" s="757"/>
      <c r="BQG21" s="757"/>
      <c r="BQH21" s="757"/>
      <c r="BQI21" s="757"/>
      <c r="BQJ21" s="757"/>
      <c r="BQK21" s="757"/>
      <c r="BQL21" s="757"/>
      <c r="BQM21" s="757"/>
      <c r="BQN21" s="757"/>
      <c r="BQO21" s="757"/>
      <c r="BQP21" s="757"/>
      <c r="BQQ21" s="757"/>
      <c r="BQR21" s="757"/>
      <c r="BQS21" s="757"/>
      <c r="BQT21" s="757"/>
      <c r="BQU21" s="757"/>
      <c r="BQV21" s="757"/>
      <c r="BQW21" s="757"/>
      <c r="BQX21" s="757"/>
      <c r="BQY21" s="757"/>
      <c r="BQZ21" s="757"/>
      <c r="BRA21" s="757"/>
      <c r="BRB21" s="757"/>
      <c r="BRC21" s="757"/>
      <c r="BRD21" s="757"/>
      <c r="BRE21" s="757"/>
      <c r="BRF21" s="757"/>
      <c r="BRG21" s="757"/>
      <c r="BRH21" s="757"/>
      <c r="BRI21" s="757"/>
      <c r="BRJ21" s="757"/>
      <c r="BRK21" s="757"/>
      <c r="BRL21" s="757"/>
      <c r="BRM21" s="757"/>
      <c r="BRN21" s="757"/>
      <c r="BRO21" s="757"/>
      <c r="BRP21" s="757"/>
      <c r="BRQ21" s="757"/>
      <c r="BRR21" s="757"/>
      <c r="BRS21" s="757"/>
      <c r="BRT21" s="757"/>
      <c r="BRU21" s="757"/>
      <c r="BRV21" s="757"/>
      <c r="BRW21" s="757"/>
      <c r="BRX21" s="757"/>
      <c r="BRY21" s="757"/>
      <c r="BRZ21" s="757"/>
      <c r="BSA21" s="757"/>
      <c r="BSB21" s="757"/>
      <c r="BSC21" s="757"/>
      <c r="BSD21" s="757"/>
      <c r="BSE21" s="757"/>
      <c r="BSF21" s="757"/>
      <c r="BSG21" s="757"/>
      <c r="BSH21" s="757"/>
      <c r="BSI21" s="757"/>
      <c r="BSJ21" s="757"/>
      <c r="BSK21" s="757"/>
      <c r="BSL21" s="757"/>
      <c r="BSM21" s="757"/>
      <c r="BSN21" s="757"/>
      <c r="BSO21" s="757"/>
      <c r="BSP21" s="757"/>
      <c r="BSQ21" s="757"/>
      <c r="BSR21" s="757"/>
      <c r="BSS21" s="757"/>
      <c r="BST21" s="757"/>
      <c r="BSU21" s="757"/>
      <c r="BSV21" s="757"/>
      <c r="BSW21" s="757"/>
      <c r="BSX21" s="757"/>
      <c r="BSY21" s="757"/>
      <c r="BSZ21" s="757"/>
      <c r="BTA21" s="757"/>
      <c r="BTB21" s="757"/>
      <c r="BTC21" s="757"/>
      <c r="BTD21" s="757"/>
      <c r="BTE21" s="757"/>
      <c r="BTF21" s="757"/>
      <c r="BTG21" s="757"/>
      <c r="BTH21" s="757"/>
      <c r="BTI21" s="757"/>
      <c r="BTJ21" s="757"/>
      <c r="BTK21" s="757"/>
      <c r="BTL21" s="757"/>
      <c r="BTM21" s="757"/>
      <c r="BTN21" s="757"/>
      <c r="BTO21" s="757"/>
      <c r="BTP21" s="757"/>
      <c r="BTQ21" s="757"/>
      <c r="BTR21" s="757"/>
      <c r="BTS21" s="757"/>
      <c r="BTT21" s="757"/>
      <c r="BTU21" s="757"/>
      <c r="BTV21" s="757"/>
      <c r="BTW21" s="757"/>
      <c r="BTX21" s="757"/>
      <c r="BTY21" s="757"/>
      <c r="BTZ21" s="757"/>
      <c r="BUA21" s="757"/>
      <c r="BUB21" s="757"/>
      <c r="BUC21" s="757"/>
      <c r="BUD21" s="757"/>
      <c r="BUE21" s="757"/>
      <c r="BUF21" s="757"/>
      <c r="BUG21" s="757"/>
      <c r="BUH21" s="757"/>
      <c r="BUI21" s="757"/>
      <c r="BUJ21" s="757"/>
      <c r="BUK21" s="757"/>
      <c r="BUL21" s="757"/>
      <c r="BUM21" s="757"/>
      <c r="BUN21" s="757"/>
      <c r="BUO21" s="757"/>
      <c r="BUP21" s="757"/>
      <c r="BUQ21" s="757"/>
      <c r="BUR21" s="757"/>
      <c r="BUS21" s="757"/>
      <c r="BUT21" s="757"/>
      <c r="BUU21" s="757"/>
      <c r="BUV21" s="757"/>
      <c r="BUW21" s="757"/>
      <c r="BUX21" s="757"/>
      <c r="BUY21" s="757"/>
      <c r="BUZ21" s="757"/>
      <c r="BVA21" s="757"/>
      <c r="BVB21" s="757"/>
      <c r="BVC21" s="757"/>
      <c r="BVD21" s="757"/>
      <c r="BVE21" s="757"/>
      <c r="BVF21" s="757"/>
      <c r="BVG21" s="757"/>
      <c r="BVH21" s="757"/>
      <c r="BVI21" s="757"/>
      <c r="BVJ21" s="757"/>
      <c r="BVK21" s="757"/>
      <c r="BVL21" s="757"/>
      <c r="BVM21" s="757"/>
      <c r="BVN21" s="757"/>
      <c r="BVO21" s="757"/>
      <c r="BVP21" s="757"/>
      <c r="BVQ21" s="757"/>
      <c r="BVR21" s="757"/>
      <c r="BVS21" s="757"/>
      <c r="BVT21" s="757"/>
      <c r="BVU21" s="757"/>
      <c r="BVV21" s="757"/>
      <c r="BVW21" s="757"/>
      <c r="BVX21" s="757"/>
      <c r="BVY21" s="757"/>
      <c r="BVZ21" s="757"/>
      <c r="BWA21" s="757"/>
      <c r="BWB21" s="757"/>
      <c r="BWC21" s="757"/>
      <c r="BWD21" s="757"/>
      <c r="BWE21" s="757"/>
      <c r="BWF21" s="757"/>
      <c r="BWG21" s="757"/>
      <c r="BWH21" s="757"/>
      <c r="BWI21" s="757"/>
      <c r="BWJ21" s="757"/>
      <c r="BWK21" s="757"/>
      <c r="BWL21" s="757"/>
      <c r="BWM21" s="757"/>
      <c r="BWN21" s="757"/>
      <c r="BWO21" s="757"/>
      <c r="BWP21" s="757"/>
      <c r="BWQ21" s="757"/>
      <c r="BWR21" s="757"/>
      <c r="BWS21" s="757"/>
      <c r="BWT21" s="757"/>
      <c r="BWU21" s="757"/>
      <c r="BWV21" s="757"/>
      <c r="BWW21" s="757"/>
      <c r="BWX21" s="757"/>
      <c r="BWY21" s="757"/>
      <c r="BWZ21" s="757"/>
      <c r="BXA21" s="757"/>
      <c r="BXB21" s="757"/>
      <c r="BXC21" s="757"/>
      <c r="BXD21" s="757"/>
      <c r="BXE21" s="757"/>
      <c r="BXF21" s="757"/>
      <c r="BXG21" s="757"/>
      <c r="BXH21" s="757"/>
      <c r="BXI21" s="757"/>
      <c r="BXJ21" s="757"/>
      <c r="BXK21" s="757"/>
      <c r="BXL21" s="757"/>
      <c r="BXM21" s="757"/>
      <c r="BXN21" s="757"/>
      <c r="BXO21" s="757"/>
      <c r="BXP21" s="757"/>
      <c r="BXQ21" s="757"/>
      <c r="BXR21" s="757"/>
      <c r="BXS21" s="757"/>
      <c r="BXT21" s="757"/>
      <c r="BXU21" s="757"/>
      <c r="BXV21" s="757"/>
      <c r="BXW21" s="757"/>
      <c r="BXX21" s="757"/>
      <c r="BXY21" s="757"/>
      <c r="BXZ21" s="757"/>
      <c r="BYA21" s="757"/>
      <c r="BYB21" s="757"/>
      <c r="BYC21" s="757"/>
      <c r="BYD21" s="757"/>
      <c r="BYE21" s="757"/>
      <c r="BYF21" s="757"/>
      <c r="BYG21" s="757"/>
      <c r="BYH21" s="757"/>
      <c r="BYI21" s="757"/>
      <c r="BYJ21" s="757"/>
      <c r="BYK21" s="757"/>
      <c r="BYL21" s="757"/>
      <c r="BYM21" s="757"/>
      <c r="BYN21" s="757"/>
      <c r="BYO21" s="757"/>
      <c r="BYP21" s="757"/>
      <c r="BYQ21" s="757"/>
      <c r="BYR21" s="757"/>
      <c r="BYS21" s="757"/>
      <c r="BYT21" s="757"/>
      <c r="BYU21" s="757"/>
      <c r="BYV21" s="757"/>
      <c r="BYW21" s="757"/>
      <c r="BYX21" s="757"/>
      <c r="BYY21" s="757"/>
      <c r="BYZ21" s="757"/>
      <c r="BZA21" s="757"/>
      <c r="BZB21" s="757"/>
      <c r="BZC21" s="757"/>
      <c r="BZD21" s="757"/>
      <c r="BZE21" s="757"/>
      <c r="BZF21" s="757"/>
      <c r="BZG21" s="757"/>
      <c r="BZH21" s="757"/>
      <c r="BZI21" s="757"/>
      <c r="BZJ21" s="757"/>
      <c r="BZK21" s="757"/>
      <c r="BZL21" s="757"/>
      <c r="BZM21" s="757"/>
      <c r="BZN21" s="757"/>
      <c r="BZO21" s="757"/>
      <c r="BZP21" s="757"/>
      <c r="BZQ21" s="757"/>
      <c r="BZR21" s="757"/>
      <c r="BZS21" s="757"/>
      <c r="BZT21" s="757"/>
      <c r="BZU21" s="757"/>
      <c r="BZV21" s="757"/>
      <c r="BZW21" s="757"/>
      <c r="BZX21" s="757"/>
      <c r="BZY21" s="757"/>
      <c r="BZZ21" s="757"/>
      <c r="CAA21" s="757"/>
      <c r="CAB21" s="757"/>
      <c r="CAC21" s="757"/>
      <c r="CAD21" s="757"/>
      <c r="CAE21" s="757"/>
      <c r="CAF21" s="757"/>
      <c r="CAG21" s="757"/>
      <c r="CAH21" s="757"/>
      <c r="CAI21" s="757"/>
      <c r="CAJ21" s="757"/>
      <c r="CAK21" s="757"/>
      <c r="CAL21" s="757"/>
      <c r="CAM21" s="757"/>
      <c r="CAN21" s="757"/>
      <c r="CAO21" s="757"/>
      <c r="CAP21" s="757"/>
      <c r="CAQ21" s="757"/>
      <c r="CAR21" s="757"/>
      <c r="CAS21" s="757"/>
      <c r="CAT21" s="757"/>
      <c r="CAU21" s="757"/>
      <c r="CAV21" s="757"/>
      <c r="CAW21" s="757"/>
      <c r="CAX21" s="757"/>
      <c r="CAY21" s="757"/>
      <c r="CAZ21" s="757"/>
      <c r="CBA21" s="757"/>
      <c r="CBB21" s="757"/>
      <c r="CBC21" s="757"/>
      <c r="CBD21" s="757"/>
      <c r="CBE21" s="757"/>
      <c r="CBF21" s="757"/>
      <c r="CBG21" s="757"/>
      <c r="CBH21" s="757"/>
      <c r="CBI21" s="757"/>
      <c r="CBJ21" s="757"/>
      <c r="CBK21" s="757"/>
      <c r="CBL21" s="757"/>
      <c r="CBM21" s="757"/>
      <c r="CBN21" s="757"/>
      <c r="CBO21" s="757"/>
      <c r="CBP21" s="757"/>
      <c r="CBQ21" s="757"/>
      <c r="CBR21" s="757"/>
      <c r="CBS21" s="757"/>
      <c r="CBT21" s="757"/>
      <c r="CBU21" s="757"/>
      <c r="CBV21" s="757"/>
      <c r="CBW21" s="757"/>
      <c r="CBX21" s="757"/>
      <c r="CBY21" s="757"/>
      <c r="CBZ21" s="757"/>
      <c r="CCA21" s="757"/>
      <c r="CCB21" s="757"/>
      <c r="CCC21" s="757"/>
      <c r="CCD21" s="757"/>
      <c r="CCE21" s="757"/>
      <c r="CCF21" s="757"/>
      <c r="CCG21" s="757"/>
      <c r="CCH21" s="757"/>
      <c r="CCI21" s="757"/>
      <c r="CCJ21" s="757"/>
      <c r="CCK21" s="757"/>
      <c r="CCL21" s="757"/>
      <c r="CCM21" s="757"/>
      <c r="CCN21" s="757"/>
      <c r="CCO21" s="757"/>
      <c r="CCP21" s="757"/>
      <c r="CCQ21" s="757"/>
      <c r="CCR21" s="757"/>
      <c r="CCS21" s="757"/>
      <c r="CCT21" s="757"/>
      <c r="CCU21" s="757"/>
      <c r="CCV21" s="757"/>
      <c r="CCW21" s="757"/>
      <c r="CCX21" s="757"/>
      <c r="CCY21" s="757"/>
      <c r="CCZ21" s="757"/>
      <c r="CDA21" s="757"/>
      <c r="CDB21" s="757"/>
      <c r="CDC21" s="757"/>
      <c r="CDD21" s="757"/>
      <c r="CDE21" s="757"/>
      <c r="CDF21" s="757"/>
      <c r="CDG21" s="757"/>
      <c r="CDH21" s="757"/>
      <c r="CDI21" s="757"/>
      <c r="CDJ21" s="757"/>
      <c r="CDK21" s="757"/>
      <c r="CDL21" s="757"/>
      <c r="CDM21" s="757"/>
      <c r="CDN21" s="757"/>
      <c r="CDO21" s="757"/>
      <c r="CDP21" s="757"/>
      <c r="CDQ21" s="757"/>
      <c r="CDR21" s="757"/>
      <c r="CDS21" s="757"/>
      <c r="CDT21" s="757"/>
      <c r="CDU21" s="757"/>
      <c r="CDV21" s="757"/>
      <c r="CDW21" s="757"/>
      <c r="CDX21" s="757"/>
      <c r="CDY21" s="757"/>
      <c r="CDZ21" s="757"/>
      <c r="CEA21" s="757"/>
      <c r="CEB21" s="757"/>
      <c r="CEC21" s="757"/>
      <c r="CED21" s="757"/>
      <c r="CEE21" s="757"/>
      <c r="CEF21" s="757"/>
      <c r="CEG21" s="757"/>
      <c r="CEH21" s="757"/>
      <c r="CEI21" s="757"/>
      <c r="CEJ21" s="757"/>
      <c r="CEK21" s="757"/>
      <c r="CEL21" s="757"/>
      <c r="CEM21" s="757"/>
      <c r="CEN21" s="757"/>
      <c r="CEO21" s="757"/>
      <c r="CEP21" s="757"/>
      <c r="CEQ21" s="757"/>
      <c r="CER21" s="757"/>
      <c r="CES21" s="757"/>
      <c r="CET21" s="757"/>
      <c r="CEU21" s="757"/>
      <c r="CEV21" s="757"/>
      <c r="CEW21" s="757"/>
      <c r="CEX21" s="757"/>
      <c r="CEY21" s="757"/>
      <c r="CEZ21" s="757"/>
      <c r="CFA21" s="757"/>
      <c r="CFB21" s="757"/>
      <c r="CFC21" s="757"/>
      <c r="CFD21" s="757"/>
      <c r="CFE21" s="757"/>
      <c r="CFF21" s="757"/>
      <c r="CFG21" s="757"/>
      <c r="CFH21" s="757"/>
      <c r="CFI21" s="757"/>
      <c r="CFJ21" s="757"/>
      <c r="CFK21" s="757"/>
      <c r="CFL21" s="757"/>
      <c r="CFM21" s="757"/>
      <c r="CFN21" s="757"/>
      <c r="CFO21" s="757"/>
      <c r="CFP21" s="757"/>
      <c r="CFQ21" s="757"/>
      <c r="CFR21" s="757"/>
      <c r="CFS21" s="757"/>
      <c r="CFT21" s="757"/>
      <c r="CFU21" s="757"/>
      <c r="CFV21" s="757"/>
      <c r="CFW21" s="757"/>
      <c r="CFX21" s="757"/>
      <c r="CFY21" s="757"/>
      <c r="CFZ21" s="757"/>
      <c r="CGA21" s="757"/>
      <c r="CGB21" s="757"/>
      <c r="CGC21" s="757"/>
      <c r="CGD21" s="757"/>
      <c r="CGE21" s="757"/>
      <c r="CGF21" s="757"/>
      <c r="CGG21" s="757"/>
      <c r="CGH21" s="757"/>
      <c r="CGI21" s="757"/>
      <c r="CGJ21" s="757"/>
      <c r="CGK21" s="757"/>
      <c r="CGL21" s="757"/>
      <c r="CGM21" s="757"/>
      <c r="CGN21" s="757"/>
      <c r="CGO21" s="757"/>
      <c r="CGP21" s="757"/>
      <c r="CGQ21" s="757"/>
      <c r="CGR21" s="757"/>
      <c r="CGS21" s="757"/>
      <c r="CGT21" s="757"/>
      <c r="CGU21" s="757"/>
      <c r="CGV21" s="757"/>
      <c r="CGW21" s="757"/>
      <c r="CGX21" s="757"/>
      <c r="CGY21" s="757"/>
      <c r="CGZ21" s="757"/>
      <c r="CHA21" s="757"/>
      <c r="CHB21" s="757"/>
      <c r="CHC21" s="757"/>
      <c r="CHD21" s="757"/>
      <c r="CHE21" s="757"/>
      <c r="CHF21" s="757"/>
      <c r="CHG21" s="757"/>
      <c r="CHH21" s="757"/>
      <c r="CHI21" s="757"/>
      <c r="CHJ21" s="757"/>
      <c r="CHK21" s="757"/>
      <c r="CHL21" s="757"/>
      <c r="CHM21" s="757"/>
      <c r="CHN21" s="757"/>
      <c r="CHO21" s="757"/>
      <c r="CHP21" s="757"/>
      <c r="CHQ21" s="757"/>
      <c r="CHR21" s="757"/>
      <c r="CHS21" s="757"/>
      <c r="CHT21" s="757"/>
      <c r="CHU21" s="757"/>
      <c r="CHV21" s="757"/>
      <c r="CHW21" s="757"/>
      <c r="CHX21" s="757"/>
      <c r="CHY21" s="757"/>
      <c r="CHZ21" s="757"/>
      <c r="CIA21" s="757"/>
      <c r="CIB21" s="757"/>
      <c r="CIC21" s="757"/>
      <c r="CID21" s="757"/>
      <c r="CIE21" s="757"/>
      <c r="CIF21" s="757"/>
      <c r="CIG21" s="757"/>
      <c r="CIH21" s="757"/>
      <c r="CII21" s="757"/>
      <c r="CIJ21" s="757"/>
      <c r="CIK21" s="757"/>
      <c r="CIL21" s="757"/>
      <c r="CIM21" s="757"/>
      <c r="CIN21" s="757"/>
      <c r="CIO21" s="757"/>
      <c r="CIP21" s="757"/>
      <c r="CIQ21" s="757"/>
      <c r="CIR21" s="757"/>
      <c r="CIS21" s="757"/>
      <c r="CIT21" s="757"/>
      <c r="CIU21" s="757"/>
      <c r="CIV21" s="757"/>
      <c r="CIW21" s="757"/>
      <c r="CIX21" s="757"/>
      <c r="CIY21" s="757"/>
      <c r="CIZ21" s="757"/>
      <c r="CJA21" s="757"/>
      <c r="CJB21" s="757"/>
      <c r="CJC21" s="757"/>
      <c r="CJD21" s="757"/>
      <c r="CJE21" s="757"/>
      <c r="CJF21" s="757"/>
      <c r="CJG21" s="757"/>
      <c r="CJH21" s="757"/>
      <c r="CJI21" s="757"/>
      <c r="CJJ21" s="757"/>
      <c r="CJK21" s="757"/>
      <c r="CJL21" s="757"/>
      <c r="CJM21" s="757"/>
      <c r="CJN21" s="757"/>
      <c r="CJO21" s="757"/>
      <c r="CJP21" s="757"/>
      <c r="CJQ21" s="757"/>
      <c r="CJR21" s="757"/>
      <c r="CJS21" s="757"/>
      <c r="CJT21" s="757"/>
      <c r="CJU21" s="757"/>
      <c r="CJV21" s="757"/>
      <c r="CJW21" s="757"/>
      <c r="CJX21" s="757"/>
      <c r="CJY21" s="757"/>
      <c r="CJZ21" s="757"/>
      <c r="CKA21" s="757"/>
      <c r="CKB21" s="757"/>
      <c r="CKC21" s="757"/>
      <c r="CKD21" s="757"/>
      <c r="CKE21" s="757"/>
      <c r="CKF21" s="757"/>
      <c r="CKG21" s="757"/>
      <c r="CKH21" s="757"/>
      <c r="CKI21" s="757"/>
      <c r="CKJ21" s="757"/>
      <c r="CKK21" s="757"/>
      <c r="CKL21" s="757"/>
      <c r="CKM21" s="757"/>
      <c r="CKN21" s="757"/>
      <c r="CKO21" s="757"/>
      <c r="CKP21" s="757"/>
      <c r="CKQ21" s="757"/>
      <c r="CKR21" s="757"/>
      <c r="CKS21" s="757"/>
      <c r="CKT21" s="757"/>
      <c r="CKU21" s="757"/>
      <c r="CKV21" s="757"/>
      <c r="CKW21" s="757"/>
      <c r="CKX21" s="757"/>
      <c r="CKY21" s="757"/>
      <c r="CKZ21" s="757"/>
      <c r="CLA21" s="757"/>
      <c r="CLB21" s="757"/>
      <c r="CLC21" s="757"/>
      <c r="CLD21" s="757"/>
      <c r="CLE21" s="757"/>
      <c r="CLF21" s="757"/>
      <c r="CLG21" s="757"/>
      <c r="CLH21" s="757"/>
      <c r="CLI21" s="757"/>
      <c r="CLJ21" s="757"/>
      <c r="CLK21" s="757"/>
      <c r="CLL21" s="757"/>
      <c r="CLM21" s="757"/>
      <c r="CLN21" s="757"/>
      <c r="CLO21" s="757"/>
      <c r="CLP21" s="757"/>
      <c r="CLQ21" s="757"/>
      <c r="CLR21" s="757"/>
      <c r="CLS21" s="757"/>
      <c r="CLT21" s="757"/>
      <c r="CLU21" s="757"/>
      <c r="CLV21" s="757"/>
      <c r="CLW21" s="757"/>
      <c r="CLX21" s="757"/>
      <c r="CLY21" s="757"/>
      <c r="CLZ21" s="757"/>
      <c r="CMA21" s="757"/>
      <c r="CMB21" s="757"/>
      <c r="CMC21" s="757"/>
      <c r="CMD21" s="757"/>
      <c r="CME21" s="757"/>
      <c r="CMF21" s="757"/>
      <c r="CMG21" s="757"/>
      <c r="CMH21" s="757"/>
      <c r="CMI21" s="757"/>
      <c r="CMJ21" s="757"/>
      <c r="CMK21" s="757"/>
      <c r="CML21" s="757"/>
      <c r="CMM21" s="757"/>
      <c r="CMN21" s="757"/>
      <c r="CMO21" s="757"/>
      <c r="CMP21" s="757"/>
      <c r="CMQ21" s="757"/>
      <c r="CMR21" s="757"/>
      <c r="CMS21" s="757"/>
      <c r="CMT21" s="757"/>
      <c r="CMU21" s="757"/>
      <c r="CMV21" s="757"/>
      <c r="CMW21" s="757"/>
      <c r="CMX21" s="757"/>
      <c r="CMY21" s="757"/>
      <c r="CMZ21" s="757"/>
      <c r="CNA21" s="757"/>
      <c r="CNB21" s="757"/>
      <c r="CNC21" s="757"/>
      <c r="CND21" s="757"/>
      <c r="CNE21" s="757"/>
      <c r="CNF21" s="757"/>
      <c r="CNG21" s="757"/>
      <c r="CNH21" s="757"/>
      <c r="CNI21" s="757"/>
      <c r="CNJ21" s="757"/>
      <c r="CNK21" s="757"/>
      <c r="CNL21" s="757"/>
      <c r="CNM21" s="757"/>
      <c r="CNN21" s="757"/>
      <c r="CNO21" s="757"/>
      <c r="CNP21" s="757"/>
      <c r="CNQ21" s="757"/>
      <c r="CNR21" s="757"/>
      <c r="CNS21" s="757"/>
      <c r="CNT21" s="757"/>
      <c r="CNU21" s="757"/>
      <c r="CNV21" s="757"/>
      <c r="CNW21" s="757"/>
      <c r="CNX21" s="757"/>
      <c r="CNY21" s="757"/>
      <c r="CNZ21" s="757"/>
      <c r="COA21" s="757"/>
      <c r="COB21" s="757"/>
      <c r="COC21" s="757"/>
      <c r="COD21" s="757"/>
      <c r="COE21" s="757"/>
      <c r="COF21" s="757"/>
      <c r="COG21" s="757"/>
      <c r="COH21" s="757"/>
      <c r="COI21" s="757"/>
      <c r="COJ21" s="757"/>
      <c r="COK21" s="757"/>
      <c r="COL21" s="757"/>
      <c r="COM21" s="757"/>
      <c r="CON21" s="757"/>
      <c r="COO21" s="757"/>
      <c r="COP21" s="757"/>
      <c r="COQ21" s="757"/>
      <c r="COR21" s="757"/>
      <c r="COS21" s="757"/>
      <c r="COT21" s="757"/>
      <c r="COU21" s="757"/>
      <c r="COV21" s="757"/>
      <c r="COW21" s="757"/>
      <c r="COX21" s="757"/>
      <c r="COY21" s="757"/>
      <c r="COZ21" s="757"/>
      <c r="CPA21" s="757"/>
      <c r="CPB21" s="757"/>
      <c r="CPC21" s="757"/>
      <c r="CPD21" s="757"/>
      <c r="CPE21" s="757"/>
      <c r="CPF21" s="757"/>
      <c r="CPG21" s="757"/>
      <c r="CPH21" s="757"/>
      <c r="CPI21" s="757"/>
      <c r="CPJ21" s="757"/>
      <c r="CPK21" s="757"/>
      <c r="CPL21" s="757"/>
      <c r="CPM21" s="757"/>
      <c r="CPN21" s="757"/>
      <c r="CPO21" s="757"/>
      <c r="CPP21" s="757"/>
      <c r="CPQ21" s="757"/>
      <c r="CPR21" s="757"/>
      <c r="CPS21" s="757"/>
      <c r="CPT21" s="757"/>
      <c r="CPU21" s="757"/>
      <c r="CPV21" s="757"/>
      <c r="CPW21" s="757"/>
      <c r="CPX21" s="757"/>
      <c r="CPY21" s="757"/>
      <c r="CPZ21" s="757"/>
      <c r="CQA21" s="757"/>
      <c r="CQB21" s="757"/>
      <c r="CQC21" s="757"/>
      <c r="CQD21" s="757"/>
      <c r="CQE21" s="757"/>
      <c r="CQF21" s="757"/>
      <c r="CQG21" s="757"/>
      <c r="CQH21" s="757"/>
      <c r="CQI21" s="757"/>
      <c r="CQJ21" s="757"/>
      <c r="CQK21" s="757"/>
      <c r="CQL21" s="757"/>
      <c r="CQM21" s="757"/>
      <c r="CQN21" s="757"/>
      <c r="CQO21" s="757"/>
      <c r="CQP21" s="757"/>
      <c r="CQQ21" s="757"/>
      <c r="CQR21" s="757"/>
      <c r="CQS21" s="757"/>
      <c r="CQT21" s="757"/>
      <c r="CQU21" s="757"/>
      <c r="CQV21" s="757"/>
      <c r="CQW21" s="757"/>
      <c r="CQX21" s="757"/>
      <c r="CQY21" s="757"/>
      <c r="CQZ21" s="757"/>
      <c r="CRA21" s="757"/>
      <c r="CRB21" s="757"/>
      <c r="CRC21" s="757"/>
      <c r="CRD21" s="757"/>
      <c r="CRE21" s="757"/>
      <c r="CRF21" s="757"/>
      <c r="CRG21" s="757"/>
      <c r="CRH21" s="757"/>
      <c r="CRI21" s="757"/>
      <c r="CRJ21" s="757"/>
      <c r="CRK21" s="757"/>
      <c r="CRL21" s="757"/>
      <c r="CRM21" s="757"/>
      <c r="CRN21" s="757"/>
      <c r="CRO21" s="757"/>
      <c r="CRP21" s="757"/>
      <c r="CRQ21" s="757"/>
      <c r="CRR21" s="757"/>
      <c r="CRS21" s="757"/>
      <c r="CRT21" s="757"/>
      <c r="CRU21" s="757"/>
      <c r="CRV21" s="757"/>
      <c r="CRW21" s="757"/>
      <c r="CRX21" s="757"/>
      <c r="CRY21" s="757"/>
      <c r="CRZ21" s="757"/>
      <c r="CSA21" s="757"/>
      <c r="CSB21" s="757"/>
      <c r="CSC21" s="757"/>
      <c r="CSD21" s="757"/>
      <c r="CSE21" s="757"/>
      <c r="CSF21" s="757"/>
      <c r="CSG21" s="757"/>
      <c r="CSH21" s="757"/>
      <c r="CSI21" s="757"/>
      <c r="CSJ21" s="757"/>
      <c r="CSK21" s="757"/>
      <c r="CSL21" s="757"/>
      <c r="CSM21" s="757"/>
      <c r="CSN21" s="757"/>
      <c r="CSO21" s="757"/>
      <c r="CSP21" s="757"/>
      <c r="CSQ21" s="757"/>
      <c r="CSR21" s="757"/>
      <c r="CSS21" s="757"/>
      <c r="CST21" s="757"/>
      <c r="CSU21" s="757"/>
      <c r="CSV21" s="757"/>
      <c r="CSW21" s="757"/>
      <c r="CSX21" s="757"/>
      <c r="CSY21" s="757"/>
      <c r="CSZ21" s="757"/>
      <c r="CTA21" s="757"/>
      <c r="CTB21" s="757"/>
      <c r="CTC21" s="757"/>
      <c r="CTD21" s="757"/>
      <c r="CTE21" s="757"/>
      <c r="CTF21" s="757"/>
      <c r="CTG21" s="757"/>
      <c r="CTH21" s="757"/>
      <c r="CTI21" s="757"/>
      <c r="CTJ21" s="757"/>
      <c r="CTK21" s="757"/>
      <c r="CTL21" s="757"/>
      <c r="CTM21" s="757"/>
      <c r="CTN21" s="757"/>
      <c r="CTO21" s="757"/>
      <c r="CTP21" s="757"/>
      <c r="CTQ21" s="757"/>
      <c r="CTR21" s="757"/>
      <c r="CTS21" s="757"/>
      <c r="CTT21" s="757"/>
      <c r="CTU21" s="757"/>
      <c r="CTV21" s="757"/>
      <c r="CTW21" s="757"/>
      <c r="CTX21" s="757"/>
      <c r="CTY21" s="757"/>
      <c r="CTZ21" s="757"/>
      <c r="CUA21" s="757"/>
      <c r="CUB21" s="757"/>
      <c r="CUC21" s="757"/>
      <c r="CUD21" s="757"/>
      <c r="CUE21" s="757"/>
      <c r="CUF21" s="757"/>
      <c r="CUG21" s="757"/>
      <c r="CUH21" s="757"/>
      <c r="CUI21" s="757"/>
      <c r="CUJ21" s="757"/>
      <c r="CUK21" s="757"/>
      <c r="CUL21" s="757"/>
      <c r="CUM21" s="757"/>
      <c r="CUN21" s="757"/>
      <c r="CUO21" s="757"/>
      <c r="CUP21" s="757"/>
      <c r="CUQ21" s="757"/>
      <c r="CUR21" s="757"/>
      <c r="CUS21" s="757"/>
      <c r="CUT21" s="757"/>
      <c r="CUU21" s="757"/>
      <c r="CUV21" s="757"/>
      <c r="CUW21" s="757"/>
      <c r="CUX21" s="757"/>
      <c r="CUY21" s="757"/>
      <c r="CUZ21" s="757"/>
      <c r="CVA21" s="757"/>
      <c r="CVB21" s="757"/>
      <c r="CVC21" s="757"/>
      <c r="CVD21" s="757"/>
      <c r="CVE21" s="757"/>
      <c r="CVF21" s="757"/>
      <c r="CVG21" s="757"/>
      <c r="CVH21" s="757"/>
      <c r="CVI21" s="757"/>
      <c r="CVJ21" s="757"/>
      <c r="CVK21" s="757"/>
      <c r="CVL21" s="757"/>
      <c r="CVM21" s="757"/>
      <c r="CVN21" s="757"/>
      <c r="CVO21" s="757"/>
      <c r="CVP21" s="757"/>
      <c r="CVQ21" s="757"/>
      <c r="CVR21" s="757"/>
      <c r="CVS21" s="757"/>
      <c r="CVT21" s="757"/>
      <c r="CVU21" s="757"/>
      <c r="CVV21" s="757"/>
      <c r="CVW21" s="757"/>
      <c r="CVX21" s="757"/>
      <c r="CVY21" s="757"/>
      <c r="CVZ21" s="757"/>
      <c r="CWA21" s="757"/>
      <c r="CWB21" s="757"/>
      <c r="CWC21" s="757"/>
      <c r="CWD21" s="757"/>
      <c r="CWE21" s="757"/>
      <c r="CWF21" s="757"/>
      <c r="CWG21" s="757"/>
      <c r="CWH21" s="757"/>
      <c r="CWI21" s="757"/>
      <c r="CWJ21" s="757"/>
      <c r="CWK21" s="757"/>
      <c r="CWL21" s="757"/>
      <c r="CWM21" s="757"/>
      <c r="CWN21" s="757"/>
      <c r="CWO21" s="757"/>
      <c r="CWP21" s="757"/>
      <c r="CWQ21" s="757"/>
      <c r="CWR21" s="757"/>
      <c r="CWS21" s="757"/>
      <c r="CWT21" s="757"/>
      <c r="CWU21" s="757"/>
      <c r="CWV21" s="757"/>
      <c r="CWW21" s="757"/>
      <c r="CWX21" s="757"/>
      <c r="CWY21" s="757"/>
      <c r="CWZ21" s="757"/>
      <c r="CXA21" s="757"/>
      <c r="CXB21" s="757"/>
      <c r="CXC21" s="757"/>
      <c r="CXD21" s="757"/>
      <c r="CXE21" s="757"/>
      <c r="CXF21" s="757"/>
      <c r="CXG21" s="757"/>
      <c r="CXH21" s="757"/>
      <c r="CXI21" s="757"/>
      <c r="CXJ21" s="757"/>
      <c r="CXK21" s="757"/>
      <c r="CXL21" s="757"/>
      <c r="CXM21" s="757"/>
      <c r="CXN21" s="757"/>
      <c r="CXO21" s="757"/>
      <c r="CXP21" s="757"/>
      <c r="CXQ21" s="757"/>
      <c r="CXR21" s="757"/>
      <c r="CXS21" s="757"/>
      <c r="CXT21" s="757"/>
      <c r="CXU21" s="757"/>
      <c r="CXV21" s="757"/>
      <c r="CXW21" s="757"/>
      <c r="CXX21" s="757"/>
      <c r="CXY21" s="757"/>
      <c r="CXZ21" s="757"/>
      <c r="CYA21" s="757"/>
      <c r="CYB21" s="757"/>
      <c r="CYC21" s="757"/>
      <c r="CYD21" s="757"/>
      <c r="CYE21" s="757"/>
      <c r="CYF21" s="757"/>
      <c r="CYG21" s="757"/>
      <c r="CYH21" s="757"/>
      <c r="CYI21" s="757"/>
      <c r="CYJ21" s="757"/>
      <c r="CYK21" s="757"/>
      <c r="CYL21" s="757"/>
      <c r="CYM21" s="757"/>
      <c r="CYN21" s="757"/>
      <c r="CYO21" s="757"/>
      <c r="CYP21" s="757"/>
      <c r="CYQ21" s="757"/>
      <c r="CYR21" s="757"/>
      <c r="CYS21" s="757"/>
      <c r="CYT21" s="757"/>
      <c r="CYU21" s="757"/>
      <c r="CYV21" s="757"/>
      <c r="CYW21" s="757"/>
      <c r="CYX21" s="757"/>
      <c r="CYY21" s="757"/>
      <c r="CYZ21" s="757"/>
      <c r="CZA21" s="757"/>
      <c r="CZB21" s="757"/>
      <c r="CZC21" s="757"/>
      <c r="CZD21" s="757"/>
      <c r="CZE21" s="757"/>
      <c r="CZF21" s="757"/>
      <c r="CZG21" s="757"/>
      <c r="CZH21" s="757"/>
      <c r="CZI21" s="757"/>
      <c r="CZJ21" s="757"/>
      <c r="CZK21" s="757"/>
      <c r="CZL21" s="757"/>
      <c r="CZM21" s="757"/>
      <c r="CZN21" s="757"/>
      <c r="CZO21" s="757"/>
      <c r="CZP21" s="757"/>
      <c r="CZQ21" s="757"/>
      <c r="CZR21" s="757"/>
      <c r="CZS21" s="757"/>
      <c r="CZT21" s="757"/>
      <c r="CZU21" s="757"/>
      <c r="CZV21" s="757"/>
      <c r="CZW21" s="757"/>
      <c r="CZX21" s="757"/>
      <c r="CZY21" s="757"/>
      <c r="CZZ21" s="757"/>
      <c r="DAA21" s="757"/>
      <c r="DAB21" s="757"/>
      <c r="DAC21" s="757"/>
      <c r="DAD21" s="757"/>
      <c r="DAE21" s="757"/>
      <c r="DAF21" s="757"/>
      <c r="DAG21" s="757"/>
      <c r="DAH21" s="757"/>
      <c r="DAI21" s="757"/>
      <c r="DAJ21" s="757"/>
      <c r="DAK21" s="757"/>
      <c r="DAL21" s="757"/>
      <c r="DAM21" s="757"/>
      <c r="DAN21" s="757"/>
      <c r="DAO21" s="757"/>
      <c r="DAP21" s="757"/>
      <c r="DAQ21" s="757"/>
      <c r="DAR21" s="757"/>
      <c r="DAS21" s="757"/>
      <c r="DAT21" s="757"/>
      <c r="DAU21" s="757"/>
      <c r="DAV21" s="757"/>
      <c r="DAW21" s="757"/>
      <c r="DAX21" s="757"/>
      <c r="DAY21" s="757"/>
      <c r="DAZ21" s="757"/>
      <c r="DBA21" s="757"/>
      <c r="DBB21" s="757"/>
      <c r="DBC21" s="757"/>
      <c r="DBD21" s="757"/>
      <c r="DBE21" s="757"/>
      <c r="DBF21" s="757"/>
      <c r="DBG21" s="757"/>
      <c r="DBH21" s="757"/>
      <c r="DBI21" s="757"/>
      <c r="DBJ21" s="757"/>
      <c r="DBK21" s="757"/>
      <c r="DBL21" s="757"/>
      <c r="DBM21" s="757"/>
      <c r="DBN21" s="757"/>
      <c r="DBO21" s="757"/>
      <c r="DBP21" s="757"/>
      <c r="DBQ21" s="757"/>
      <c r="DBR21" s="757"/>
      <c r="DBS21" s="757"/>
      <c r="DBT21" s="757"/>
      <c r="DBU21" s="757"/>
      <c r="DBV21" s="757"/>
      <c r="DBW21" s="757"/>
      <c r="DBX21" s="757"/>
      <c r="DBY21" s="757"/>
      <c r="DBZ21" s="757"/>
      <c r="DCA21" s="757"/>
      <c r="DCB21" s="757"/>
      <c r="DCC21" s="757"/>
      <c r="DCD21" s="757"/>
      <c r="DCE21" s="757"/>
      <c r="DCF21" s="757"/>
      <c r="DCG21" s="757"/>
      <c r="DCH21" s="757"/>
      <c r="DCI21" s="757"/>
      <c r="DCJ21" s="757"/>
      <c r="DCK21" s="757"/>
      <c r="DCL21" s="757"/>
      <c r="DCM21" s="757"/>
      <c r="DCN21" s="757"/>
      <c r="DCO21" s="757"/>
      <c r="DCP21" s="757"/>
      <c r="DCQ21" s="757"/>
      <c r="DCR21" s="757"/>
      <c r="DCS21" s="757"/>
      <c r="DCT21" s="757"/>
      <c r="DCU21" s="757"/>
      <c r="DCV21" s="757"/>
      <c r="DCW21" s="757"/>
      <c r="DCX21" s="757"/>
      <c r="DCY21" s="757"/>
      <c r="DCZ21" s="757"/>
      <c r="DDA21" s="757"/>
      <c r="DDB21" s="757"/>
      <c r="DDC21" s="757"/>
      <c r="DDD21" s="757"/>
      <c r="DDE21" s="757"/>
      <c r="DDF21" s="757"/>
      <c r="DDG21" s="757"/>
      <c r="DDH21" s="757"/>
      <c r="DDI21" s="757"/>
      <c r="DDJ21" s="757"/>
      <c r="DDK21" s="757"/>
      <c r="DDL21" s="757"/>
      <c r="DDM21" s="757"/>
      <c r="DDN21" s="757"/>
      <c r="DDO21" s="757"/>
      <c r="DDP21" s="757"/>
      <c r="DDQ21" s="757"/>
      <c r="DDR21" s="757"/>
      <c r="DDS21" s="757"/>
      <c r="DDT21" s="757"/>
      <c r="DDU21" s="757"/>
      <c r="DDV21" s="757"/>
      <c r="DDW21" s="757"/>
      <c r="DDX21" s="757"/>
      <c r="DDY21" s="757"/>
      <c r="DDZ21" s="757"/>
      <c r="DEA21" s="757"/>
      <c r="DEB21" s="757"/>
      <c r="DEC21" s="757"/>
      <c r="DED21" s="757"/>
      <c r="DEE21" s="757"/>
      <c r="DEF21" s="757"/>
      <c r="DEG21" s="757"/>
      <c r="DEH21" s="757"/>
      <c r="DEI21" s="757"/>
      <c r="DEJ21" s="757"/>
      <c r="DEK21" s="757"/>
      <c r="DEL21" s="757"/>
      <c r="DEM21" s="757"/>
      <c r="DEN21" s="757"/>
      <c r="DEO21" s="757"/>
      <c r="DEP21" s="757"/>
      <c r="DEQ21" s="757"/>
      <c r="DER21" s="757"/>
      <c r="DES21" s="757"/>
      <c r="DET21" s="757"/>
      <c r="DEU21" s="757"/>
      <c r="DEV21" s="757"/>
      <c r="DEW21" s="757"/>
      <c r="DEX21" s="757"/>
      <c r="DEY21" s="757"/>
      <c r="DEZ21" s="757"/>
      <c r="DFA21" s="757"/>
      <c r="DFB21" s="757"/>
      <c r="DFC21" s="757"/>
      <c r="DFD21" s="757"/>
      <c r="DFE21" s="757"/>
      <c r="DFF21" s="757"/>
      <c r="DFG21" s="757"/>
      <c r="DFH21" s="757"/>
      <c r="DFI21" s="757"/>
      <c r="DFJ21" s="757"/>
      <c r="DFK21" s="757"/>
      <c r="DFL21" s="757"/>
      <c r="DFM21" s="757"/>
      <c r="DFN21" s="757"/>
      <c r="DFO21" s="757"/>
      <c r="DFP21" s="757"/>
      <c r="DFQ21" s="757"/>
      <c r="DFR21" s="757"/>
      <c r="DFS21" s="757"/>
      <c r="DFT21" s="757"/>
      <c r="DFU21" s="757"/>
      <c r="DFV21" s="757"/>
      <c r="DFW21" s="757"/>
      <c r="DFX21" s="757"/>
      <c r="DFY21" s="757"/>
      <c r="DFZ21" s="757"/>
      <c r="DGA21" s="757"/>
      <c r="DGB21" s="757"/>
      <c r="DGC21" s="757"/>
      <c r="DGD21" s="757"/>
      <c r="DGE21" s="757"/>
      <c r="DGF21" s="757"/>
      <c r="DGG21" s="757"/>
      <c r="DGH21" s="757"/>
      <c r="DGI21" s="757"/>
      <c r="DGJ21" s="757"/>
      <c r="DGK21" s="757"/>
      <c r="DGL21" s="757"/>
      <c r="DGM21" s="757"/>
      <c r="DGN21" s="757"/>
      <c r="DGO21" s="757"/>
      <c r="DGP21" s="757"/>
      <c r="DGQ21" s="757"/>
      <c r="DGR21" s="757"/>
      <c r="DGS21" s="757"/>
      <c r="DGT21" s="757"/>
      <c r="DGU21" s="757"/>
      <c r="DGV21" s="757"/>
      <c r="DGW21" s="757"/>
      <c r="DGX21" s="757"/>
      <c r="DGY21" s="757"/>
      <c r="DGZ21" s="757"/>
      <c r="DHA21" s="757"/>
      <c r="DHB21" s="757"/>
      <c r="DHC21" s="757"/>
      <c r="DHD21" s="757"/>
      <c r="DHE21" s="757"/>
      <c r="DHF21" s="757"/>
      <c r="DHG21" s="757"/>
      <c r="DHH21" s="757"/>
      <c r="DHI21" s="757"/>
      <c r="DHJ21" s="757"/>
      <c r="DHK21" s="757"/>
      <c r="DHL21" s="757"/>
      <c r="DHM21" s="757"/>
      <c r="DHN21" s="757"/>
      <c r="DHO21" s="757"/>
      <c r="DHP21" s="757"/>
      <c r="DHQ21" s="757"/>
      <c r="DHR21" s="757"/>
      <c r="DHS21" s="757"/>
      <c r="DHT21" s="757"/>
      <c r="DHU21" s="757"/>
      <c r="DHV21" s="757"/>
      <c r="DHW21" s="757"/>
      <c r="DHX21" s="757"/>
      <c r="DHY21" s="757"/>
      <c r="DHZ21" s="757"/>
      <c r="DIA21" s="757"/>
      <c r="DIB21" s="757"/>
      <c r="DIC21" s="757"/>
      <c r="DID21" s="757"/>
      <c r="DIE21" s="757"/>
      <c r="DIF21" s="757"/>
      <c r="DIG21" s="757"/>
      <c r="DIH21" s="757"/>
      <c r="DII21" s="757"/>
      <c r="DIJ21" s="757"/>
      <c r="DIK21" s="757"/>
      <c r="DIL21" s="757"/>
      <c r="DIM21" s="757"/>
      <c r="DIN21" s="757"/>
      <c r="DIO21" s="757"/>
      <c r="DIP21" s="757"/>
      <c r="DIQ21" s="757"/>
      <c r="DIR21" s="757"/>
      <c r="DIS21" s="757"/>
      <c r="DIT21" s="757"/>
      <c r="DIU21" s="757"/>
      <c r="DIV21" s="757"/>
      <c r="DIW21" s="757"/>
      <c r="DIX21" s="757"/>
      <c r="DIY21" s="757"/>
      <c r="DIZ21" s="757"/>
      <c r="DJA21" s="757"/>
      <c r="DJB21" s="757"/>
      <c r="DJC21" s="757"/>
      <c r="DJD21" s="757"/>
      <c r="DJE21" s="757"/>
      <c r="DJF21" s="757"/>
      <c r="DJG21" s="757"/>
      <c r="DJH21" s="757"/>
      <c r="DJI21" s="757"/>
      <c r="DJJ21" s="757"/>
      <c r="DJK21" s="757"/>
      <c r="DJL21" s="757"/>
      <c r="DJM21" s="757"/>
      <c r="DJN21" s="757"/>
      <c r="DJO21" s="757"/>
      <c r="DJP21" s="757"/>
      <c r="DJQ21" s="757"/>
      <c r="DJR21" s="757"/>
      <c r="DJS21" s="757"/>
      <c r="DJT21" s="757"/>
      <c r="DJU21" s="757"/>
      <c r="DJV21" s="757"/>
      <c r="DJW21" s="757"/>
      <c r="DJX21" s="757"/>
      <c r="DJY21" s="757"/>
      <c r="DJZ21" s="757"/>
      <c r="DKA21" s="757"/>
      <c r="DKB21" s="757"/>
      <c r="DKC21" s="757"/>
      <c r="DKD21" s="757"/>
      <c r="DKE21" s="757"/>
      <c r="DKF21" s="757"/>
      <c r="DKG21" s="757"/>
      <c r="DKH21" s="757"/>
      <c r="DKI21" s="757"/>
      <c r="DKJ21" s="757"/>
      <c r="DKK21" s="757"/>
      <c r="DKL21" s="757"/>
      <c r="DKM21" s="757"/>
      <c r="DKN21" s="757"/>
      <c r="DKO21" s="757"/>
      <c r="DKP21" s="757"/>
      <c r="DKQ21" s="757"/>
      <c r="DKR21" s="757"/>
      <c r="DKS21" s="757"/>
      <c r="DKT21" s="757"/>
      <c r="DKU21" s="757"/>
      <c r="DKV21" s="757"/>
      <c r="DKW21" s="757"/>
      <c r="DKX21" s="757"/>
      <c r="DKY21" s="757"/>
      <c r="DKZ21" s="757"/>
      <c r="DLA21" s="757"/>
      <c r="DLB21" s="757"/>
      <c r="DLC21" s="757"/>
      <c r="DLD21" s="757"/>
      <c r="DLE21" s="757"/>
      <c r="DLF21" s="757"/>
      <c r="DLG21" s="757"/>
      <c r="DLH21" s="757"/>
      <c r="DLI21" s="757"/>
      <c r="DLJ21" s="757"/>
      <c r="DLK21" s="757"/>
      <c r="DLL21" s="757"/>
      <c r="DLM21" s="757"/>
      <c r="DLN21" s="757"/>
      <c r="DLO21" s="757"/>
      <c r="DLP21" s="757"/>
      <c r="DLQ21" s="757"/>
      <c r="DLR21" s="757"/>
      <c r="DLS21" s="757"/>
      <c r="DLT21" s="757"/>
      <c r="DLU21" s="757"/>
      <c r="DLV21" s="757"/>
      <c r="DLW21" s="757"/>
      <c r="DLX21" s="757"/>
      <c r="DLY21" s="757"/>
      <c r="DLZ21" s="757"/>
      <c r="DMA21" s="757"/>
      <c r="DMB21" s="757"/>
      <c r="DMC21" s="757"/>
      <c r="DMD21" s="757"/>
      <c r="DME21" s="757"/>
      <c r="DMF21" s="757"/>
      <c r="DMG21" s="757"/>
      <c r="DMH21" s="757"/>
      <c r="DMI21" s="757"/>
      <c r="DMJ21" s="757"/>
      <c r="DMK21" s="757"/>
      <c r="DML21" s="757"/>
      <c r="DMM21" s="757"/>
      <c r="DMN21" s="757"/>
      <c r="DMO21" s="757"/>
      <c r="DMP21" s="757"/>
      <c r="DMQ21" s="757"/>
      <c r="DMR21" s="757"/>
      <c r="DMS21" s="757"/>
      <c r="DMT21" s="757"/>
      <c r="DMU21" s="757"/>
      <c r="DMV21" s="757"/>
      <c r="DMW21" s="757"/>
      <c r="DMX21" s="757"/>
      <c r="DMY21" s="757"/>
      <c r="DMZ21" s="757"/>
      <c r="DNA21" s="757"/>
      <c r="DNB21" s="757"/>
      <c r="DNC21" s="757"/>
      <c r="DND21" s="757"/>
      <c r="DNE21" s="757"/>
      <c r="DNF21" s="757"/>
      <c r="DNG21" s="757"/>
      <c r="DNH21" s="757"/>
      <c r="DNI21" s="757"/>
      <c r="DNJ21" s="757"/>
      <c r="DNK21" s="757"/>
      <c r="DNL21" s="757"/>
      <c r="DNM21" s="757"/>
      <c r="DNN21" s="757"/>
      <c r="DNO21" s="757"/>
      <c r="DNP21" s="757"/>
      <c r="DNQ21" s="757"/>
      <c r="DNR21" s="757"/>
      <c r="DNS21" s="757"/>
      <c r="DNT21" s="757"/>
      <c r="DNU21" s="757"/>
      <c r="DNV21" s="757"/>
      <c r="DNW21" s="757"/>
      <c r="DNX21" s="757"/>
      <c r="DNY21" s="757"/>
      <c r="DNZ21" s="757"/>
      <c r="DOA21" s="757"/>
      <c r="DOB21" s="757"/>
      <c r="DOC21" s="757"/>
      <c r="DOD21" s="757"/>
      <c r="DOE21" s="757"/>
      <c r="DOF21" s="757"/>
      <c r="DOG21" s="757"/>
      <c r="DOH21" s="757"/>
      <c r="DOI21" s="757"/>
      <c r="DOJ21" s="757"/>
      <c r="DOK21" s="757"/>
      <c r="DOL21" s="757"/>
      <c r="DOM21" s="757"/>
      <c r="DON21" s="757"/>
      <c r="DOO21" s="757"/>
      <c r="DOP21" s="757"/>
      <c r="DOQ21" s="757"/>
      <c r="DOR21" s="757"/>
      <c r="DOS21" s="757"/>
      <c r="DOT21" s="757"/>
      <c r="DOU21" s="757"/>
      <c r="DOV21" s="757"/>
      <c r="DOW21" s="757"/>
      <c r="DOX21" s="757"/>
      <c r="DOY21" s="757"/>
      <c r="DOZ21" s="757"/>
      <c r="DPA21" s="757"/>
      <c r="DPB21" s="757"/>
      <c r="DPC21" s="757"/>
      <c r="DPD21" s="757"/>
      <c r="DPE21" s="757"/>
      <c r="DPF21" s="757"/>
      <c r="DPG21" s="757"/>
      <c r="DPH21" s="757"/>
      <c r="DPI21" s="757"/>
      <c r="DPJ21" s="757"/>
      <c r="DPK21" s="757"/>
      <c r="DPL21" s="757"/>
      <c r="DPM21" s="757"/>
      <c r="DPN21" s="757"/>
      <c r="DPO21" s="757"/>
      <c r="DPP21" s="757"/>
      <c r="DPQ21" s="757"/>
      <c r="DPR21" s="757"/>
      <c r="DPS21" s="757"/>
      <c r="DPT21" s="757"/>
      <c r="DPU21" s="757"/>
      <c r="DPV21" s="757"/>
      <c r="DPW21" s="757"/>
      <c r="DPX21" s="757"/>
      <c r="DPY21" s="757"/>
      <c r="DPZ21" s="757"/>
      <c r="DQA21" s="757"/>
      <c r="DQB21" s="757"/>
      <c r="DQC21" s="757"/>
      <c r="DQD21" s="757"/>
      <c r="DQE21" s="757"/>
      <c r="DQF21" s="757"/>
      <c r="DQG21" s="757"/>
      <c r="DQH21" s="757"/>
      <c r="DQI21" s="757"/>
      <c r="DQJ21" s="757"/>
      <c r="DQK21" s="757"/>
      <c r="DQL21" s="757"/>
      <c r="DQM21" s="757"/>
      <c r="DQN21" s="757"/>
      <c r="DQO21" s="757"/>
      <c r="DQP21" s="757"/>
      <c r="DQQ21" s="757"/>
      <c r="DQR21" s="757"/>
      <c r="DQS21" s="757"/>
      <c r="DQT21" s="757"/>
      <c r="DQU21" s="757"/>
      <c r="DQV21" s="757"/>
      <c r="DQW21" s="757"/>
      <c r="DQX21" s="757"/>
      <c r="DQY21" s="757"/>
      <c r="DQZ21" s="757"/>
      <c r="DRA21" s="757"/>
      <c r="DRB21" s="757"/>
      <c r="DRC21" s="757"/>
      <c r="DRD21" s="757"/>
      <c r="DRE21" s="757"/>
      <c r="DRF21" s="757"/>
      <c r="DRG21" s="757"/>
      <c r="DRH21" s="757"/>
      <c r="DRI21" s="757"/>
      <c r="DRJ21" s="757"/>
      <c r="DRK21" s="757"/>
      <c r="DRL21" s="757"/>
      <c r="DRM21" s="757"/>
      <c r="DRN21" s="757"/>
      <c r="DRO21" s="757"/>
      <c r="DRP21" s="757"/>
      <c r="DRQ21" s="757"/>
      <c r="DRR21" s="757"/>
      <c r="DRS21" s="757"/>
      <c r="DRT21" s="757"/>
      <c r="DRU21" s="757"/>
      <c r="DRV21" s="757"/>
      <c r="DRW21" s="757"/>
      <c r="DRX21" s="757"/>
      <c r="DRY21" s="757"/>
      <c r="DRZ21" s="757"/>
      <c r="DSA21" s="757"/>
      <c r="DSB21" s="757"/>
      <c r="DSC21" s="757"/>
      <c r="DSD21" s="757"/>
      <c r="DSE21" s="757"/>
      <c r="DSF21" s="757"/>
      <c r="DSG21" s="757"/>
      <c r="DSH21" s="757"/>
      <c r="DSI21" s="757"/>
      <c r="DSJ21" s="757"/>
      <c r="DSK21" s="757"/>
      <c r="DSL21" s="757"/>
      <c r="DSM21" s="757"/>
      <c r="DSN21" s="757"/>
      <c r="DSO21" s="757"/>
      <c r="DSP21" s="757"/>
      <c r="DSQ21" s="757"/>
      <c r="DSR21" s="757"/>
      <c r="DSS21" s="757"/>
      <c r="DST21" s="757"/>
      <c r="DSU21" s="757"/>
      <c r="DSV21" s="757"/>
      <c r="DSW21" s="757"/>
      <c r="DSX21" s="757"/>
      <c r="DSY21" s="757"/>
      <c r="DSZ21" s="757"/>
      <c r="DTA21" s="757"/>
      <c r="DTB21" s="757"/>
      <c r="DTC21" s="757"/>
      <c r="DTD21" s="757"/>
      <c r="DTE21" s="757"/>
      <c r="DTF21" s="757"/>
      <c r="DTG21" s="757"/>
      <c r="DTH21" s="757"/>
      <c r="DTI21" s="757"/>
      <c r="DTJ21" s="757"/>
      <c r="DTK21" s="757"/>
      <c r="DTL21" s="757"/>
      <c r="DTM21" s="757"/>
      <c r="DTN21" s="757"/>
      <c r="DTO21" s="757"/>
      <c r="DTP21" s="757"/>
      <c r="DTQ21" s="757"/>
      <c r="DTR21" s="757"/>
      <c r="DTS21" s="757"/>
      <c r="DTT21" s="757"/>
      <c r="DTU21" s="757"/>
      <c r="DTV21" s="757"/>
      <c r="DTW21" s="757"/>
      <c r="DTX21" s="757"/>
      <c r="DTY21" s="757"/>
      <c r="DTZ21" s="757"/>
      <c r="DUA21" s="757"/>
      <c r="DUB21" s="757"/>
      <c r="DUC21" s="757"/>
      <c r="DUD21" s="757"/>
      <c r="DUE21" s="757"/>
      <c r="DUF21" s="757"/>
      <c r="DUG21" s="757"/>
      <c r="DUH21" s="757"/>
      <c r="DUI21" s="757"/>
      <c r="DUJ21" s="757"/>
      <c r="DUK21" s="757"/>
      <c r="DUL21" s="757"/>
      <c r="DUM21" s="757"/>
      <c r="DUN21" s="757"/>
      <c r="DUO21" s="757"/>
      <c r="DUP21" s="757"/>
      <c r="DUQ21" s="757"/>
      <c r="DUR21" s="757"/>
      <c r="DUS21" s="757"/>
      <c r="DUT21" s="757"/>
      <c r="DUU21" s="757"/>
      <c r="DUV21" s="757"/>
      <c r="DUW21" s="757"/>
      <c r="DUX21" s="757"/>
      <c r="DUY21" s="757"/>
      <c r="DUZ21" s="757"/>
      <c r="DVA21" s="757"/>
      <c r="DVB21" s="757"/>
      <c r="DVC21" s="757"/>
      <c r="DVD21" s="757"/>
      <c r="DVE21" s="757"/>
      <c r="DVF21" s="757"/>
      <c r="DVG21" s="757"/>
      <c r="DVH21" s="757"/>
      <c r="DVI21" s="757"/>
      <c r="DVJ21" s="757"/>
      <c r="DVK21" s="757"/>
      <c r="DVL21" s="757"/>
      <c r="DVM21" s="757"/>
      <c r="DVN21" s="757"/>
      <c r="DVO21" s="757"/>
      <c r="DVP21" s="757"/>
      <c r="DVQ21" s="757"/>
      <c r="DVR21" s="757"/>
      <c r="DVS21" s="757"/>
      <c r="DVT21" s="757"/>
      <c r="DVU21" s="757"/>
      <c r="DVV21" s="757"/>
      <c r="DVW21" s="757"/>
      <c r="DVX21" s="757"/>
      <c r="DVY21" s="757"/>
      <c r="DVZ21" s="757"/>
      <c r="DWA21" s="757"/>
      <c r="DWB21" s="757"/>
      <c r="DWC21" s="757"/>
      <c r="DWD21" s="757"/>
      <c r="DWE21" s="757"/>
      <c r="DWF21" s="757"/>
      <c r="DWG21" s="757"/>
      <c r="DWH21" s="757"/>
      <c r="DWI21" s="757"/>
      <c r="DWJ21" s="757"/>
      <c r="DWK21" s="757"/>
      <c r="DWL21" s="757"/>
      <c r="DWM21" s="757"/>
      <c r="DWN21" s="757"/>
      <c r="DWO21" s="757"/>
      <c r="DWP21" s="757"/>
      <c r="DWQ21" s="757"/>
      <c r="DWR21" s="757"/>
      <c r="DWS21" s="757"/>
      <c r="DWT21" s="757"/>
      <c r="DWU21" s="757"/>
      <c r="DWV21" s="757"/>
      <c r="DWW21" s="757"/>
      <c r="DWX21" s="757"/>
      <c r="DWY21" s="757"/>
      <c r="DWZ21" s="757"/>
      <c r="DXA21" s="757"/>
      <c r="DXB21" s="757"/>
      <c r="DXC21" s="757"/>
      <c r="DXD21" s="757"/>
      <c r="DXE21" s="757"/>
      <c r="DXF21" s="757"/>
      <c r="DXG21" s="757"/>
      <c r="DXH21" s="757"/>
      <c r="DXI21" s="757"/>
      <c r="DXJ21" s="757"/>
      <c r="DXK21" s="757"/>
      <c r="DXL21" s="757"/>
      <c r="DXM21" s="757"/>
      <c r="DXN21" s="757"/>
      <c r="DXO21" s="757"/>
      <c r="DXP21" s="757"/>
      <c r="DXQ21" s="757"/>
      <c r="DXR21" s="757"/>
      <c r="DXS21" s="757"/>
      <c r="DXT21" s="757"/>
      <c r="DXU21" s="757"/>
      <c r="DXV21" s="757"/>
      <c r="DXW21" s="757"/>
      <c r="DXX21" s="757"/>
      <c r="DXY21" s="757"/>
      <c r="DXZ21" s="757"/>
      <c r="DYA21" s="757"/>
      <c r="DYB21" s="757"/>
      <c r="DYC21" s="757"/>
      <c r="DYD21" s="757"/>
      <c r="DYE21" s="757"/>
      <c r="DYF21" s="757"/>
      <c r="DYG21" s="757"/>
      <c r="DYH21" s="757"/>
      <c r="DYI21" s="757"/>
      <c r="DYJ21" s="757"/>
      <c r="DYK21" s="757"/>
      <c r="DYL21" s="757"/>
      <c r="DYM21" s="757"/>
      <c r="DYN21" s="757"/>
      <c r="DYO21" s="757"/>
      <c r="DYP21" s="757"/>
      <c r="DYQ21" s="757"/>
      <c r="DYR21" s="757"/>
      <c r="DYS21" s="757"/>
      <c r="DYT21" s="757"/>
      <c r="DYU21" s="757"/>
      <c r="DYV21" s="757"/>
      <c r="DYW21" s="757"/>
      <c r="DYX21" s="757"/>
      <c r="DYY21" s="757"/>
      <c r="DYZ21" s="757"/>
      <c r="DZA21" s="757"/>
      <c r="DZB21" s="757"/>
      <c r="DZC21" s="757"/>
      <c r="DZD21" s="757"/>
      <c r="DZE21" s="757"/>
      <c r="DZF21" s="757"/>
      <c r="DZG21" s="757"/>
      <c r="DZH21" s="757"/>
      <c r="DZI21" s="757"/>
      <c r="DZJ21" s="757"/>
      <c r="DZK21" s="757"/>
      <c r="DZL21" s="757"/>
      <c r="DZM21" s="757"/>
      <c r="DZN21" s="757"/>
      <c r="DZO21" s="757"/>
      <c r="DZP21" s="757"/>
      <c r="DZQ21" s="757"/>
      <c r="DZR21" s="757"/>
      <c r="DZS21" s="757"/>
      <c r="DZT21" s="757"/>
      <c r="DZU21" s="757"/>
      <c r="DZV21" s="757"/>
      <c r="DZW21" s="757"/>
      <c r="DZX21" s="757"/>
      <c r="DZY21" s="757"/>
      <c r="DZZ21" s="757"/>
      <c r="EAA21" s="757"/>
      <c r="EAB21" s="757"/>
      <c r="EAC21" s="757"/>
      <c r="EAD21" s="757"/>
      <c r="EAE21" s="757"/>
      <c r="EAF21" s="757"/>
      <c r="EAG21" s="757"/>
      <c r="EAH21" s="757"/>
      <c r="EAI21" s="757"/>
      <c r="EAJ21" s="757"/>
      <c r="EAK21" s="757"/>
      <c r="EAL21" s="757"/>
      <c r="EAM21" s="757"/>
      <c r="EAN21" s="757"/>
      <c r="EAO21" s="757"/>
      <c r="EAP21" s="757"/>
      <c r="EAQ21" s="757"/>
      <c r="EAR21" s="757"/>
      <c r="EAS21" s="757"/>
      <c r="EAT21" s="757"/>
      <c r="EAU21" s="757"/>
      <c r="EAV21" s="757"/>
      <c r="EAW21" s="757"/>
      <c r="EAX21" s="757"/>
      <c r="EAY21" s="757"/>
      <c r="EAZ21" s="757"/>
      <c r="EBA21" s="757"/>
      <c r="EBB21" s="757"/>
      <c r="EBC21" s="757"/>
      <c r="EBD21" s="757"/>
      <c r="EBE21" s="757"/>
      <c r="EBF21" s="757"/>
      <c r="EBG21" s="757"/>
      <c r="EBH21" s="757"/>
      <c r="EBI21" s="757"/>
      <c r="EBJ21" s="757"/>
      <c r="EBK21" s="757"/>
      <c r="EBL21" s="757"/>
      <c r="EBM21" s="757"/>
      <c r="EBN21" s="757"/>
      <c r="EBO21" s="757"/>
      <c r="EBP21" s="757"/>
      <c r="EBQ21" s="757"/>
      <c r="EBR21" s="757"/>
      <c r="EBS21" s="757"/>
      <c r="EBT21" s="757"/>
      <c r="EBU21" s="757"/>
      <c r="EBV21" s="757"/>
      <c r="EBW21" s="757"/>
      <c r="EBX21" s="757"/>
      <c r="EBY21" s="757"/>
      <c r="EBZ21" s="757"/>
      <c r="ECA21" s="757"/>
      <c r="ECB21" s="757"/>
      <c r="ECC21" s="757"/>
      <c r="ECD21" s="757"/>
      <c r="ECE21" s="757"/>
      <c r="ECF21" s="757"/>
      <c r="ECG21" s="757"/>
      <c r="ECH21" s="757"/>
      <c r="ECI21" s="757"/>
      <c r="ECJ21" s="757"/>
      <c r="ECK21" s="757"/>
      <c r="ECL21" s="757"/>
      <c r="ECM21" s="757"/>
      <c r="ECN21" s="757"/>
      <c r="ECO21" s="757"/>
      <c r="ECP21" s="757"/>
      <c r="ECQ21" s="757"/>
      <c r="ECR21" s="757"/>
      <c r="ECS21" s="757"/>
      <c r="ECT21" s="757"/>
      <c r="ECU21" s="757"/>
      <c r="ECV21" s="757"/>
      <c r="ECW21" s="757"/>
      <c r="ECX21" s="757"/>
      <c r="ECY21" s="757"/>
      <c r="ECZ21" s="757"/>
      <c r="EDA21" s="757"/>
      <c r="EDB21" s="757"/>
      <c r="EDC21" s="757"/>
      <c r="EDD21" s="757"/>
      <c r="EDE21" s="757"/>
      <c r="EDF21" s="757"/>
      <c r="EDG21" s="757"/>
      <c r="EDH21" s="757"/>
      <c r="EDI21" s="757"/>
      <c r="EDJ21" s="757"/>
      <c r="EDK21" s="757"/>
      <c r="EDL21" s="757"/>
      <c r="EDM21" s="757"/>
      <c r="EDN21" s="757"/>
      <c r="EDO21" s="757"/>
      <c r="EDP21" s="757"/>
      <c r="EDQ21" s="757"/>
      <c r="EDR21" s="757"/>
      <c r="EDS21" s="757"/>
      <c r="EDT21" s="757"/>
      <c r="EDU21" s="757"/>
      <c r="EDV21" s="757"/>
      <c r="EDW21" s="757"/>
      <c r="EDX21" s="757"/>
      <c r="EDY21" s="757"/>
      <c r="EDZ21" s="757"/>
      <c r="EEA21" s="757"/>
      <c r="EEB21" s="757"/>
      <c r="EEC21" s="757"/>
      <c r="EED21" s="757"/>
      <c r="EEE21" s="757"/>
      <c r="EEF21" s="757"/>
      <c r="EEG21" s="757"/>
      <c r="EEH21" s="757"/>
      <c r="EEI21" s="757"/>
      <c r="EEJ21" s="757"/>
      <c r="EEK21" s="757"/>
      <c r="EEL21" s="757"/>
      <c r="EEM21" s="757"/>
      <c r="EEN21" s="757"/>
      <c r="EEO21" s="757"/>
      <c r="EEP21" s="757"/>
      <c r="EEQ21" s="757"/>
      <c r="EER21" s="757"/>
      <c r="EES21" s="757"/>
      <c r="EET21" s="757"/>
      <c r="EEU21" s="757"/>
      <c r="EEV21" s="757"/>
      <c r="EEW21" s="757"/>
      <c r="EEX21" s="757"/>
      <c r="EEY21" s="757"/>
      <c r="EEZ21" s="757"/>
      <c r="EFA21" s="757"/>
      <c r="EFB21" s="757"/>
      <c r="EFC21" s="757"/>
      <c r="EFD21" s="757"/>
      <c r="EFE21" s="757"/>
      <c r="EFF21" s="757"/>
      <c r="EFG21" s="757"/>
      <c r="EFH21" s="757"/>
      <c r="EFI21" s="757"/>
      <c r="EFJ21" s="757"/>
      <c r="EFK21" s="757"/>
      <c r="EFL21" s="757"/>
      <c r="EFM21" s="757"/>
      <c r="EFN21" s="757"/>
      <c r="EFO21" s="757"/>
      <c r="EFP21" s="757"/>
      <c r="EFQ21" s="757"/>
      <c r="EFR21" s="757"/>
      <c r="EFS21" s="757"/>
      <c r="EFT21" s="757"/>
      <c r="EFU21" s="757"/>
      <c r="EFV21" s="757"/>
      <c r="EFW21" s="757"/>
      <c r="EFX21" s="757"/>
      <c r="EFY21" s="757"/>
      <c r="EFZ21" s="757"/>
      <c r="EGA21" s="757"/>
      <c r="EGB21" s="757"/>
      <c r="EGC21" s="757"/>
      <c r="EGD21" s="757"/>
      <c r="EGE21" s="757"/>
      <c r="EGF21" s="757"/>
      <c r="EGG21" s="757"/>
      <c r="EGH21" s="757"/>
      <c r="EGI21" s="757"/>
      <c r="EGJ21" s="757"/>
      <c r="EGK21" s="757"/>
      <c r="EGL21" s="757"/>
      <c r="EGM21" s="757"/>
      <c r="EGN21" s="757"/>
      <c r="EGO21" s="757"/>
      <c r="EGP21" s="757"/>
      <c r="EGQ21" s="757"/>
      <c r="EGR21" s="757"/>
      <c r="EGS21" s="757"/>
      <c r="EGT21" s="757"/>
      <c r="EGU21" s="757"/>
      <c r="EGV21" s="757"/>
      <c r="EGW21" s="757"/>
      <c r="EGX21" s="757"/>
      <c r="EGY21" s="757"/>
      <c r="EGZ21" s="757"/>
      <c r="EHA21" s="757"/>
      <c r="EHB21" s="757"/>
      <c r="EHC21" s="757"/>
      <c r="EHD21" s="757"/>
      <c r="EHE21" s="757"/>
      <c r="EHF21" s="757"/>
      <c r="EHG21" s="757"/>
      <c r="EHH21" s="757"/>
      <c r="EHI21" s="757"/>
      <c r="EHJ21" s="757"/>
      <c r="EHK21" s="757"/>
      <c r="EHL21" s="757"/>
      <c r="EHM21" s="757"/>
      <c r="EHN21" s="757"/>
      <c r="EHO21" s="757"/>
      <c r="EHP21" s="757"/>
      <c r="EHQ21" s="757"/>
      <c r="EHR21" s="757"/>
      <c r="EHS21" s="757"/>
      <c r="EHT21" s="757"/>
      <c r="EHU21" s="757"/>
      <c r="EHV21" s="757"/>
      <c r="EHW21" s="757"/>
      <c r="EHX21" s="757"/>
      <c r="EHY21" s="757"/>
      <c r="EHZ21" s="757"/>
      <c r="EIA21" s="757"/>
      <c r="EIB21" s="757"/>
      <c r="EIC21" s="757"/>
      <c r="EID21" s="757"/>
      <c r="EIE21" s="757"/>
      <c r="EIF21" s="757"/>
      <c r="EIG21" s="757"/>
      <c r="EIH21" s="757"/>
      <c r="EII21" s="757"/>
      <c r="EIJ21" s="757"/>
      <c r="EIK21" s="757"/>
      <c r="EIL21" s="757"/>
      <c r="EIM21" s="757"/>
      <c r="EIN21" s="757"/>
      <c r="EIO21" s="757"/>
      <c r="EIP21" s="757"/>
      <c r="EIQ21" s="757"/>
      <c r="EIR21" s="757"/>
      <c r="EIS21" s="757"/>
      <c r="EIT21" s="757"/>
      <c r="EIU21" s="757"/>
      <c r="EIV21" s="757"/>
      <c r="EIW21" s="757"/>
      <c r="EIX21" s="757"/>
      <c r="EIY21" s="757"/>
      <c r="EIZ21" s="757"/>
      <c r="EJA21" s="757"/>
      <c r="EJB21" s="757"/>
      <c r="EJC21" s="757"/>
      <c r="EJD21" s="757"/>
      <c r="EJE21" s="757"/>
      <c r="EJF21" s="757"/>
      <c r="EJG21" s="757"/>
      <c r="EJH21" s="757"/>
      <c r="EJI21" s="757"/>
      <c r="EJJ21" s="757"/>
      <c r="EJK21" s="757"/>
      <c r="EJL21" s="757"/>
      <c r="EJM21" s="757"/>
      <c r="EJN21" s="757"/>
      <c r="EJO21" s="757"/>
      <c r="EJP21" s="757"/>
      <c r="EJQ21" s="757"/>
      <c r="EJR21" s="757"/>
      <c r="EJS21" s="757"/>
      <c r="EJT21" s="757"/>
      <c r="EJU21" s="757"/>
      <c r="EJV21" s="757"/>
      <c r="EJW21" s="757"/>
      <c r="EJX21" s="757"/>
      <c r="EJY21" s="757"/>
      <c r="EJZ21" s="757"/>
      <c r="EKA21" s="757"/>
      <c r="EKB21" s="757"/>
      <c r="EKC21" s="757"/>
      <c r="EKD21" s="757"/>
      <c r="EKE21" s="757"/>
      <c r="EKF21" s="757"/>
      <c r="EKG21" s="757"/>
      <c r="EKH21" s="757"/>
      <c r="EKI21" s="757"/>
      <c r="EKJ21" s="757"/>
      <c r="EKK21" s="757"/>
      <c r="EKL21" s="757"/>
      <c r="EKM21" s="757"/>
      <c r="EKN21" s="757"/>
      <c r="EKO21" s="757"/>
      <c r="EKP21" s="757"/>
      <c r="EKQ21" s="757"/>
      <c r="EKR21" s="757"/>
      <c r="EKS21" s="757"/>
      <c r="EKT21" s="757"/>
      <c r="EKU21" s="757"/>
      <c r="EKV21" s="757"/>
      <c r="EKW21" s="757"/>
      <c r="EKX21" s="757"/>
      <c r="EKY21" s="757"/>
      <c r="EKZ21" s="757"/>
      <c r="ELA21" s="757"/>
      <c r="ELB21" s="757"/>
      <c r="ELC21" s="757"/>
      <c r="ELD21" s="757"/>
      <c r="ELE21" s="757"/>
      <c r="ELF21" s="757"/>
      <c r="ELG21" s="757"/>
      <c r="ELH21" s="757"/>
      <c r="ELI21" s="757"/>
      <c r="ELJ21" s="757"/>
      <c r="ELK21" s="757"/>
      <c r="ELL21" s="757"/>
      <c r="ELM21" s="757"/>
      <c r="ELN21" s="757"/>
      <c r="ELO21" s="757"/>
      <c r="ELP21" s="757"/>
      <c r="ELQ21" s="757"/>
      <c r="ELR21" s="757"/>
      <c r="ELS21" s="757"/>
      <c r="ELT21" s="757"/>
      <c r="ELU21" s="757"/>
      <c r="ELV21" s="757"/>
      <c r="ELW21" s="757"/>
      <c r="ELX21" s="757"/>
      <c r="ELY21" s="757"/>
      <c r="ELZ21" s="757"/>
      <c r="EMA21" s="757"/>
      <c r="EMB21" s="757"/>
      <c r="EMC21" s="757"/>
      <c r="EMD21" s="757"/>
      <c r="EME21" s="757"/>
      <c r="EMF21" s="757"/>
      <c r="EMG21" s="757"/>
      <c r="EMH21" s="757"/>
      <c r="EMI21" s="757"/>
      <c r="EMJ21" s="757"/>
      <c r="EMK21" s="757"/>
      <c r="EML21" s="757"/>
      <c r="EMM21" s="757"/>
      <c r="EMN21" s="757"/>
      <c r="EMO21" s="757"/>
      <c r="EMP21" s="757"/>
      <c r="EMQ21" s="757"/>
      <c r="EMR21" s="757"/>
      <c r="EMS21" s="757"/>
      <c r="EMT21" s="757"/>
      <c r="EMU21" s="757"/>
      <c r="EMV21" s="757"/>
      <c r="EMW21" s="757"/>
      <c r="EMX21" s="757"/>
      <c r="EMY21" s="757"/>
      <c r="EMZ21" s="757"/>
      <c r="ENA21" s="757"/>
      <c r="ENB21" s="757"/>
      <c r="ENC21" s="757"/>
      <c r="END21" s="757"/>
      <c r="ENE21" s="757"/>
      <c r="ENF21" s="757"/>
      <c r="ENG21" s="757"/>
      <c r="ENH21" s="757"/>
      <c r="ENI21" s="757"/>
      <c r="ENJ21" s="757"/>
      <c r="ENK21" s="757"/>
      <c r="ENL21" s="757"/>
      <c r="ENM21" s="757"/>
      <c r="ENN21" s="757"/>
      <c r="ENO21" s="757"/>
      <c r="ENP21" s="757"/>
      <c r="ENQ21" s="757"/>
      <c r="ENR21" s="757"/>
      <c r="ENS21" s="757"/>
      <c r="ENT21" s="757"/>
      <c r="ENU21" s="757"/>
      <c r="ENV21" s="757"/>
      <c r="ENW21" s="757"/>
      <c r="ENX21" s="757"/>
      <c r="ENY21" s="757"/>
      <c r="ENZ21" s="757"/>
      <c r="EOA21" s="757"/>
      <c r="EOB21" s="757"/>
      <c r="EOC21" s="757"/>
      <c r="EOD21" s="757"/>
      <c r="EOE21" s="757"/>
      <c r="EOF21" s="757"/>
      <c r="EOG21" s="757"/>
      <c r="EOH21" s="757"/>
      <c r="EOI21" s="757"/>
      <c r="EOJ21" s="757"/>
      <c r="EOK21" s="757"/>
      <c r="EOL21" s="757"/>
      <c r="EOM21" s="757"/>
      <c r="EON21" s="757"/>
      <c r="EOO21" s="757"/>
      <c r="EOP21" s="757"/>
      <c r="EOQ21" s="757"/>
      <c r="EOR21" s="757"/>
      <c r="EOS21" s="757"/>
      <c r="EOT21" s="757"/>
      <c r="EOU21" s="757"/>
      <c r="EOV21" s="757"/>
      <c r="EOW21" s="757"/>
      <c r="EOX21" s="757"/>
      <c r="EOY21" s="757"/>
      <c r="EOZ21" s="757"/>
      <c r="EPA21" s="757"/>
      <c r="EPB21" s="757"/>
      <c r="EPC21" s="757"/>
      <c r="EPD21" s="757"/>
      <c r="EPE21" s="757"/>
      <c r="EPF21" s="757"/>
      <c r="EPG21" s="757"/>
      <c r="EPH21" s="757"/>
      <c r="EPI21" s="757"/>
      <c r="EPJ21" s="757"/>
      <c r="EPK21" s="757"/>
      <c r="EPL21" s="757"/>
      <c r="EPM21" s="757"/>
      <c r="EPN21" s="757"/>
      <c r="EPO21" s="757"/>
      <c r="EPP21" s="757"/>
      <c r="EPQ21" s="757"/>
      <c r="EPR21" s="757"/>
      <c r="EPS21" s="757"/>
      <c r="EPT21" s="757"/>
      <c r="EPU21" s="757"/>
      <c r="EPV21" s="757"/>
      <c r="EPW21" s="757"/>
      <c r="EPX21" s="757"/>
      <c r="EPY21" s="757"/>
      <c r="EPZ21" s="757"/>
      <c r="EQA21" s="757"/>
      <c r="EQB21" s="757"/>
      <c r="EQC21" s="757"/>
      <c r="EQD21" s="757"/>
      <c r="EQE21" s="757"/>
      <c r="EQF21" s="757"/>
      <c r="EQG21" s="757"/>
      <c r="EQH21" s="757"/>
      <c r="EQI21" s="757"/>
      <c r="EQJ21" s="757"/>
      <c r="EQK21" s="757"/>
      <c r="EQL21" s="757"/>
      <c r="EQM21" s="757"/>
      <c r="EQN21" s="757"/>
      <c r="EQO21" s="757"/>
      <c r="EQP21" s="757"/>
      <c r="EQQ21" s="757"/>
      <c r="EQR21" s="757"/>
      <c r="EQS21" s="757"/>
      <c r="EQT21" s="757"/>
      <c r="EQU21" s="757"/>
      <c r="EQV21" s="757"/>
      <c r="EQW21" s="757"/>
      <c r="EQX21" s="757"/>
      <c r="EQY21" s="757"/>
      <c r="EQZ21" s="757"/>
      <c r="ERA21" s="757"/>
      <c r="ERB21" s="757"/>
      <c r="ERC21" s="757"/>
      <c r="ERD21" s="757"/>
      <c r="ERE21" s="757"/>
      <c r="ERF21" s="757"/>
      <c r="ERG21" s="757"/>
      <c r="ERH21" s="757"/>
      <c r="ERI21" s="757"/>
      <c r="ERJ21" s="757"/>
      <c r="ERK21" s="757"/>
      <c r="ERL21" s="757"/>
      <c r="ERM21" s="757"/>
      <c r="ERN21" s="757"/>
      <c r="ERO21" s="757"/>
      <c r="ERP21" s="757"/>
      <c r="ERQ21" s="757"/>
      <c r="ERR21" s="757"/>
      <c r="ERS21" s="757"/>
      <c r="ERT21" s="757"/>
      <c r="ERU21" s="757"/>
      <c r="ERV21" s="757"/>
      <c r="ERW21" s="757"/>
      <c r="ERX21" s="757"/>
      <c r="ERY21" s="757"/>
      <c r="ERZ21" s="757"/>
      <c r="ESA21" s="757"/>
      <c r="ESB21" s="757"/>
      <c r="ESC21" s="757"/>
      <c r="ESD21" s="757"/>
      <c r="ESE21" s="757"/>
      <c r="ESF21" s="757"/>
      <c r="ESG21" s="757"/>
      <c r="ESH21" s="757"/>
      <c r="ESI21" s="757"/>
      <c r="ESJ21" s="757"/>
      <c r="ESK21" s="757"/>
      <c r="ESL21" s="757"/>
      <c r="ESM21" s="757"/>
      <c r="ESN21" s="757"/>
      <c r="ESO21" s="757"/>
      <c r="ESP21" s="757"/>
      <c r="ESQ21" s="757"/>
      <c r="ESR21" s="757"/>
      <c r="ESS21" s="757"/>
      <c r="EST21" s="757"/>
      <c r="ESU21" s="757"/>
      <c r="ESV21" s="757"/>
      <c r="ESW21" s="757"/>
      <c r="ESX21" s="757"/>
      <c r="ESY21" s="757"/>
      <c r="ESZ21" s="757"/>
      <c r="ETA21" s="757"/>
      <c r="ETB21" s="757"/>
      <c r="ETC21" s="757"/>
      <c r="ETD21" s="757"/>
      <c r="ETE21" s="757"/>
      <c r="ETF21" s="757"/>
      <c r="ETG21" s="757"/>
      <c r="ETH21" s="757"/>
      <c r="ETI21" s="757"/>
      <c r="ETJ21" s="757"/>
      <c r="ETK21" s="757"/>
      <c r="ETL21" s="757"/>
      <c r="ETM21" s="757"/>
      <c r="ETN21" s="757"/>
      <c r="ETO21" s="757"/>
      <c r="ETP21" s="757"/>
      <c r="ETQ21" s="757"/>
      <c r="ETR21" s="757"/>
      <c r="ETS21" s="757"/>
      <c r="ETT21" s="757"/>
      <c r="ETU21" s="757"/>
      <c r="ETV21" s="757"/>
      <c r="ETW21" s="757"/>
      <c r="ETX21" s="757"/>
      <c r="ETY21" s="757"/>
      <c r="ETZ21" s="757"/>
      <c r="EUA21" s="757"/>
      <c r="EUB21" s="757"/>
      <c r="EUC21" s="757"/>
      <c r="EUD21" s="757"/>
      <c r="EUE21" s="757"/>
      <c r="EUF21" s="757"/>
      <c r="EUG21" s="757"/>
      <c r="EUH21" s="757"/>
      <c r="EUI21" s="757"/>
      <c r="EUJ21" s="757"/>
      <c r="EUK21" s="757"/>
      <c r="EUL21" s="757"/>
      <c r="EUM21" s="757"/>
      <c r="EUN21" s="757"/>
      <c r="EUO21" s="757"/>
      <c r="EUP21" s="757"/>
      <c r="EUQ21" s="757"/>
      <c r="EUR21" s="757"/>
      <c r="EUS21" s="757"/>
      <c r="EUT21" s="757"/>
      <c r="EUU21" s="757"/>
      <c r="EUV21" s="757"/>
      <c r="EUW21" s="757"/>
      <c r="EUX21" s="757"/>
      <c r="EUY21" s="757"/>
      <c r="EUZ21" s="757"/>
      <c r="EVA21" s="757"/>
      <c r="EVB21" s="757"/>
      <c r="EVC21" s="757"/>
      <c r="EVD21" s="757"/>
      <c r="EVE21" s="757"/>
      <c r="EVF21" s="757"/>
      <c r="EVG21" s="757"/>
      <c r="EVH21" s="757"/>
      <c r="EVI21" s="757"/>
      <c r="EVJ21" s="757"/>
      <c r="EVK21" s="757"/>
      <c r="EVL21" s="757"/>
      <c r="EVM21" s="757"/>
      <c r="EVN21" s="757"/>
      <c r="EVO21" s="757"/>
      <c r="EVP21" s="757"/>
      <c r="EVQ21" s="757"/>
      <c r="EVR21" s="757"/>
      <c r="EVS21" s="757"/>
      <c r="EVT21" s="757"/>
      <c r="EVU21" s="757"/>
      <c r="EVV21" s="757"/>
      <c r="EVW21" s="757"/>
      <c r="EVX21" s="757"/>
      <c r="EVY21" s="757"/>
      <c r="EVZ21" s="757"/>
      <c r="EWA21" s="757"/>
      <c r="EWB21" s="757"/>
      <c r="EWC21" s="757"/>
      <c r="EWD21" s="757"/>
      <c r="EWE21" s="757"/>
      <c r="EWF21" s="757"/>
      <c r="EWG21" s="757"/>
      <c r="EWH21" s="757"/>
      <c r="EWI21" s="757"/>
      <c r="EWJ21" s="757"/>
      <c r="EWK21" s="757"/>
      <c r="EWL21" s="757"/>
      <c r="EWM21" s="757"/>
      <c r="EWN21" s="757"/>
      <c r="EWO21" s="757"/>
      <c r="EWP21" s="757"/>
      <c r="EWQ21" s="757"/>
      <c r="EWR21" s="757"/>
      <c r="EWS21" s="757"/>
      <c r="EWT21" s="757"/>
      <c r="EWU21" s="757"/>
      <c r="EWV21" s="757"/>
      <c r="EWW21" s="757"/>
      <c r="EWX21" s="757"/>
      <c r="EWY21" s="757"/>
      <c r="EWZ21" s="757"/>
      <c r="EXA21" s="757"/>
      <c r="EXB21" s="757"/>
      <c r="EXC21" s="757"/>
      <c r="EXD21" s="757"/>
      <c r="EXE21" s="757"/>
      <c r="EXF21" s="757"/>
      <c r="EXG21" s="757"/>
      <c r="EXH21" s="757"/>
      <c r="EXI21" s="757"/>
      <c r="EXJ21" s="757"/>
      <c r="EXK21" s="757"/>
      <c r="EXL21" s="757"/>
      <c r="EXM21" s="757"/>
      <c r="EXN21" s="757"/>
      <c r="EXO21" s="757"/>
      <c r="EXP21" s="757"/>
      <c r="EXQ21" s="757"/>
      <c r="EXR21" s="757"/>
      <c r="EXS21" s="757"/>
      <c r="EXT21" s="757"/>
      <c r="EXU21" s="757"/>
      <c r="EXV21" s="757"/>
      <c r="EXW21" s="757"/>
      <c r="EXX21" s="757"/>
      <c r="EXY21" s="757"/>
      <c r="EXZ21" s="757"/>
      <c r="EYA21" s="757"/>
      <c r="EYB21" s="757"/>
      <c r="EYC21" s="757"/>
      <c r="EYD21" s="757"/>
      <c r="EYE21" s="757"/>
      <c r="EYF21" s="757"/>
      <c r="EYG21" s="757"/>
      <c r="EYH21" s="757"/>
      <c r="EYI21" s="757"/>
      <c r="EYJ21" s="757"/>
      <c r="EYK21" s="757"/>
      <c r="EYL21" s="757"/>
      <c r="EYM21" s="757"/>
      <c r="EYN21" s="757"/>
      <c r="EYO21" s="757"/>
      <c r="EYP21" s="757"/>
      <c r="EYQ21" s="757"/>
      <c r="EYR21" s="757"/>
      <c r="EYS21" s="757"/>
      <c r="EYT21" s="757"/>
      <c r="EYU21" s="757"/>
      <c r="EYV21" s="757"/>
      <c r="EYW21" s="757"/>
      <c r="EYX21" s="757"/>
      <c r="EYY21" s="757"/>
      <c r="EYZ21" s="757"/>
      <c r="EZA21" s="757"/>
      <c r="EZB21" s="757"/>
      <c r="EZC21" s="757"/>
      <c r="EZD21" s="757"/>
      <c r="EZE21" s="757"/>
      <c r="EZF21" s="757"/>
      <c r="EZG21" s="757"/>
      <c r="EZH21" s="757"/>
      <c r="EZI21" s="757"/>
      <c r="EZJ21" s="757"/>
      <c r="EZK21" s="757"/>
      <c r="EZL21" s="757"/>
      <c r="EZM21" s="757"/>
      <c r="EZN21" s="757"/>
      <c r="EZO21" s="757"/>
      <c r="EZP21" s="757"/>
      <c r="EZQ21" s="757"/>
      <c r="EZR21" s="757"/>
      <c r="EZS21" s="757"/>
      <c r="EZT21" s="757"/>
      <c r="EZU21" s="757"/>
      <c r="EZV21" s="757"/>
      <c r="EZW21" s="757"/>
      <c r="EZX21" s="757"/>
      <c r="EZY21" s="757"/>
      <c r="EZZ21" s="757"/>
      <c r="FAA21" s="757"/>
      <c r="FAB21" s="757"/>
      <c r="FAC21" s="757"/>
      <c r="FAD21" s="757"/>
      <c r="FAE21" s="757"/>
      <c r="FAF21" s="757"/>
      <c r="FAG21" s="757"/>
      <c r="FAH21" s="757"/>
      <c r="FAI21" s="757"/>
      <c r="FAJ21" s="757"/>
      <c r="FAK21" s="757"/>
      <c r="FAL21" s="757"/>
      <c r="FAM21" s="757"/>
      <c r="FAN21" s="757"/>
      <c r="FAO21" s="757"/>
      <c r="FAP21" s="757"/>
      <c r="FAQ21" s="757"/>
      <c r="FAR21" s="757"/>
      <c r="FAS21" s="757"/>
      <c r="FAT21" s="757"/>
      <c r="FAU21" s="757"/>
      <c r="FAV21" s="757"/>
      <c r="FAW21" s="757"/>
      <c r="FAX21" s="757"/>
      <c r="FAY21" s="757"/>
      <c r="FAZ21" s="757"/>
      <c r="FBA21" s="757"/>
      <c r="FBB21" s="757"/>
      <c r="FBC21" s="757"/>
      <c r="FBD21" s="757"/>
      <c r="FBE21" s="757"/>
      <c r="FBF21" s="757"/>
      <c r="FBG21" s="757"/>
      <c r="FBH21" s="757"/>
      <c r="FBI21" s="757"/>
      <c r="FBJ21" s="757"/>
      <c r="FBK21" s="757"/>
      <c r="FBL21" s="757"/>
      <c r="FBM21" s="757"/>
      <c r="FBN21" s="757"/>
      <c r="FBO21" s="757"/>
      <c r="FBP21" s="757"/>
      <c r="FBQ21" s="757"/>
      <c r="FBR21" s="757"/>
      <c r="FBS21" s="757"/>
      <c r="FBT21" s="757"/>
      <c r="FBU21" s="757"/>
      <c r="FBV21" s="757"/>
      <c r="FBW21" s="757"/>
      <c r="FBX21" s="757"/>
      <c r="FBY21" s="757"/>
      <c r="FBZ21" s="757"/>
      <c r="FCA21" s="757"/>
      <c r="FCB21" s="757"/>
      <c r="FCC21" s="757"/>
      <c r="FCD21" s="757"/>
      <c r="FCE21" s="757"/>
      <c r="FCF21" s="757"/>
      <c r="FCG21" s="757"/>
      <c r="FCH21" s="757"/>
      <c r="FCI21" s="757"/>
      <c r="FCJ21" s="757"/>
      <c r="FCK21" s="757"/>
      <c r="FCL21" s="757"/>
      <c r="FCM21" s="757"/>
      <c r="FCN21" s="757"/>
      <c r="FCO21" s="757"/>
      <c r="FCP21" s="757"/>
      <c r="FCQ21" s="757"/>
      <c r="FCR21" s="757"/>
      <c r="FCS21" s="757"/>
      <c r="FCT21" s="757"/>
      <c r="FCU21" s="757"/>
      <c r="FCV21" s="757"/>
      <c r="FCW21" s="757"/>
      <c r="FCX21" s="757"/>
      <c r="FCY21" s="757"/>
      <c r="FCZ21" s="757"/>
      <c r="FDA21" s="757"/>
      <c r="FDB21" s="757"/>
      <c r="FDC21" s="757"/>
      <c r="FDD21" s="757"/>
      <c r="FDE21" s="757"/>
      <c r="FDF21" s="757"/>
      <c r="FDG21" s="757"/>
      <c r="FDH21" s="757"/>
      <c r="FDI21" s="757"/>
      <c r="FDJ21" s="757"/>
      <c r="FDK21" s="757"/>
      <c r="FDL21" s="757"/>
      <c r="FDM21" s="757"/>
      <c r="FDN21" s="757"/>
      <c r="FDO21" s="757"/>
      <c r="FDP21" s="757"/>
      <c r="FDQ21" s="757"/>
      <c r="FDR21" s="757"/>
      <c r="FDS21" s="757"/>
      <c r="FDT21" s="757"/>
      <c r="FDU21" s="757"/>
      <c r="FDV21" s="757"/>
      <c r="FDW21" s="757"/>
      <c r="FDX21" s="757"/>
      <c r="FDY21" s="757"/>
      <c r="FDZ21" s="757"/>
      <c r="FEA21" s="757"/>
      <c r="FEB21" s="757"/>
      <c r="FEC21" s="757"/>
      <c r="FED21" s="757"/>
      <c r="FEE21" s="757"/>
      <c r="FEF21" s="757"/>
      <c r="FEG21" s="757"/>
      <c r="FEH21" s="757"/>
      <c r="FEI21" s="757"/>
      <c r="FEJ21" s="757"/>
      <c r="FEK21" s="757"/>
      <c r="FEL21" s="757"/>
      <c r="FEM21" s="757"/>
      <c r="FEN21" s="757"/>
      <c r="FEO21" s="757"/>
      <c r="FEP21" s="757"/>
      <c r="FEQ21" s="757"/>
      <c r="FER21" s="757"/>
      <c r="FES21" s="757"/>
      <c r="FET21" s="757"/>
      <c r="FEU21" s="757"/>
      <c r="FEV21" s="757"/>
      <c r="FEW21" s="757"/>
      <c r="FEX21" s="757"/>
      <c r="FEY21" s="757"/>
      <c r="FEZ21" s="757"/>
      <c r="FFA21" s="757"/>
      <c r="FFB21" s="757"/>
      <c r="FFC21" s="757"/>
      <c r="FFD21" s="757"/>
      <c r="FFE21" s="757"/>
      <c r="FFF21" s="757"/>
      <c r="FFG21" s="757"/>
      <c r="FFH21" s="757"/>
      <c r="FFI21" s="757"/>
      <c r="FFJ21" s="757"/>
      <c r="FFK21" s="757"/>
      <c r="FFL21" s="757"/>
      <c r="FFM21" s="757"/>
      <c r="FFN21" s="757"/>
      <c r="FFO21" s="757"/>
      <c r="FFP21" s="757"/>
      <c r="FFQ21" s="757"/>
      <c r="FFR21" s="757"/>
      <c r="FFS21" s="757"/>
      <c r="FFT21" s="757"/>
      <c r="FFU21" s="757"/>
      <c r="FFV21" s="757"/>
      <c r="FFW21" s="757"/>
      <c r="FFX21" s="757"/>
      <c r="FFY21" s="757"/>
      <c r="FFZ21" s="757"/>
      <c r="FGA21" s="757"/>
      <c r="FGB21" s="757"/>
      <c r="FGC21" s="757"/>
      <c r="FGD21" s="757"/>
      <c r="FGE21" s="757"/>
      <c r="FGF21" s="757"/>
      <c r="FGG21" s="757"/>
      <c r="FGH21" s="757"/>
      <c r="FGI21" s="757"/>
      <c r="FGJ21" s="757"/>
      <c r="FGK21" s="757"/>
      <c r="FGL21" s="757"/>
      <c r="FGM21" s="757"/>
      <c r="FGN21" s="757"/>
      <c r="FGO21" s="757"/>
      <c r="FGP21" s="757"/>
      <c r="FGQ21" s="757"/>
      <c r="FGR21" s="757"/>
      <c r="FGS21" s="757"/>
      <c r="FGT21" s="757"/>
      <c r="FGU21" s="757"/>
      <c r="FGV21" s="757"/>
      <c r="FGW21" s="757"/>
      <c r="FGX21" s="757"/>
      <c r="FGY21" s="757"/>
      <c r="FGZ21" s="757"/>
      <c r="FHA21" s="757"/>
      <c r="FHB21" s="757"/>
      <c r="FHC21" s="757"/>
      <c r="FHD21" s="757"/>
      <c r="FHE21" s="757"/>
      <c r="FHF21" s="757"/>
      <c r="FHG21" s="757"/>
      <c r="FHH21" s="757"/>
      <c r="FHI21" s="757"/>
      <c r="FHJ21" s="757"/>
      <c r="FHK21" s="757"/>
      <c r="FHL21" s="757"/>
      <c r="FHM21" s="757"/>
      <c r="FHN21" s="757"/>
      <c r="FHO21" s="757"/>
      <c r="FHP21" s="757"/>
      <c r="FHQ21" s="757"/>
      <c r="FHR21" s="757"/>
      <c r="FHS21" s="757"/>
      <c r="FHT21" s="757"/>
      <c r="FHU21" s="757"/>
      <c r="FHV21" s="757"/>
      <c r="FHW21" s="757"/>
      <c r="FHX21" s="757"/>
      <c r="FHY21" s="757"/>
      <c r="FHZ21" s="757"/>
      <c r="FIA21" s="757"/>
      <c r="FIB21" s="757"/>
      <c r="FIC21" s="757"/>
      <c r="FID21" s="757"/>
      <c r="FIE21" s="757"/>
      <c r="FIF21" s="757"/>
      <c r="FIG21" s="757"/>
      <c r="FIH21" s="757"/>
      <c r="FII21" s="757"/>
      <c r="FIJ21" s="757"/>
      <c r="FIK21" s="757"/>
      <c r="FIL21" s="757"/>
      <c r="FIM21" s="757"/>
      <c r="FIN21" s="757"/>
      <c r="FIO21" s="757"/>
      <c r="FIP21" s="757"/>
      <c r="FIQ21" s="757"/>
      <c r="FIR21" s="757"/>
      <c r="FIS21" s="757"/>
      <c r="FIT21" s="757"/>
      <c r="FIU21" s="757"/>
      <c r="FIV21" s="757"/>
      <c r="FIW21" s="757"/>
      <c r="FIX21" s="757"/>
      <c r="FIY21" s="757"/>
      <c r="FIZ21" s="757"/>
      <c r="FJA21" s="757"/>
      <c r="FJB21" s="757"/>
      <c r="FJC21" s="757"/>
      <c r="FJD21" s="757"/>
      <c r="FJE21" s="757"/>
      <c r="FJF21" s="757"/>
      <c r="FJG21" s="757"/>
      <c r="FJH21" s="757"/>
      <c r="FJI21" s="757"/>
      <c r="FJJ21" s="757"/>
      <c r="FJK21" s="757"/>
      <c r="FJL21" s="757"/>
      <c r="FJM21" s="757"/>
      <c r="FJN21" s="757"/>
      <c r="FJO21" s="757"/>
      <c r="FJP21" s="757"/>
      <c r="FJQ21" s="757"/>
      <c r="FJR21" s="757"/>
      <c r="FJS21" s="757"/>
      <c r="FJT21" s="757"/>
      <c r="FJU21" s="757"/>
      <c r="FJV21" s="757"/>
      <c r="FJW21" s="757"/>
      <c r="FJX21" s="757"/>
      <c r="FJY21" s="757"/>
      <c r="FJZ21" s="757"/>
      <c r="FKA21" s="757"/>
      <c r="FKB21" s="757"/>
      <c r="FKC21" s="757"/>
      <c r="FKD21" s="757"/>
      <c r="FKE21" s="757"/>
      <c r="FKF21" s="757"/>
      <c r="FKG21" s="757"/>
      <c r="FKH21" s="757"/>
      <c r="FKI21" s="757"/>
      <c r="FKJ21" s="757"/>
      <c r="FKK21" s="757"/>
      <c r="FKL21" s="757"/>
      <c r="FKM21" s="757"/>
      <c r="FKN21" s="757"/>
      <c r="FKO21" s="757"/>
      <c r="FKP21" s="757"/>
      <c r="FKQ21" s="757"/>
      <c r="FKR21" s="757"/>
      <c r="FKS21" s="757"/>
      <c r="FKT21" s="757"/>
      <c r="FKU21" s="757"/>
      <c r="FKV21" s="757"/>
      <c r="FKW21" s="757"/>
      <c r="FKX21" s="757"/>
      <c r="FKY21" s="757"/>
      <c r="FKZ21" s="757"/>
      <c r="FLA21" s="757"/>
      <c r="FLB21" s="757"/>
      <c r="FLC21" s="757"/>
      <c r="FLD21" s="757"/>
      <c r="FLE21" s="757"/>
      <c r="FLF21" s="757"/>
      <c r="FLG21" s="757"/>
      <c r="FLH21" s="757"/>
      <c r="FLI21" s="757"/>
      <c r="FLJ21" s="757"/>
      <c r="FLK21" s="757"/>
      <c r="FLL21" s="757"/>
      <c r="FLM21" s="757"/>
      <c r="FLN21" s="757"/>
      <c r="FLO21" s="757"/>
      <c r="FLP21" s="757"/>
      <c r="FLQ21" s="757"/>
      <c r="FLR21" s="757"/>
      <c r="FLS21" s="757"/>
      <c r="FLT21" s="757"/>
      <c r="FLU21" s="757"/>
      <c r="FLV21" s="757"/>
      <c r="FLW21" s="757"/>
      <c r="FLX21" s="757"/>
      <c r="FLY21" s="757"/>
      <c r="FLZ21" s="757"/>
      <c r="FMA21" s="757"/>
      <c r="FMB21" s="757"/>
      <c r="FMC21" s="757"/>
      <c r="FMD21" s="757"/>
      <c r="FME21" s="757"/>
      <c r="FMF21" s="757"/>
      <c r="FMG21" s="757"/>
      <c r="FMH21" s="757"/>
      <c r="FMI21" s="757"/>
      <c r="FMJ21" s="757"/>
      <c r="FMK21" s="757"/>
      <c r="FML21" s="757"/>
      <c r="FMM21" s="757"/>
      <c r="FMN21" s="757"/>
      <c r="FMO21" s="757"/>
      <c r="FMP21" s="757"/>
      <c r="FMQ21" s="757"/>
      <c r="FMR21" s="757"/>
      <c r="FMS21" s="757"/>
      <c r="FMT21" s="757"/>
      <c r="FMU21" s="757"/>
      <c r="FMV21" s="757"/>
      <c r="FMW21" s="757"/>
      <c r="FMX21" s="757"/>
      <c r="FMY21" s="757"/>
      <c r="FMZ21" s="757"/>
      <c r="FNA21" s="757"/>
      <c r="FNB21" s="757"/>
      <c r="FNC21" s="757"/>
      <c r="FND21" s="757"/>
      <c r="FNE21" s="757"/>
      <c r="FNF21" s="757"/>
      <c r="FNG21" s="757"/>
      <c r="FNH21" s="757"/>
      <c r="FNI21" s="757"/>
      <c r="FNJ21" s="757"/>
      <c r="FNK21" s="757"/>
      <c r="FNL21" s="757"/>
      <c r="FNM21" s="757"/>
      <c r="FNN21" s="757"/>
      <c r="FNO21" s="757"/>
      <c r="FNP21" s="757"/>
      <c r="FNQ21" s="757"/>
      <c r="FNR21" s="757"/>
      <c r="FNS21" s="757"/>
      <c r="FNT21" s="757"/>
      <c r="FNU21" s="757"/>
      <c r="FNV21" s="757"/>
      <c r="FNW21" s="757"/>
      <c r="FNX21" s="757"/>
      <c r="FNY21" s="757"/>
      <c r="FNZ21" s="757"/>
      <c r="FOA21" s="757"/>
      <c r="FOB21" s="757"/>
      <c r="FOC21" s="757"/>
      <c r="FOD21" s="757"/>
      <c r="FOE21" s="757"/>
      <c r="FOF21" s="757"/>
      <c r="FOG21" s="757"/>
      <c r="FOH21" s="757"/>
      <c r="FOI21" s="757"/>
      <c r="FOJ21" s="757"/>
      <c r="FOK21" s="757"/>
      <c r="FOL21" s="757"/>
      <c r="FOM21" s="757"/>
      <c r="FON21" s="757"/>
      <c r="FOO21" s="757"/>
      <c r="FOP21" s="757"/>
      <c r="FOQ21" s="757"/>
      <c r="FOR21" s="757"/>
      <c r="FOS21" s="757"/>
      <c r="FOT21" s="757"/>
      <c r="FOU21" s="757"/>
      <c r="FOV21" s="757"/>
      <c r="FOW21" s="757"/>
      <c r="FOX21" s="757"/>
      <c r="FOY21" s="757"/>
      <c r="FOZ21" s="757"/>
      <c r="FPA21" s="757"/>
      <c r="FPB21" s="757"/>
      <c r="FPC21" s="757"/>
      <c r="FPD21" s="757"/>
      <c r="FPE21" s="757"/>
      <c r="FPF21" s="757"/>
      <c r="FPG21" s="757"/>
      <c r="FPH21" s="757"/>
      <c r="FPI21" s="757"/>
      <c r="FPJ21" s="757"/>
      <c r="FPK21" s="757"/>
      <c r="FPL21" s="757"/>
      <c r="FPM21" s="757"/>
      <c r="FPN21" s="757"/>
      <c r="FPO21" s="757"/>
      <c r="FPP21" s="757"/>
      <c r="FPQ21" s="757"/>
      <c r="FPR21" s="757"/>
      <c r="FPS21" s="757"/>
      <c r="FPT21" s="757"/>
      <c r="FPU21" s="757"/>
      <c r="FPV21" s="757"/>
      <c r="FPW21" s="757"/>
      <c r="FPX21" s="757"/>
      <c r="FPY21" s="757"/>
      <c r="FPZ21" s="757"/>
      <c r="FQA21" s="757"/>
      <c r="FQB21" s="757"/>
      <c r="FQC21" s="757"/>
      <c r="FQD21" s="757"/>
      <c r="FQE21" s="757"/>
      <c r="FQF21" s="757"/>
      <c r="FQG21" s="757"/>
      <c r="FQH21" s="757"/>
      <c r="FQI21" s="757"/>
      <c r="FQJ21" s="757"/>
      <c r="FQK21" s="757"/>
      <c r="FQL21" s="757"/>
      <c r="FQM21" s="757"/>
      <c r="FQN21" s="757"/>
      <c r="FQO21" s="757"/>
      <c r="FQP21" s="757"/>
      <c r="FQQ21" s="757"/>
      <c r="FQR21" s="757"/>
      <c r="FQS21" s="757"/>
      <c r="FQT21" s="757"/>
      <c r="FQU21" s="757"/>
      <c r="FQV21" s="757"/>
      <c r="FQW21" s="757"/>
      <c r="FQX21" s="757"/>
      <c r="FQY21" s="757"/>
      <c r="FQZ21" s="757"/>
      <c r="FRA21" s="757"/>
      <c r="FRB21" s="757"/>
      <c r="FRC21" s="757"/>
      <c r="FRD21" s="757"/>
      <c r="FRE21" s="757"/>
      <c r="FRF21" s="757"/>
      <c r="FRG21" s="757"/>
      <c r="FRH21" s="757"/>
      <c r="FRI21" s="757"/>
      <c r="FRJ21" s="757"/>
      <c r="FRK21" s="757"/>
      <c r="FRL21" s="757"/>
      <c r="FRM21" s="757"/>
      <c r="FRN21" s="757"/>
      <c r="FRO21" s="757"/>
      <c r="FRP21" s="757"/>
      <c r="FRQ21" s="757"/>
      <c r="FRR21" s="757"/>
      <c r="FRS21" s="757"/>
      <c r="FRT21" s="757"/>
      <c r="FRU21" s="757"/>
      <c r="FRV21" s="757"/>
      <c r="FRW21" s="757"/>
      <c r="FRX21" s="757"/>
      <c r="FRY21" s="757"/>
      <c r="FRZ21" s="757"/>
      <c r="FSA21" s="757"/>
      <c r="FSB21" s="757"/>
      <c r="FSC21" s="757"/>
      <c r="FSD21" s="757"/>
      <c r="FSE21" s="757"/>
      <c r="FSF21" s="757"/>
      <c r="FSG21" s="757"/>
      <c r="FSH21" s="757"/>
      <c r="FSI21" s="757"/>
      <c r="FSJ21" s="757"/>
      <c r="FSK21" s="757"/>
      <c r="FSL21" s="757"/>
      <c r="FSM21" s="757"/>
      <c r="FSN21" s="757"/>
      <c r="FSO21" s="757"/>
      <c r="FSP21" s="757"/>
      <c r="FSQ21" s="757"/>
      <c r="FSR21" s="757"/>
      <c r="FSS21" s="757"/>
      <c r="FST21" s="757"/>
      <c r="FSU21" s="757"/>
      <c r="FSV21" s="757"/>
      <c r="FSW21" s="757"/>
      <c r="FSX21" s="757"/>
      <c r="FSY21" s="757"/>
      <c r="FSZ21" s="757"/>
      <c r="FTA21" s="757"/>
      <c r="FTB21" s="757"/>
      <c r="FTC21" s="757"/>
      <c r="FTD21" s="757"/>
      <c r="FTE21" s="757"/>
      <c r="FTF21" s="757"/>
      <c r="FTG21" s="757"/>
      <c r="FTH21" s="757"/>
      <c r="FTI21" s="757"/>
      <c r="FTJ21" s="757"/>
      <c r="FTK21" s="757"/>
      <c r="FTL21" s="757"/>
      <c r="FTM21" s="757"/>
      <c r="FTN21" s="757"/>
      <c r="FTO21" s="757"/>
      <c r="FTP21" s="757"/>
      <c r="FTQ21" s="757"/>
      <c r="FTR21" s="757"/>
      <c r="FTS21" s="757"/>
      <c r="FTT21" s="757"/>
      <c r="FTU21" s="757"/>
      <c r="FTV21" s="757"/>
      <c r="FTW21" s="757"/>
      <c r="FTX21" s="757"/>
      <c r="FTY21" s="757"/>
      <c r="FTZ21" s="757"/>
      <c r="FUA21" s="757"/>
      <c r="FUB21" s="757"/>
      <c r="FUC21" s="757"/>
      <c r="FUD21" s="757"/>
      <c r="FUE21" s="757"/>
      <c r="FUF21" s="757"/>
      <c r="FUG21" s="757"/>
      <c r="FUH21" s="757"/>
      <c r="FUI21" s="757"/>
      <c r="FUJ21" s="757"/>
      <c r="FUK21" s="757"/>
      <c r="FUL21" s="757"/>
      <c r="FUM21" s="757"/>
      <c r="FUN21" s="757"/>
      <c r="FUO21" s="757"/>
      <c r="FUP21" s="757"/>
      <c r="FUQ21" s="757"/>
      <c r="FUR21" s="757"/>
      <c r="FUS21" s="757"/>
      <c r="FUT21" s="757"/>
      <c r="FUU21" s="757"/>
      <c r="FUV21" s="757"/>
      <c r="FUW21" s="757"/>
      <c r="FUX21" s="757"/>
      <c r="FUY21" s="757"/>
      <c r="FUZ21" s="757"/>
      <c r="FVA21" s="757"/>
      <c r="FVB21" s="757"/>
      <c r="FVC21" s="757"/>
      <c r="FVD21" s="757"/>
      <c r="FVE21" s="757"/>
      <c r="FVF21" s="757"/>
      <c r="FVG21" s="757"/>
      <c r="FVH21" s="757"/>
      <c r="FVI21" s="757"/>
      <c r="FVJ21" s="757"/>
      <c r="FVK21" s="757"/>
      <c r="FVL21" s="757"/>
      <c r="FVM21" s="757"/>
      <c r="FVN21" s="757"/>
      <c r="FVO21" s="757"/>
      <c r="FVP21" s="757"/>
      <c r="FVQ21" s="757"/>
      <c r="FVR21" s="757"/>
      <c r="FVS21" s="757"/>
      <c r="FVT21" s="757"/>
      <c r="FVU21" s="757"/>
      <c r="FVV21" s="757"/>
      <c r="FVW21" s="757"/>
      <c r="FVX21" s="757"/>
      <c r="FVY21" s="757"/>
      <c r="FVZ21" s="757"/>
      <c r="FWA21" s="757"/>
      <c r="FWB21" s="757"/>
      <c r="FWC21" s="757"/>
      <c r="FWD21" s="757"/>
      <c r="FWE21" s="757"/>
      <c r="FWF21" s="757"/>
      <c r="FWG21" s="757"/>
      <c r="FWH21" s="757"/>
      <c r="FWI21" s="757"/>
      <c r="FWJ21" s="757"/>
      <c r="FWK21" s="757"/>
      <c r="FWL21" s="757"/>
      <c r="FWM21" s="757"/>
      <c r="FWN21" s="757"/>
      <c r="FWO21" s="757"/>
      <c r="FWP21" s="757"/>
      <c r="FWQ21" s="757"/>
      <c r="FWR21" s="757"/>
      <c r="FWS21" s="757"/>
      <c r="FWT21" s="757"/>
      <c r="FWU21" s="757"/>
      <c r="FWV21" s="757"/>
      <c r="FWW21" s="757"/>
      <c r="FWX21" s="757"/>
      <c r="FWY21" s="757"/>
      <c r="FWZ21" s="757"/>
      <c r="FXA21" s="757"/>
      <c r="FXB21" s="757"/>
      <c r="FXC21" s="757"/>
      <c r="FXD21" s="757"/>
      <c r="FXE21" s="757"/>
      <c r="FXF21" s="757"/>
      <c r="FXG21" s="757"/>
      <c r="FXH21" s="757"/>
      <c r="FXI21" s="757"/>
      <c r="FXJ21" s="757"/>
      <c r="FXK21" s="757"/>
      <c r="FXL21" s="757"/>
      <c r="FXM21" s="757"/>
      <c r="FXN21" s="757"/>
      <c r="FXO21" s="757"/>
      <c r="FXP21" s="757"/>
      <c r="FXQ21" s="757"/>
      <c r="FXR21" s="757"/>
      <c r="FXS21" s="757"/>
      <c r="FXT21" s="757"/>
      <c r="FXU21" s="757"/>
      <c r="FXV21" s="757"/>
      <c r="FXW21" s="757"/>
      <c r="FXX21" s="757"/>
      <c r="FXY21" s="757"/>
      <c r="FXZ21" s="757"/>
      <c r="FYA21" s="757"/>
      <c r="FYB21" s="757"/>
      <c r="FYC21" s="757"/>
      <c r="FYD21" s="757"/>
      <c r="FYE21" s="757"/>
      <c r="FYF21" s="757"/>
      <c r="FYG21" s="757"/>
      <c r="FYH21" s="757"/>
      <c r="FYI21" s="757"/>
      <c r="FYJ21" s="757"/>
      <c r="FYK21" s="757"/>
      <c r="FYL21" s="757"/>
      <c r="FYM21" s="757"/>
      <c r="FYN21" s="757"/>
      <c r="FYO21" s="757"/>
      <c r="FYP21" s="757"/>
      <c r="FYQ21" s="757"/>
      <c r="FYR21" s="757"/>
      <c r="FYS21" s="757"/>
      <c r="FYT21" s="757"/>
      <c r="FYU21" s="757"/>
      <c r="FYV21" s="757"/>
      <c r="FYW21" s="757"/>
      <c r="FYX21" s="757"/>
      <c r="FYY21" s="757"/>
      <c r="FYZ21" s="757"/>
      <c r="FZA21" s="757"/>
      <c r="FZB21" s="757"/>
      <c r="FZC21" s="757"/>
      <c r="FZD21" s="757"/>
      <c r="FZE21" s="757"/>
      <c r="FZF21" s="757"/>
      <c r="FZG21" s="757"/>
      <c r="FZH21" s="757"/>
      <c r="FZI21" s="757"/>
      <c r="FZJ21" s="757"/>
      <c r="FZK21" s="757"/>
      <c r="FZL21" s="757"/>
      <c r="FZM21" s="757"/>
      <c r="FZN21" s="757"/>
      <c r="FZO21" s="757"/>
      <c r="FZP21" s="757"/>
      <c r="FZQ21" s="757"/>
      <c r="FZR21" s="757"/>
      <c r="FZS21" s="757"/>
      <c r="FZT21" s="757"/>
      <c r="FZU21" s="757"/>
      <c r="FZV21" s="757"/>
      <c r="FZW21" s="757"/>
      <c r="FZX21" s="757"/>
      <c r="FZY21" s="757"/>
      <c r="FZZ21" s="757"/>
      <c r="GAA21" s="757"/>
      <c r="GAB21" s="757"/>
      <c r="GAC21" s="757"/>
      <c r="GAD21" s="757"/>
      <c r="GAE21" s="757"/>
      <c r="GAF21" s="757"/>
      <c r="GAG21" s="757"/>
      <c r="GAH21" s="757"/>
      <c r="GAI21" s="757"/>
      <c r="GAJ21" s="757"/>
      <c r="GAK21" s="757"/>
      <c r="GAL21" s="757"/>
      <c r="GAM21" s="757"/>
      <c r="GAN21" s="757"/>
      <c r="GAO21" s="757"/>
      <c r="GAP21" s="757"/>
      <c r="GAQ21" s="757"/>
      <c r="GAR21" s="757"/>
      <c r="GAS21" s="757"/>
      <c r="GAT21" s="757"/>
      <c r="GAU21" s="757"/>
      <c r="GAV21" s="757"/>
      <c r="GAW21" s="757"/>
      <c r="GAX21" s="757"/>
      <c r="GAY21" s="757"/>
      <c r="GAZ21" s="757"/>
      <c r="GBA21" s="757"/>
      <c r="GBB21" s="757"/>
      <c r="GBC21" s="757"/>
      <c r="GBD21" s="757"/>
      <c r="GBE21" s="757"/>
      <c r="GBF21" s="757"/>
      <c r="GBG21" s="757"/>
      <c r="GBH21" s="757"/>
      <c r="GBI21" s="757"/>
      <c r="GBJ21" s="757"/>
      <c r="GBK21" s="757"/>
      <c r="GBL21" s="757"/>
      <c r="GBM21" s="757"/>
      <c r="GBN21" s="757"/>
      <c r="GBO21" s="757"/>
      <c r="GBP21" s="757"/>
      <c r="GBQ21" s="757"/>
      <c r="GBR21" s="757"/>
      <c r="GBS21" s="757"/>
      <c r="GBT21" s="757"/>
      <c r="GBU21" s="757"/>
      <c r="GBV21" s="757"/>
      <c r="GBW21" s="757"/>
      <c r="GBX21" s="757"/>
      <c r="GBY21" s="757"/>
      <c r="GBZ21" s="757"/>
      <c r="GCA21" s="757"/>
      <c r="GCB21" s="757"/>
      <c r="GCC21" s="757"/>
      <c r="GCD21" s="757"/>
      <c r="GCE21" s="757"/>
      <c r="GCF21" s="757"/>
      <c r="GCG21" s="757"/>
      <c r="GCH21" s="757"/>
      <c r="GCI21" s="757"/>
      <c r="GCJ21" s="757"/>
      <c r="GCK21" s="757"/>
      <c r="GCL21" s="757"/>
      <c r="GCM21" s="757"/>
      <c r="GCN21" s="757"/>
      <c r="GCO21" s="757"/>
      <c r="GCP21" s="757"/>
      <c r="GCQ21" s="757"/>
      <c r="GCR21" s="757"/>
      <c r="GCS21" s="757"/>
      <c r="GCT21" s="757"/>
      <c r="GCU21" s="757"/>
      <c r="GCV21" s="757"/>
      <c r="GCW21" s="757"/>
      <c r="GCX21" s="757"/>
      <c r="GCY21" s="757"/>
      <c r="GCZ21" s="757"/>
      <c r="GDA21" s="757"/>
      <c r="GDB21" s="757"/>
      <c r="GDC21" s="757"/>
      <c r="GDD21" s="757"/>
      <c r="GDE21" s="757"/>
      <c r="GDF21" s="757"/>
      <c r="GDG21" s="757"/>
      <c r="GDH21" s="757"/>
      <c r="GDI21" s="757"/>
      <c r="GDJ21" s="757"/>
      <c r="GDK21" s="757"/>
      <c r="GDL21" s="757"/>
      <c r="GDM21" s="757"/>
      <c r="GDN21" s="757"/>
      <c r="GDO21" s="757"/>
      <c r="GDP21" s="757"/>
      <c r="GDQ21" s="757"/>
      <c r="GDR21" s="757"/>
      <c r="GDS21" s="757"/>
      <c r="GDT21" s="757"/>
      <c r="GDU21" s="757"/>
      <c r="GDV21" s="757"/>
      <c r="GDW21" s="757"/>
      <c r="GDX21" s="757"/>
      <c r="GDY21" s="757"/>
      <c r="GDZ21" s="757"/>
      <c r="GEA21" s="757"/>
      <c r="GEB21" s="757"/>
      <c r="GEC21" s="757"/>
      <c r="GED21" s="757"/>
      <c r="GEE21" s="757"/>
      <c r="GEF21" s="757"/>
      <c r="GEG21" s="757"/>
      <c r="GEH21" s="757"/>
      <c r="GEI21" s="757"/>
      <c r="GEJ21" s="757"/>
      <c r="GEK21" s="757"/>
      <c r="GEL21" s="757"/>
      <c r="GEM21" s="757"/>
      <c r="GEN21" s="757"/>
      <c r="GEO21" s="757"/>
      <c r="GEP21" s="757"/>
      <c r="GEQ21" s="757"/>
      <c r="GER21" s="757"/>
      <c r="GES21" s="757"/>
      <c r="GET21" s="757"/>
      <c r="GEU21" s="757"/>
      <c r="GEV21" s="757"/>
      <c r="GEW21" s="757"/>
      <c r="GEX21" s="757"/>
      <c r="GEY21" s="757"/>
      <c r="GEZ21" s="757"/>
      <c r="GFA21" s="757"/>
      <c r="GFB21" s="757"/>
      <c r="GFC21" s="757"/>
      <c r="GFD21" s="757"/>
      <c r="GFE21" s="757"/>
      <c r="GFF21" s="757"/>
      <c r="GFG21" s="757"/>
      <c r="GFH21" s="757"/>
      <c r="GFI21" s="757"/>
      <c r="GFJ21" s="757"/>
      <c r="GFK21" s="757"/>
      <c r="GFL21" s="757"/>
      <c r="GFM21" s="757"/>
      <c r="GFN21" s="757"/>
      <c r="GFO21" s="757"/>
      <c r="GFP21" s="757"/>
      <c r="GFQ21" s="757"/>
      <c r="GFR21" s="757"/>
      <c r="GFS21" s="757"/>
      <c r="GFT21" s="757"/>
      <c r="GFU21" s="757"/>
      <c r="GFV21" s="757"/>
      <c r="GFW21" s="757"/>
      <c r="GFX21" s="757"/>
      <c r="GFY21" s="757"/>
      <c r="GFZ21" s="757"/>
      <c r="GGA21" s="757"/>
      <c r="GGB21" s="757"/>
      <c r="GGC21" s="757"/>
      <c r="GGD21" s="757"/>
      <c r="GGE21" s="757"/>
      <c r="GGF21" s="757"/>
      <c r="GGG21" s="757"/>
      <c r="GGH21" s="757"/>
      <c r="GGI21" s="757"/>
      <c r="GGJ21" s="757"/>
      <c r="GGK21" s="757"/>
      <c r="GGL21" s="757"/>
      <c r="GGM21" s="757"/>
      <c r="GGN21" s="757"/>
      <c r="GGO21" s="757"/>
      <c r="GGP21" s="757"/>
      <c r="GGQ21" s="757"/>
      <c r="GGR21" s="757"/>
      <c r="GGS21" s="757"/>
      <c r="GGT21" s="757"/>
      <c r="GGU21" s="757"/>
      <c r="GGV21" s="757"/>
      <c r="GGW21" s="757"/>
      <c r="GGX21" s="757"/>
      <c r="GGY21" s="757"/>
      <c r="GGZ21" s="757"/>
      <c r="GHA21" s="757"/>
      <c r="GHB21" s="757"/>
      <c r="GHC21" s="757"/>
      <c r="GHD21" s="757"/>
      <c r="GHE21" s="757"/>
      <c r="GHF21" s="757"/>
      <c r="GHG21" s="757"/>
      <c r="GHH21" s="757"/>
      <c r="GHI21" s="757"/>
      <c r="GHJ21" s="757"/>
      <c r="GHK21" s="757"/>
      <c r="GHL21" s="757"/>
      <c r="GHM21" s="757"/>
      <c r="GHN21" s="757"/>
      <c r="GHO21" s="757"/>
      <c r="GHP21" s="757"/>
      <c r="GHQ21" s="757"/>
      <c r="GHR21" s="757"/>
      <c r="GHS21" s="757"/>
      <c r="GHT21" s="757"/>
      <c r="GHU21" s="757"/>
      <c r="GHV21" s="757"/>
      <c r="GHW21" s="757"/>
      <c r="GHX21" s="757"/>
      <c r="GHY21" s="757"/>
      <c r="GHZ21" s="757"/>
      <c r="GIA21" s="757"/>
      <c r="GIB21" s="757"/>
      <c r="GIC21" s="757"/>
      <c r="GID21" s="757"/>
      <c r="GIE21" s="757"/>
      <c r="GIF21" s="757"/>
      <c r="GIG21" s="757"/>
      <c r="GIH21" s="757"/>
      <c r="GII21" s="757"/>
      <c r="GIJ21" s="757"/>
      <c r="GIK21" s="757"/>
      <c r="GIL21" s="757"/>
      <c r="GIM21" s="757"/>
      <c r="GIN21" s="757"/>
      <c r="GIO21" s="757"/>
      <c r="GIP21" s="757"/>
      <c r="GIQ21" s="757"/>
      <c r="GIR21" s="757"/>
      <c r="GIS21" s="757"/>
      <c r="GIT21" s="757"/>
      <c r="GIU21" s="757"/>
      <c r="GIV21" s="757"/>
      <c r="GIW21" s="757"/>
      <c r="GIX21" s="757"/>
      <c r="GIY21" s="757"/>
      <c r="GIZ21" s="757"/>
      <c r="GJA21" s="757"/>
      <c r="GJB21" s="757"/>
      <c r="GJC21" s="757"/>
      <c r="GJD21" s="757"/>
      <c r="GJE21" s="757"/>
      <c r="GJF21" s="757"/>
      <c r="GJG21" s="757"/>
      <c r="GJH21" s="757"/>
      <c r="GJI21" s="757"/>
      <c r="GJJ21" s="757"/>
      <c r="GJK21" s="757"/>
      <c r="GJL21" s="757"/>
      <c r="GJM21" s="757"/>
      <c r="GJN21" s="757"/>
      <c r="GJO21" s="757"/>
      <c r="GJP21" s="757"/>
      <c r="GJQ21" s="757"/>
      <c r="GJR21" s="757"/>
      <c r="GJS21" s="757"/>
      <c r="GJT21" s="757"/>
      <c r="GJU21" s="757"/>
      <c r="GJV21" s="757"/>
      <c r="GJW21" s="757"/>
      <c r="GJX21" s="757"/>
      <c r="GJY21" s="757"/>
      <c r="GJZ21" s="757"/>
      <c r="GKA21" s="757"/>
      <c r="GKB21" s="757"/>
      <c r="GKC21" s="757"/>
      <c r="GKD21" s="757"/>
      <c r="GKE21" s="757"/>
      <c r="GKF21" s="757"/>
      <c r="GKG21" s="757"/>
      <c r="GKH21" s="757"/>
      <c r="GKI21" s="757"/>
      <c r="GKJ21" s="757"/>
      <c r="GKK21" s="757"/>
      <c r="GKL21" s="757"/>
      <c r="GKM21" s="757"/>
      <c r="GKN21" s="757"/>
      <c r="GKO21" s="757"/>
      <c r="GKP21" s="757"/>
      <c r="GKQ21" s="757"/>
      <c r="GKR21" s="757"/>
      <c r="GKS21" s="757"/>
      <c r="GKT21" s="757"/>
      <c r="GKU21" s="757"/>
      <c r="GKV21" s="757"/>
      <c r="GKW21" s="757"/>
      <c r="GKX21" s="757"/>
      <c r="GKY21" s="757"/>
      <c r="GKZ21" s="757"/>
      <c r="GLA21" s="757"/>
      <c r="GLB21" s="757"/>
      <c r="GLC21" s="757"/>
      <c r="GLD21" s="757"/>
      <c r="GLE21" s="757"/>
      <c r="GLF21" s="757"/>
      <c r="GLG21" s="757"/>
      <c r="GLH21" s="757"/>
      <c r="GLI21" s="757"/>
      <c r="GLJ21" s="757"/>
      <c r="GLK21" s="757"/>
      <c r="GLL21" s="757"/>
      <c r="GLM21" s="757"/>
      <c r="GLN21" s="757"/>
      <c r="GLO21" s="757"/>
      <c r="GLP21" s="757"/>
      <c r="GLQ21" s="757"/>
      <c r="GLR21" s="757"/>
      <c r="GLS21" s="757"/>
      <c r="GLT21" s="757"/>
      <c r="GLU21" s="757"/>
      <c r="GLV21" s="757"/>
      <c r="GLW21" s="757"/>
      <c r="GLX21" s="757"/>
      <c r="GLY21" s="757"/>
      <c r="GLZ21" s="757"/>
      <c r="GMA21" s="757"/>
      <c r="GMB21" s="757"/>
      <c r="GMC21" s="757"/>
      <c r="GMD21" s="757"/>
      <c r="GME21" s="757"/>
      <c r="GMF21" s="757"/>
      <c r="GMG21" s="757"/>
      <c r="GMH21" s="757"/>
      <c r="GMI21" s="757"/>
      <c r="GMJ21" s="757"/>
      <c r="GMK21" s="757"/>
      <c r="GML21" s="757"/>
      <c r="GMM21" s="757"/>
      <c r="GMN21" s="757"/>
      <c r="GMO21" s="757"/>
      <c r="GMP21" s="757"/>
      <c r="GMQ21" s="757"/>
      <c r="GMR21" s="757"/>
      <c r="GMS21" s="757"/>
      <c r="GMT21" s="757"/>
      <c r="GMU21" s="757"/>
      <c r="GMV21" s="757"/>
      <c r="GMW21" s="757"/>
      <c r="GMX21" s="757"/>
      <c r="GMY21" s="757"/>
      <c r="GMZ21" s="757"/>
      <c r="GNA21" s="757"/>
      <c r="GNB21" s="757"/>
      <c r="GNC21" s="757"/>
      <c r="GND21" s="757"/>
      <c r="GNE21" s="757"/>
      <c r="GNF21" s="757"/>
      <c r="GNG21" s="757"/>
      <c r="GNH21" s="757"/>
      <c r="GNI21" s="757"/>
      <c r="GNJ21" s="757"/>
      <c r="GNK21" s="757"/>
      <c r="GNL21" s="757"/>
      <c r="GNM21" s="757"/>
      <c r="GNN21" s="757"/>
      <c r="GNO21" s="757"/>
      <c r="GNP21" s="757"/>
      <c r="GNQ21" s="757"/>
      <c r="GNR21" s="757"/>
      <c r="GNS21" s="757"/>
      <c r="GNT21" s="757"/>
      <c r="GNU21" s="757"/>
      <c r="GNV21" s="757"/>
      <c r="GNW21" s="757"/>
      <c r="GNX21" s="757"/>
      <c r="GNY21" s="757"/>
      <c r="GNZ21" s="757"/>
      <c r="GOA21" s="757"/>
      <c r="GOB21" s="757"/>
      <c r="GOC21" s="757"/>
      <c r="GOD21" s="757"/>
      <c r="GOE21" s="757"/>
      <c r="GOF21" s="757"/>
      <c r="GOG21" s="757"/>
      <c r="GOH21" s="757"/>
      <c r="GOI21" s="757"/>
      <c r="GOJ21" s="757"/>
      <c r="GOK21" s="757"/>
      <c r="GOL21" s="757"/>
      <c r="GOM21" s="757"/>
      <c r="GON21" s="757"/>
      <c r="GOO21" s="757"/>
      <c r="GOP21" s="757"/>
      <c r="GOQ21" s="757"/>
      <c r="GOR21" s="757"/>
      <c r="GOS21" s="757"/>
      <c r="GOT21" s="757"/>
      <c r="GOU21" s="757"/>
      <c r="GOV21" s="757"/>
      <c r="GOW21" s="757"/>
      <c r="GOX21" s="757"/>
      <c r="GOY21" s="757"/>
      <c r="GOZ21" s="757"/>
      <c r="GPA21" s="757"/>
      <c r="GPB21" s="757"/>
      <c r="GPC21" s="757"/>
      <c r="GPD21" s="757"/>
      <c r="GPE21" s="757"/>
      <c r="GPF21" s="757"/>
      <c r="GPG21" s="757"/>
      <c r="GPH21" s="757"/>
      <c r="GPI21" s="757"/>
      <c r="GPJ21" s="757"/>
      <c r="GPK21" s="757"/>
      <c r="GPL21" s="757"/>
      <c r="GPM21" s="757"/>
      <c r="GPN21" s="757"/>
      <c r="GPO21" s="757"/>
      <c r="GPP21" s="757"/>
      <c r="GPQ21" s="757"/>
      <c r="GPR21" s="757"/>
      <c r="GPS21" s="757"/>
      <c r="GPT21" s="757"/>
      <c r="GPU21" s="757"/>
      <c r="GPV21" s="757"/>
      <c r="GPW21" s="757"/>
      <c r="GPX21" s="757"/>
      <c r="GPY21" s="757"/>
      <c r="GPZ21" s="757"/>
      <c r="GQA21" s="757"/>
      <c r="GQB21" s="757"/>
      <c r="GQC21" s="757"/>
      <c r="GQD21" s="757"/>
      <c r="GQE21" s="757"/>
      <c r="GQF21" s="757"/>
      <c r="GQG21" s="757"/>
      <c r="GQH21" s="757"/>
      <c r="GQI21" s="757"/>
      <c r="GQJ21" s="757"/>
      <c r="GQK21" s="757"/>
      <c r="GQL21" s="757"/>
      <c r="GQM21" s="757"/>
      <c r="GQN21" s="757"/>
      <c r="GQO21" s="757"/>
      <c r="GQP21" s="757"/>
      <c r="GQQ21" s="757"/>
      <c r="GQR21" s="757"/>
      <c r="GQS21" s="757"/>
      <c r="GQT21" s="757"/>
      <c r="GQU21" s="757"/>
      <c r="GQV21" s="757"/>
      <c r="GQW21" s="757"/>
      <c r="GQX21" s="757"/>
      <c r="GQY21" s="757"/>
      <c r="GQZ21" s="757"/>
      <c r="GRA21" s="757"/>
      <c r="GRB21" s="757"/>
      <c r="GRC21" s="757"/>
      <c r="GRD21" s="757"/>
      <c r="GRE21" s="757"/>
      <c r="GRF21" s="757"/>
      <c r="GRG21" s="757"/>
      <c r="GRH21" s="757"/>
      <c r="GRI21" s="757"/>
      <c r="GRJ21" s="757"/>
      <c r="GRK21" s="757"/>
      <c r="GRL21" s="757"/>
      <c r="GRM21" s="757"/>
      <c r="GRN21" s="757"/>
      <c r="GRO21" s="757"/>
      <c r="GRP21" s="757"/>
      <c r="GRQ21" s="757"/>
      <c r="GRR21" s="757"/>
      <c r="GRS21" s="757"/>
      <c r="GRT21" s="757"/>
      <c r="GRU21" s="757"/>
      <c r="GRV21" s="757"/>
      <c r="GRW21" s="757"/>
      <c r="GRX21" s="757"/>
      <c r="GRY21" s="757"/>
      <c r="GRZ21" s="757"/>
      <c r="GSA21" s="757"/>
      <c r="GSB21" s="757"/>
      <c r="GSC21" s="757"/>
      <c r="GSD21" s="757"/>
      <c r="GSE21" s="757"/>
      <c r="GSF21" s="757"/>
      <c r="GSG21" s="757"/>
      <c r="GSH21" s="757"/>
      <c r="GSI21" s="757"/>
      <c r="GSJ21" s="757"/>
      <c r="GSK21" s="757"/>
      <c r="GSL21" s="757"/>
      <c r="GSM21" s="757"/>
      <c r="GSN21" s="757"/>
      <c r="GSO21" s="757"/>
      <c r="GSP21" s="757"/>
      <c r="GSQ21" s="757"/>
      <c r="GSR21" s="757"/>
      <c r="GSS21" s="757"/>
      <c r="GST21" s="757"/>
      <c r="GSU21" s="757"/>
      <c r="GSV21" s="757"/>
      <c r="GSW21" s="757"/>
      <c r="GSX21" s="757"/>
      <c r="GSY21" s="757"/>
      <c r="GSZ21" s="757"/>
      <c r="GTA21" s="757"/>
      <c r="GTB21" s="757"/>
      <c r="GTC21" s="757"/>
      <c r="GTD21" s="757"/>
      <c r="GTE21" s="757"/>
      <c r="GTF21" s="757"/>
      <c r="GTG21" s="757"/>
      <c r="GTH21" s="757"/>
      <c r="GTI21" s="757"/>
      <c r="GTJ21" s="757"/>
      <c r="GTK21" s="757"/>
      <c r="GTL21" s="757"/>
      <c r="GTM21" s="757"/>
      <c r="GTN21" s="757"/>
      <c r="GTO21" s="757"/>
      <c r="GTP21" s="757"/>
      <c r="GTQ21" s="757"/>
      <c r="GTR21" s="757"/>
      <c r="GTS21" s="757"/>
      <c r="GTT21" s="757"/>
      <c r="GTU21" s="757"/>
      <c r="GTV21" s="757"/>
      <c r="GTW21" s="757"/>
      <c r="GTX21" s="757"/>
      <c r="GTY21" s="757"/>
      <c r="GTZ21" s="757"/>
      <c r="GUA21" s="757"/>
      <c r="GUB21" s="757"/>
      <c r="GUC21" s="757"/>
      <c r="GUD21" s="757"/>
      <c r="GUE21" s="757"/>
      <c r="GUF21" s="757"/>
      <c r="GUG21" s="757"/>
      <c r="GUH21" s="757"/>
      <c r="GUI21" s="757"/>
      <c r="GUJ21" s="757"/>
      <c r="GUK21" s="757"/>
      <c r="GUL21" s="757"/>
      <c r="GUM21" s="757"/>
      <c r="GUN21" s="757"/>
      <c r="GUO21" s="757"/>
      <c r="GUP21" s="757"/>
      <c r="GUQ21" s="757"/>
      <c r="GUR21" s="757"/>
      <c r="GUS21" s="757"/>
      <c r="GUT21" s="757"/>
      <c r="GUU21" s="757"/>
      <c r="GUV21" s="757"/>
      <c r="GUW21" s="757"/>
      <c r="GUX21" s="757"/>
      <c r="GUY21" s="757"/>
      <c r="GUZ21" s="757"/>
      <c r="GVA21" s="757"/>
      <c r="GVB21" s="757"/>
      <c r="GVC21" s="757"/>
      <c r="GVD21" s="757"/>
      <c r="GVE21" s="757"/>
      <c r="GVF21" s="757"/>
      <c r="GVG21" s="757"/>
      <c r="GVH21" s="757"/>
      <c r="GVI21" s="757"/>
      <c r="GVJ21" s="757"/>
      <c r="GVK21" s="757"/>
      <c r="GVL21" s="757"/>
      <c r="GVM21" s="757"/>
      <c r="GVN21" s="757"/>
      <c r="GVO21" s="757"/>
      <c r="GVP21" s="757"/>
      <c r="GVQ21" s="757"/>
      <c r="GVR21" s="757"/>
      <c r="GVS21" s="757"/>
      <c r="GVT21" s="757"/>
      <c r="GVU21" s="757"/>
      <c r="GVV21" s="757"/>
      <c r="GVW21" s="757"/>
      <c r="GVX21" s="757"/>
      <c r="GVY21" s="757"/>
      <c r="GVZ21" s="757"/>
      <c r="GWA21" s="757"/>
      <c r="GWB21" s="757"/>
      <c r="GWC21" s="757"/>
      <c r="GWD21" s="757"/>
      <c r="GWE21" s="757"/>
      <c r="GWF21" s="757"/>
      <c r="GWG21" s="757"/>
      <c r="GWH21" s="757"/>
      <c r="GWI21" s="757"/>
      <c r="GWJ21" s="757"/>
      <c r="GWK21" s="757"/>
      <c r="GWL21" s="757"/>
      <c r="GWM21" s="757"/>
      <c r="GWN21" s="757"/>
      <c r="GWO21" s="757"/>
      <c r="GWP21" s="757"/>
      <c r="GWQ21" s="757"/>
      <c r="GWR21" s="757"/>
      <c r="GWS21" s="757"/>
      <c r="GWT21" s="757"/>
      <c r="GWU21" s="757"/>
      <c r="GWV21" s="757"/>
      <c r="GWW21" s="757"/>
      <c r="GWX21" s="757"/>
      <c r="GWY21" s="757"/>
      <c r="GWZ21" s="757"/>
      <c r="GXA21" s="757"/>
      <c r="GXB21" s="757"/>
      <c r="GXC21" s="757"/>
      <c r="GXD21" s="757"/>
      <c r="GXE21" s="757"/>
      <c r="GXF21" s="757"/>
      <c r="GXG21" s="757"/>
      <c r="GXH21" s="757"/>
      <c r="GXI21" s="757"/>
      <c r="GXJ21" s="757"/>
      <c r="GXK21" s="757"/>
      <c r="GXL21" s="757"/>
      <c r="GXM21" s="757"/>
      <c r="GXN21" s="757"/>
      <c r="GXO21" s="757"/>
      <c r="GXP21" s="757"/>
      <c r="GXQ21" s="757"/>
      <c r="GXR21" s="757"/>
      <c r="GXS21" s="757"/>
      <c r="GXT21" s="757"/>
      <c r="GXU21" s="757"/>
      <c r="GXV21" s="757"/>
      <c r="GXW21" s="757"/>
      <c r="GXX21" s="757"/>
      <c r="GXY21" s="757"/>
      <c r="GXZ21" s="757"/>
      <c r="GYA21" s="757"/>
      <c r="GYB21" s="757"/>
      <c r="GYC21" s="757"/>
      <c r="GYD21" s="757"/>
      <c r="GYE21" s="757"/>
      <c r="GYF21" s="757"/>
      <c r="GYG21" s="757"/>
      <c r="GYH21" s="757"/>
      <c r="GYI21" s="757"/>
      <c r="GYJ21" s="757"/>
      <c r="GYK21" s="757"/>
      <c r="GYL21" s="757"/>
      <c r="GYM21" s="757"/>
      <c r="GYN21" s="757"/>
      <c r="GYO21" s="757"/>
      <c r="GYP21" s="757"/>
      <c r="GYQ21" s="757"/>
      <c r="GYR21" s="757"/>
      <c r="GYS21" s="757"/>
      <c r="GYT21" s="757"/>
      <c r="GYU21" s="757"/>
      <c r="GYV21" s="757"/>
      <c r="GYW21" s="757"/>
      <c r="GYX21" s="757"/>
      <c r="GYY21" s="757"/>
      <c r="GYZ21" s="757"/>
      <c r="GZA21" s="757"/>
      <c r="GZB21" s="757"/>
      <c r="GZC21" s="757"/>
      <c r="GZD21" s="757"/>
      <c r="GZE21" s="757"/>
      <c r="GZF21" s="757"/>
      <c r="GZG21" s="757"/>
      <c r="GZH21" s="757"/>
      <c r="GZI21" s="757"/>
      <c r="GZJ21" s="757"/>
      <c r="GZK21" s="757"/>
      <c r="GZL21" s="757"/>
      <c r="GZM21" s="757"/>
      <c r="GZN21" s="757"/>
      <c r="GZO21" s="757"/>
      <c r="GZP21" s="757"/>
      <c r="GZQ21" s="757"/>
      <c r="GZR21" s="757"/>
      <c r="GZS21" s="757"/>
      <c r="GZT21" s="757"/>
      <c r="GZU21" s="757"/>
      <c r="GZV21" s="757"/>
      <c r="GZW21" s="757"/>
      <c r="GZX21" s="757"/>
      <c r="GZY21" s="757"/>
      <c r="GZZ21" s="757"/>
      <c r="HAA21" s="757"/>
      <c r="HAB21" s="757"/>
      <c r="HAC21" s="757"/>
      <c r="HAD21" s="757"/>
      <c r="HAE21" s="757"/>
      <c r="HAF21" s="757"/>
      <c r="HAG21" s="757"/>
      <c r="HAH21" s="757"/>
      <c r="HAI21" s="757"/>
      <c r="HAJ21" s="757"/>
      <c r="HAK21" s="757"/>
      <c r="HAL21" s="757"/>
      <c r="HAM21" s="757"/>
      <c r="HAN21" s="757"/>
      <c r="HAO21" s="757"/>
      <c r="HAP21" s="757"/>
      <c r="HAQ21" s="757"/>
      <c r="HAR21" s="757"/>
      <c r="HAS21" s="757"/>
      <c r="HAT21" s="757"/>
      <c r="HAU21" s="757"/>
      <c r="HAV21" s="757"/>
      <c r="HAW21" s="757"/>
      <c r="HAX21" s="757"/>
      <c r="HAY21" s="757"/>
      <c r="HAZ21" s="757"/>
      <c r="HBA21" s="757"/>
      <c r="HBB21" s="757"/>
      <c r="HBC21" s="757"/>
      <c r="HBD21" s="757"/>
      <c r="HBE21" s="757"/>
      <c r="HBF21" s="757"/>
      <c r="HBG21" s="757"/>
      <c r="HBH21" s="757"/>
      <c r="HBI21" s="757"/>
      <c r="HBJ21" s="757"/>
      <c r="HBK21" s="757"/>
      <c r="HBL21" s="757"/>
      <c r="HBM21" s="757"/>
      <c r="HBN21" s="757"/>
      <c r="HBO21" s="757"/>
      <c r="HBP21" s="757"/>
      <c r="HBQ21" s="757"/>
      <c r="HBR21" s="757"/>
      <c r="HBS21" s="757"/>
      <c r="HBT21" s="757"/>
      <c r="HBU21" s="757"/>
      <c r="HBV21" s="757"/>
      <c r="HBW21" s="757"/>
      <c r="HBX21" s="757"/>
      <c r="HBY21" s="757"/>
      <c r="HBZ21" s="757"/>
      <c r="HCA21" s="757"/>
      <c r="HCB21" s="757"/>
      <c r="HCC21" s="757"/>
      <c r="HCD21" s="757"/>
      <c r="HCE21" s="757"/>
      <c r="HCF21" s="757"/>
      <c r="HCG21" s="757"/>
      <c r="HCH21" s="757"/>
      <c r="HCI21" s="757"/>
      <c r="HCJ21" s="757"/>
      <c r="HCK21" s="757"/>
      <c r="HCL21" s="757"/>
      <c r="HCM21" s="757"/>
      <c r="HCN21" s="757"/>
      <c r="HCO21" s="757"/>
      <c r="HCP21" s="757"/>
      <c r="HCQ21" s="757"/>
      <c r="HCR21" s="757"/>
      <c r="HCS21" s="757"/>
      <c r="HCT21" s="757"/>
      <c r="HCU21" s="757"/>
      <c r="HCV21" s="757"/>
      <c r="HCW21" s="757"/>
      <c r="HCX21" s="757"/>
      <c r="HCY21" s="757"/>
      <c r="HCZ21" s="757"/>
      <c r="HDA21" s="757"/>
      <c r="HDB21" s="757"/>
      <c r="HDC21" s="757"/>
      <c r="HDD21" s="757"/>
      <c r="HDE21" s="757"/>
      <c r="HDF21" s="757"/>
      <c r="HDG21" s="757"/>
      <c r="HDH21" s="757"/>
      <c r="HDI21" s="757"/>
      <c r="HDJ21" s="757"/>
      <c r="HDK21" s="757"/>
      <c r="HDL21" s="757"/>
      <c r="HDM21" s="757"/>
      <c r="HDN21" s="757"/>
      <c r="HDO21" s="757"/>
      <c r="HDP21" s="757"/>
      <c r="HDQ21" s="757"/>
      <c r="HDR21" s="757"/>
      <c r="HDS21" s="757"/>
      <c r="HDT21" s="757"/>
      <c r="HDU21" s="757"/>
      <c r="HDV21" s="757"/>
      <c r="HDW21" s="757"/>
      <c r="HDX21" s="757"/>
      <c r="HDY21" s="757"/>
      <c r="HDZ21" s="757"/>
      <c r="HEA21" s="757"/>
      <c r="HEB21" s="757"/>
      <c r="HEC21" s="757"/>
      <c r="HED21" s="757"/>
      <c r="HEE21" s="757"/>
      <c r="HEF21" s="757"/>
      <c r="HEG21" s="757"/>
      <c r="HEH21" s="757"/>
      <c r="HEI21" s="757"/>
      <c r="HEJ21" s="757"/>
      <c r="HEK21" s="757"/>
      <c r="HEL21" s="757"/>
      <c r="HEM21" s="757"/>
      <c r="HEN21" s="757"/>
      <c r="HEO21" s="757"/>
      <c r="HEP21" s="757"/>
      <c r="HEQ21" s="757"/>
      <c r="HER21" s="757"/>
      <c r="HES21" s="757"/>
      <c r="HET21" s="757"/>
      <c r="HEU21" s="757"/>
      <c r="HEV21" s="757"/>
      <c r="HEW21" s="757"/>
      <c r="HEX21" s="757"/>
      <c r="HEY21" s="757"/>
      <c r="HEZ21" s="757"/>
      <c r="HFA21" s="757"/>
      <c r="HFB21" s="757"/>
      <c r="HFC21" s="757"/>
      <c r="HFD21" s="757"/>
      <c r="HFE21" s="757"/>
      <c r="HFF21" s="757"/>
      <c r="HFG21" s="757"/>
      <c r="HFH21" s="757"/>
      <c r="HFI21" s="757"/>
      <c r="HFJ21" s="757"/>
      <c r="HFK21" s="757"/>
      <c r="HFL21" s="757"/>
      <c r="HFM21" s="757"/>
      <c r="HFN21" s="757"/>
      <c r="HFO21" s="757"/>
      <c r="HFP21" s="757"/>
      <c r="HFQ21" s="757"/>
      <c r="HFR21" s="757"/>
      <c r="HFS21" s="757"/>
      <c r="HFT21" s="757"/>
      <c r="HFU21" s="757"/>
      <c r="HFV21" s="757"/>
      <c r="HFW21" s="757"/>
      <c r="HFX21" s="757"/>
      <c r="HFY21" s="757"/>
      <c r="HFZ21" s="757"/>
      <c r="HGA21" s="757"/>
      <c r="HGB21" s="757"/>
      <c r="HGC21" s="757"/>
      <c r="HGD21" s="757"/>
      <c r="HGE21" s="757"/>
      <c r="HGF21" s="757"/>
      <c r="HGG21" s="757"/>
      <c r="HGH21" s="757"/>
      <c r="HGI21" s="757"/>
      <c r="HGJ21" s="757"/>
      <c r="HGK21" s="757"/>
      <c r="HGL21" s="757"/>
      <c r="HGM21" s="757"/>
      <c r="HGN21" s="757"/>
      <c r="HGO21" s="757"/>
      <c r="HGP21" s="757"/>
      <c r="HGQ21" s="757"/>
      <c r="HGR21" s="757"/>
      <c r="HGS21" s="757"/>
      <c r="HGT21" s="757"/>
      <c r="HGU21" s="757"/>
      <c r="HGV21" s="757"/>
      <c r="HGW21" s="757"/>
      <c r="HGX21" s="757"/>
      <c r="HGY21" s="757"/>
      <c r="HGZ21" s="757"/>
      <c r="HHA21" s="757"/>
      <c r="HHB21" s="757"/>
      <c r="HHC21" s="757"/>
      <c r="HHD21" s="757"/>
      <c r="HHE21" s="757"/>
      <c r="HHF21" s="757"/>
      <c r="HHG21" s="757"/>
      <c r="HHH21" s="757"/>
      <c r="HHI21" s="757"/>
      <c r="HHJ21" s="757"/>
      <c r="HHK21" s="757"/>
      <c r="HHL21" s="757"/>
      <c r="HHM21" s="757"/>
      <c r="HHN21" s="757"/>
      <c r="HHO21" s="757"/>
      <c r="HHP21" s="757"/>
      <c r="HHQ21" s="757"/>
      <c r="HHR21" s="757"/>
      <c r="HHS21" s="757"/>
      <c r="HHT21" s="757"/>
      <c r="HHU21" s="757"/>
      <c r="HHV21" s="757"/>
      <c r="HHW21" s="757"/>
      <c r="HHX21" s="757"/>
      <c r="HHY21" s="757"/>
      <c r="HHZ21" s="757"/>
      <c r="HIA21" s="757"/>
      <c r="HIB21" s="757"/>
      <c r="HIC21" s="757"/>
      <c r="HID21" s="757"/>
      <c r="HIE21" s="757"/>
      <c r="HIF21" s="757"/>
      <c r="HIG21" s="757"/>
      <c r="HIH21" s="757"/>
      <c r="HII21" s="757"/>
      <c r="HIJ21" s="757"/>
      <c r="HIK21" s="757"/>
      <c r="HIL21" s="757"/>
      <c r="HIM21" s="757"/>
      <c r="HIN21" s="757"/>
      <c r="HIO21" s="757"/>
      <c r="HIP21" s="757"/>
      <c r="HIQ21" s="757"/>
      <c r="HIR21" s="757"/>
      <c r="HIS21" s="757"/>
      <c r="HIT21" s="757"/>
      <c r="HIU21" s="757"/>
      <c r="HIV21" s="757"/>
      <c r="HIW21" s="757"/>
      <c r="HIX21" s="757"/>
      <c r="HIY21" s="757"/>
      <c r="HIZ21" s="757"/>
      <c r="HJA21" s="757"/>
      <c r="HJB21" s="757"/>
      <c r="HJC21" s="757"/>
      <c r="HJD21" s="757"/>
      <c r="HJE21" s="757"/>
      <c r="HJF21" s="757"/>
      <c r="HJG21" s="757"/>
      <c r="HJH21" s="757"/>
      <c r="HJI21" s="757"/>
      <c r="HJJ21" s="757"/>
      <c r="HJK21" s="757"/>
      <c r="HJL21" s="757"/>
      <c r="HJM21" s="757"/>
      <c r="HJN21" s="757"/>
      <c r="HJO21" s="757"/>
      <c r="HJP21" s="757"/>
      <c r="HJQ21" s="757"/>
      <c r="HJR21" s="757"/>
      <c r="HJS21" s="757"/>
      <c r="HJT21" s="757"/>
      <c r="HJU21" s="757"/>
      <c r="HJV21" s="757"/>
      <c r="HJW21" s="757"/>
      <c r="HJX21" s="757"/>
      <c r="HJY21" s="757"/>
      <c r="HJZ21" s="757"/>
      <c r="HKA21" s="757"/>
      <c r="HKB21" s="757"/>
      <c r="HKC21" s="757"/>
      <c r="HKD21" s="757"/>
      <c r="HKE21" s="757"/>
      <c r="HKF21" s="757"/>
      <c r="HKG21" s="757"/>
      <c r="HKH21" s="757"/>
      <c r="HKI21" s="757"/>
      <c r="HKJ21" s="757"/>
      <c r="HKK21" s="757"/>
      <c r="HKL21" s="757"/>
      <c r="HKM21" s="757"/>
      <c r="HKN21" s="757"/>
      <c r="HKO21" s="757"/>
      <c r="HKP21" s="757"/>
      <c r="HKQ21" s="757"/>
      <c r="HKR21" s="757"/>
      <c r="HKS21" s="757"/>
      <c r="HKT21" s="757"/>
      <c r="HKU21" s="757"/>
      <c r="HKV21" s="757"/>
      <c r="HKW21" s="757"/>
      <c r="HKX21" s="757"/>
      <c r="HKY21" s="757"/>
      <c r="HKZ21" s="757"/>
      <c r="HLA21" s="757"/>
      <c r="HLB21" s="757"/>
      <c r="HLC21" s="757"/>
      <c r="HLD21" s="757"/>
      <c r="HLE21" s="757"/>
      <c r="HLF21" s="757"/>
      <c r="HLG21" s="757"/>
      <c r="HLH21" s="757"/>
      <c r="HLI21" s="757"/>
      <c r="HLJ21" s="757"/>
      <c r="HLK21" s="757"/>
      <c r="HLL21" s="757"/>
      <c r="HLM21" s="757"/>
      <c r="HLN21" s="757"/>
      <c r="HLO21" s="757"/>
      <c r="HLP21" s="757"/>
      <c r="HLQ21" s="757"/>
      <c r="HLR21" s="757"/>
      <c r="HLS21" s="757"/>
      <c r="HLT21" s="757"/>
      <c r="HLU21" s="757"/>
      <c r="HLV21" s="757"/>
      <c r="HLW21" s="757"/>
      <c r="HLX21" s="757"/>
      <c r="HLY21" s="757"/>
      <c r="HLZ21" s="757"/>
      <c r="HMA21" s="757"/>
      <c r="HMB21" s="757"/>
      <c r="HMC21" s="757"/>
      <c r="HMD21" s="757"/>
      <c r="HME21" s="757"/>
      <c r="HMF21" s="757"/>
      <c r="HMG21" s="757"/>
      <c r="HMH21" s="757"/>
      <c r="HMI21" s="757"/>
      <c r="HMJ21" s="757"/>
      <c r="HMK21" s="757"/>
      <c r="HML21" s="757"/>
      <c r="HMM21" s="757"/>
      <c r="HMN21" s="757"/>
      <c r="HMO21" s="757"/>
      <c r="HMP21" s="757"/>
      <c r="HMQ21" s="757"/>
      <c r="HMR21" s="757"/>
      <c r="HMS21" s="757"/>
      <c r="HMT21" s="757"/>
      <c r="HMU21" s="757"/>
      <c r="HMV21" s="757"/>
      <c r="HMW21" s="757"/>
      <c r="HMX21" s="757"/>
      <c r="HMY21" s="757"/>
      <c r="HMZ21" s="757"/>
      <c r="HNA21" s="757"/>
      <c r="HNB21" s="757"/>
      <c r="HNC21" s="757"/>
      <c r="HND21" s="757"/>
      <c r="HNE21" s="757"/>
      <c r="HNF21" s="757"/>
      <c r="HNG21" s="757"/>
      <c r="HNH21" s="757"/>
      <c r="HNI21" s="757"/>
      <c r="HNJ21" s="757"/>
      <c r="HNK21" s="757"/>
      <c r="HNL21" s="757"/>
      <c r="HNM21" s="757"/>
      <c r="HNN21" s="757"/>
      <c r="HNO21" s="757"/>
      <c r="HNP21" s="757"/>
      <c r="HNQ21" s="757"/>
      <c r="HNR21" s="757"/>
      <c r="HNS21" s="757"/>
      <c r="HNT21" s="757"/>
      <c r="HNU21" s="757"/>
      <c r="HNV21" s="757"/>
      <c r="HNW21" s="757"/>
      <c r="HNX21" s="757"/>
      <c r="HNY21" s="757"/>
      <c r="HNZ21" s="757"/>
      <c r="HOA21" s="757"/>
      <c r="HOB21" s="757"/>
      <c r="HOC21" s="757"/>
      <c r="HOD21" s="757"/>
      <c r="HOE21" s="757"/>
      <c r="HOF21" s="757"/>
      <c r="HOG21" s="757"/>
      <c r="HOH21" s="757"/>
      <c r="HOI21" s="757"/>
      <c r="HOJ21" s="757"/>
      <c r="HOK21" s="757"/>
      <c r="HOL21" s="757"/>
      <c r="HOM21" s="757"/>
      <c r="HON21" s="757"/>
      <c r="HOO21" s="757"/>
      <c r="HOP21" s="757"/>
      <c r="HOQ21" s="757"/>
      <c r="HOR21" s="757"/>
      <c r="HOS21" s="757"/>
      <c r="HOT21" s="757"/>
      <c r="HOU21" s="757"/>
      <c r="HOV21" s="757"/>
      <c r="HOW21" s="757"/>
      <c r="HOX21" s="757"/>
      <c r="HOY21" s="757"/>
      <c r="HOZ21" s="757"/>
      <c r="HPA21" s="757"/>
      <c r="HPB21" s="757"/>
      <c r="HPC21" s="757"/>
      <c r="HPD21" s="757"/>
      <c r="HPE21" s="757"/>
      <c r="HPF21" s="757"/>
      <c r="HPG21" s="757"/>
      <c r="HPH21" s="757"/>
      <c r="HPI21" s="757"/>
      <c r="HPJ21" s="757"/>
      <c r="HPK21" s="757"/>
      <c r="HPL21" s="757"/>
      <c r="HPM21" s="757"/>
      <c r="HPN21" s="757"/>
      <c r="HPO21" s="757"/>
      <c r="HPP21" s="757"/>
      <c r="HPQ21" s="757"/>
      <c r="HPR21" s="757"/>
      <c r="HPS21" s="757"/>
      <c r="HPT21" s="757"/>
      <c r="HPU21" s="757"/>
      <c r="HPV21" s="757"/>
      <c r="HPW21" s="757"/>
      <c r="HPX21" s="757"/>
      <c r="HPY21" s="757"/>
      <c r="HPZ21" s="757"/>
      <c r="HQA21" s="757"/>
      <c r="HQB21" s="757"/>
      <c r="HQC21" s="757"/>
      <c r="HQD21" s="757"/>
      <c r="HQE21" s="757"/>
      <c r="HQF21" s="757"/>
      <c r="HQG21" s="757"/>
      <c r="HQH21" s="757"/>
      <c r="HQI21" s="757"/>
      <c r="HQJ21" s="757"/>
      <c r="HQK21" s="757"/>
      <c r="HQL21" s="757"/>
      <c r="HQM21" s="757"/>
      <c r="HQN21" s="757"/>
      <c r="HQO21" s="757"/>
      <c r="HQP21" s="757"/>
      <c r="HQQ21" s="757"/>
      <c r="HQR21" s="757"/>
      <c r="HQS21" s="757"/>
      <c r="HQT21" s="757"/>
      <c r="HQU21" s="757"/>
      <c r="HQV21" s="757"/>
      <c r="HQW21" s="757"/>
      <c r="HQX21" s="757"/>
      <c r="HQY21" s="757"/>
      <c r="HQZ21" s="757"/>
      <c r="HRA21" s="757"/>
      <c r="HRB21" s="757"/>
      <c r="HRC21" s="757"/>
      <c r="HRD21" s="757"/>
      <c r="HRE21" s="757"/>
      <c r="HRF21" s="757"/>
      <c r="HRG21" s="757"/>
      <c r="HRH21" s="757"/>
      <c r="HRI21" s="757"/>
      <c r="HRJ21" s="757"/>
      <c r="HRK21" s="757"/>
      <c r="HRL21" s="757"/>
      <c r="HRM21" s="757"/>
      <c r="HRN21" s="757"/>
      <c r="HRO21" s="757"/>
      <c r="HRP21" s="757"/>
      <c r="HRQ21" s="757"/>
      <c r="HRR21" s="757"/>
      <c r="HRS21" s="757"/>
      <c r="HRT21" s="757"/>
      <c r="HRU21" s="757"/>
      <c r="HRV21" s="757"/>
      <c r="HRW21" s="757"/>
      <c r="HRX21" s="757"/>
      <c r="HRY21" s="757"/>
      <c r="HRZ21" s="757"/>
      <c r="HSA21" s="757"/>
      <c r="HSB21" s="757"/>
      <c r="HSC21" s="757"/>
      <c r="HSD21" s="757"/>
      <c r="HSE21" s="757"/>
      <c r="HSF21" s="757"/>
      <c r="HSG21" s="757"/>
      <c r="HSH21" s="757"/>
      <c r="HSI21" s="757"/>
      <c r="HSJ21" s="757"/>
      <c r="HSK21" s="757"/>
      <c r="HSL21" s="757"/>
      <c r="HSM21" s="757"/>
      <c r="HSN21" s="757"/>
      <c r="HSO21" s="757"/>
      <c r="HSP21" s="757"/>
      <c r="HSQ21" s="757"/>
      <c r="HSR21" s="757"/>
      <c r="HSS21" s="757"/>
      <c r="HST21" s="757"/>
      <c r="HSU21" s="757"/>
      <c r="HSV21" s="757"/>
      <c r="HSW21" s="757"/>
      <c r="HSX21" s="757"/>
      <c r="HSY21" s="757"/>
      <c r="HSZ21" s="757"/>
      <c r="HTA21" s="757"/>
      <c r="HTB21" s="757"/>
      <c r="HTC21" s="757"/>
      <c r="HTD21" s="757"/>
      <c r="HTE21" s="757"/>
      <c r="HTF21" s="757"/>
      <c r="HTG21" s="757"/>
      <c r="HTH21" s="757"/>
      <c r="HTI21" s="757"/>
      <c r="HTJ21" s="757"/>
      <c r="HTK21" s="757"/>
      <c r="HTL21" s="757"/>
      <c r="HTM21" s="757"/>
      <c r="HTN21" s="757"/>
      <c r="HTO21" s="757"/>
      <c r="HTP21" s="757"/>
      <c r="HTQ21" s="757"/>
      <c r="HTR21" s="757"/>
      <c r="HTS21" s="757"/>
      <c r="HTT21" s="757"/>
      <c r="HTU21" s="757"/>
      <c r="HTV21" s="757"/>
      <c r="HTW21" s="757"/>
      <c r="HTX21" s="757"/>
      <c r="HTY21" s="757"/>
      <c r="HTZ21" s="757"/>
      <c r="HUA21" s="757"/>
      <c r="HUB21" s="757"/>
      <c r="HUC21" s="757"/>
      <c r="HUD21" s="757"/>
      <c r="HUE21" s="757"/>
      <c r="HUF21" s="757"/>
      <c r="HUG21" s="757"/>
      <c r="HUH21" s="757"/>
      <c r="HUI21" s="757"/>
      <c r="HUJ21" s="757"/>
      <c r="HUK21" s="757"/>
      <c r="HUL21" s="757"/>
      <c r="HUM21" s="757"/>
      <c r="HUN21" s="757"/>
      <c r="HUO21" s="757"/>
      <c r="HUP21" s="757"/>
      <c r="HUQ21" s="757"/>
      <c r="HUR21" s="757"/>
      <c r="HUS21" s="757"/>
      <c r="HUT21" s="757"/>
      <c r="HUU21" s="757"/>
      <c r="HUV21" s="757"/>
      <c r="HUW21" s="757"/>
      <c r="HUX21" s="757"/>
      <c r="HUY21" s="757"/>
      <c r="HUZ21" s="757"/>
      <c r="HVA21" s="757"/>
      <c r="HVB21" s="757"/>
      <c r="HVC21" s="757"/>
      <c r="HVD21" s="757"/>
      <c r="HVE21" s="757"/>
      <c r="HVF21" s="757"/>
      <c r="HVG21" s="757"/>
      <c r="HVH21" s="757"/>
      <c r="HVI21" s="757"/>
      <c r="HVJ21" s="757"/>
      <c r="HVK21" s="757"/>
      <c r="HVL21" s="757"/>
      <c r="HVM21" s="757"/>
      <c r="HVN21" s="757"/>
      <c r="HVO21" s="757"/>
      <c r="HVP21" s="757"/>
      <c r="HVQ21" s="757"/>
      <c r="HVR21" s="757"/>
      <c r="HVS21" s="757"/>
      <c r="HVT21" s="757"/>
      <c r="HVU21" s="757"/>
      <c r="HVV21" s="757"/>
      <c r="HVW21" s="757"/>
      <c r="HVX21" s="757"/>
      <c r="HVY21" s="757"/>
      <c r="HVZ21" s="757"/>
      <c r="HWA21" s="757"/>
      <c r="HWB21" s="757"/>
      <c r="HWC21" s="757"/>
      <c r="HWD21" s="757"/>
      <c r="HWE21" s="757"/>
      <c r="HWF21" s="757"/>
      <c r="HWG21" s="757"/>
      <c r="HWH21" s="757"/>
      <c r="HWI21" s="757"/>
      <c r="HWJ21" s="757"/>
      <c r="HWK21" s="757"/>
      <c r="HWL21" s="757"/>
      <c r="HWM21" s="757"/>
      <c r="HWN21" s="757"/>
      <c r="HWO21" s="757"/>
      <c r="HWP21" s="757"/>
      <c r="HWQ21" s="757"/>
      <c r="HWR21" s="757"/>
      <c r="HWS21" s="757"/>
      <c r="HWT21" s="757"/>
      <c r="HWU21" s="757"/>
      <c r="HWV21" s="757"/>
      <c r="HWW21" s="757"/>
      <c r="HWX21" s="757"/>
      <c r="HWY21" s="757"/>
      <c r="HWZ21" s="757"/>
      <c r="HXA21" s="757"/>
      <c r="HXB21" s="757"/>
      <c r="HXC21" s="757"/>
      <c r="HXD21" s="757"/>
      <c r="HXE21" s="757"/>
      <c r="HXF21" s="757"/>
      <c r="HXG21" s="757"/>
      <c r="HXH21" s="757"/>
      <c r="HXI21" s="757"/>
      <c r="HXJ21" s="757"/>
      <c r="HXK21" s="757"/>
      <c r="HXL21" s="757"/>
      <c r="HXM21" s="757"/>
      <c r="HXN21" s="757"/>
      <c r="HXO21" s="757"/>
      <c r="HXP21" s="757"/>
      <c r="HXQ21" s="757"/>
      <c r="HXR21" s="757"/>
      <c r="HXS21" s="757"/>
      <c r="HXT21" s="757"/>
      <c r="HXU21" s="757"/>
      <c r="HXV21" s="757"/>
      <c r="HXW21" s="757"/>
      <c r="HXX21" s="757"/>
      <c r="HXY21" s="757"/>
      <c r="HXZ21" s="757"/>
      <c r="HYA21" s="757"/>
      <c r="HYB21" s="757"/>
      <c r="HYC21" s="757"/>
      <c r="HYD21" s="757"/>
      <c r="HYE21" s="757"/>
      <c r="HYF21" s="757"/>
      <c r="HYG21" s="757"/>
      <c r="HYH21" s="757"/>
      <c r="HYI21" s="757"/>
      <c r="HYJ21" s="757"/>
      <c r="HYK21" s="757"/>
      <c r="HYL21" s="757"/>
      <c r="HYM21" s="757"/>
      <c r="HYN21" s="757"/>
      <c r="HYO21" s="757"/>
      <c r="HYP21" s="757"/>
      <c r="HYQ21" s="757"/>
      <c r="HYR21" s="757"/>
      <c r="HYS21" s="757"/>
      <c r="HYT21" s="757"/>
      <c r="HYU21" s="757"/>
      <c r="HYV21" s="757"/>
      <c r="HYW21" s="757"/>
      <c r="HYX21" s="757"/>
      <c r="HYY21" s="757"/>
      <c r="HYZ21" s="757"/>
      <c r="HZA21" s="757"/>
      <c r="HZB21" s="757"/>
      <c r="HZC21" s="757"/>
      <c r="HZD21" s="757"/>
      <c r="HZE21" s="757"/>
      <c r="HZF21" s="757"/>
      <c r="HZG21" s="757"/>
      <c r="HZH21" s="757"/>
      <c r="HZI21" s="757"/>
      <c r="HZJ21" s="757"/>
      <c r="HZK21" s="757"/>
      <c r="HZL21" s="757"/>
      <c r="HZM21" s="757"/>
      <c r="HZN21" s="757"/>
      <c r="HZO21" s="757"/>
      <c r="HZP21" s="757"/>
      <c r="HZQ21" s="757"/>
      <c r="HZR21" s="757"/>
      <c r="HZS21" s="757"/>
      <c r="HZT21" s="757"/>
      <c r="HZU21" s="757"/>
      <c r="HZV21" s="757"/>
      <c r="HZW21" s="757"/>
      <c r="HZX21" s="757"/>
      <c r="HZY21" s="757"/>
      <c r="HZZ21" s="757"/>
      <c r="IAA21" s="757"/>
      <c r="IAB21" s="757"/>
      <c r="IAC21" s="757"/>
      <c r="IAD21" s="757"/>
      <c r="IAE21" s="757"/>
      <c r="IAF21" s="757"/>
      <c r="IAG21" s="757"/>
      <c r="IAH21" s="757"/>
      <c r="IAI21" s="757"/>
      <c r="IAJ21" s="757"/>
      <c r="IAK21" s="757"/>
      <c r="IAL21" s="757"/>
      <c r="IAM21" s="757"/>
      <c r="IAN21" s="757"/>
      <c r="IAO21" s="757"/>
      <c r="IAP21" s="757"/>
      <c r="IAQ21" s="757"/>
      <c r="IAR21" s="757"/>
      <c r="IAS21" s="757"/>
      <c r="IAT21" s="757"/>
      <c r="IAU21" s="757"/>
      <c r="IAV21" s="757"/>
      <c r="IAW21" s="757"/>
      <c r="IAX21" s="757"/>
      <c r="IAY21" s="757"/>
      <c r="IAZ21" s="757"/>
      <c r="IBA21" s="757"/>
      <c r="IBB21" s="757"/>
      <c r="IBC21" s="757"/>
      <c r="IBD21" s="757"/>
      <c r="IBE21" s="757"/>
      <c r="IBF21" s="757"/>
      <c r="IBG21" s="757"/>
      <c r="IBH21" s="757"/>
      <c r="IBI21" s="757"/>
      <c r="IBJ21" s="757"/>
      <c r="IBK21" s="757"/>
      <c r="IBL21" s="757"/>
      <c r="IBM21" s="757"/>
      <c r="IBN21" s="757"/>
      <c r="IBO21" s="757"/>
      <c r="IBP21" s="757"/>
      <c r="IBQ21" s="757"/>
      <c r="IBR21" s="757"/>
      <c r="IBS21" s="757"/>
      <c r="IBT21" s="757"/>
      <c r="IBU21" s="757"/>
      <c r="IBV21" s="757"/>
      <c r="IBW21" s="757"/>
      <c r="IBX21" s="757"/>
      <c r="IBY21" s="757"/>
      <c r="IBZ21" s="757"/>
      <c r="ICA21" s="757"/>
      <c r="ICB21" s="757"/>
      <c r="ICC21" s="757"/>
      <c r="ICD21" s="757"/>
      <c r="ICE21" s="757"/>
      <c r="ICF21" s="757"/>
      <c r="ICG21" s="757"/>
      <c r="ICH21" s="757"/>
      <c r="ICI21" s="757"/>
      <c r="ICJ21" s="757"/>
      <c r="ICK21" s="757"/>
      <c r="ICL21" s="757"/>
      <c r="ICM21" s="757"/>
      <c r="ICN21" s="757"/>
      <c r="ICO21" s="757"/>
      <c r="ICP21" s="757"/>
      <c r="ICQ21" s="757"/>
      <c r="ICR21" s="757"/>
      <c r="ICS21" s="757"/>
      <c r="ICT21" s="757"/>
      <c r="ICU21" s="757"/>
      <c r="ICV21" s="757"/>
      <c r="ICW21" s="757"/>
      <c r="ICX21" s="757"/>
      <c r="ICY21" s="757"/>
      <c r="ICZ21" s="757"/>
      <c r="IDA21" s="757"/>
      <c r="IDB21" s="757"/>
      <c r="IDC21" s="757"/>
      <c r="IDD21" s="757"/>
      <c r="IDE21" s="757"/>
      <c r="IDF21" s="757"/>
      <c r="IDG21" s="757"/>
      <c r="IDH21" s="757"/>
      <c r="IDI21" s="757"/>
      <c r="IDJ21" s="757"/>
      <c r="IDK21" s="757"/>
      <c r="IDL21" s="757"/>
      <c r="IDM21" s="757"/>
      <c r="IDN21" s="757"/>
      <c r="IDO21" s="757"/>
      <c r="IDP21" s="757"/>
      <c r="IDQ21" s="757"/>
      <c r="IDR21" s="757"/>
      <c r="IDS21" s="757"/>
      <c r="IDT21" s="757"/>
      <c r="IDU21" s="757"/>
      <c r="IDV21" s="757"/>
      <c r="IDW21" s="757"/>
      <c r="IDX21" s="757"/>
      <c r="IDY21" s="757"/>
      <c r="IDZ21" s="757"/>
      <c r="IEA21" s="757"/>
      <c r="IEB21" s="757"/>
      <c r="IEC21" s="757"/>
      <c r="IED21" s="757"/>
      <c r="IEE21" s="757"/>
      <c r="IEF21" s="757"/>
      <c r="IEG21" s="757"/>
      <c r="IEH21" s="757"/>
      <c r="IEI21" s="757"/>
      <c r="IEJ21" s="757"/>
      <c r="IEK21" s="757"/>
      <c r="IEL21" s="757"/>
      <c r="IEM21" s="757"/>
      <c r="IEN21" s="757"/>
      <c r="IEO21" s="757"/>
      <c r="IEP21" s="757"/>
      <c r="IEQ21" s="757"/>
      <c r="IER21" s="757"/>
      <c r="IES21" s="757"/>
      <c r="IET21" s="757"/>
      <c r="IEU21" s="757"/>
      <c r="IEV21" s="757"/>
      <c r="IEW21" s="757"/>
      <c r="IEX21" s="757"/>
      <c r="IEY21" s="757"/>
      <c r="IEZ21" s="757"/>
      <c r="IFA21" s="757"/>
      <c r="IFB21" s="757"/>
      <c r="IFC21" s="757"/>
      <c r="IFD21" s="757"/>
      <c r="IFE21" s="757"/>
      <c r="IFF21" s="757"/>
      <c r="IFG21" s="757"/>
      <c r="IFH21" s="757"/>
      <c r="IFI21" s="757"/>
      <c r="IFJ21" s="757"/>
      <c r="IFK21" s="757"/>
      <c r="IFL21" s="757"/>
      <c r="IFM21" s="757"/>
      <c r="IFN21" s="757"/>
      <c r="IFO21" s="757"/>
      <c r="IFP21" s="757"/>
      <c r="IFQ21" s="757"/>
      <c r="IFR21" s="757"/>
      <c r="IFS21" s="757"/>
      <c r="IFT21" s="757"/>
      <c r="IFU21" s="757"/>
      <c r="IFV21" s="757"/>
      <c r="IFW21" s="757"/>
      <c r="IFX21" s="757"/>
      <c r="IFY21" s="757"/>
      <c r="IFZ21" s="757"/>
      <c r="IGA21" s="757"/>
      <c r="IGB21" s="757"/>
      <c r="IGC21" s="757"/>
      <c r="IGD21" s="757"/>
      <c r="IGE21" s="757"/>
      <c r="IGF21" s="757"/>
      <c r="IGG21" s="757"/>
      <c r="IGH21" s="757"/>
      <c r="IGI21" s="757"/>
      <c r="IGJ21" s="757"/>
      <c r="IGK21" s="757"/>
      <c r="IGL21" s="757"/>
      <c r="IGM21" s="757"/>
      <c r="IGN21" s="757"/>
      <c r="IGO21" s="757"/>
      <c r="IGP21" s="757"/>
      <c r="IGQ21" s="757"/>
      <c r="IGR21" s="757"/>
      <c r="IGS21" s="757"/>
      <c r="IGT21" s="757"/>
      <c r="IGU21" s="757"/>
      <c r="IGV21" s="757"/>
      <c r="IGW21" s="757"/>
      <c r="IGX21" s="757"/>
      <c r="IGY21" s="757"/>
      <c r="IGZ21" s="757"/>
      <c r="IHA21" s="757"/>
      <c r="IHB21" s="757"/>
      <c r="IHC21" s="757"/>
      <c r="IHD21" s="757"/>
      <c r="IHE21" s="757"/>
      <c r="IHF21" s="757"/>
      <c r="IHG21" s="757"/>
      <c r="IHH21" s="757"/>
      <c r="IHI21" s="757"/>
      <c r="IHJ21" s="757"/>
      <c r="IHK21" s="757"/>
      <c r="IHL21" s="757"/>
      <c r="IHM21" s="757"/>
      <c r="IHN21" s="757"/>
      <c r="IHO21" s="757"/>
      <c r="IHP21" s="757"/>
      <c r="IHQ21" s="757"/>
      <c r="IHR21" s="757"/>
      <c r="IHS21" s="757"/>
      <c r="IHT21" s="757"/>
      <c r="IHU21" s="757"/>
      <c r="IHV21" s="757"/>
      <c r="IHW21" s="757"/>
      <c r="IHX21" s="757"/>
      <c r="IHY21" s="757"/>
      <c r="IHZ21" s="757"/>
      <c r="IIA21" s="757"/>
      <c r="IIB21" s="757"/>
      <c r="IIC21" s="757"/>
      <c r="IID21" s="757"/>
      <c r="IIE21" s="757"/>
      <c r="IIF21" s="757"/>
      <c r="IIG21" s="757"/>
      <c r="IIH21" s="757"/>
      <c r="III21" s="757"/>
      <c r="IIJ21" s="757"/>
      <c r="IIK21" s="757"/>
      <c r="IIL21" s="757"/>
      <c r="IIM21" s="757"/>
      <c r="IIN21" s="757"/>
      <c r="IIO21" s="757"/>
      <c r="IIP21" s="757"/>
      <c r="IIQ21" s="757"/>
      <c r="IIR21" s="757"/>
      <c r="IIS21" s="757"/>
      <c r="IIT21" s="757"/>
      <c r="IIU21" s="757"/>
      <c r="IIV21" s="757"/>
      <c r="IIW21" s="757"/>
      <c r="IIX21" s="757"/>
      <c r="IIY21" s="757"/>
      <c r="IIZ21" s="757"/>
      <c r="IJA21" s="757"/>
      <c r="IJB21" s="757"/>
      <c r="IJC21" s="757"/>
      <c r="IJD21" s="757"/>
      <c r="IJE21" s="757"/>
      <c r="IJF21" s="757"/>
      <c r="IJG21" s="757"/>
      <c r="IJH21" s="757"/>
      <c r="IJI21" s="757"/>
      <c r="IJJ21" s="757"/>
      <c r="IJK21" s="757"/>
      <c r="IJL21" s="757"/>
      <c r="IJM21" s="757"/>
      <c r="IJN21" s="757"/>
      <c r="IJO21" s="757"/>
      <c r="IJP21" s="757"/>
      <c r="IJQ21" s="757"/>
      <c r="IJR21" s="757"/>
      <c r="IJS21" s="757"/>
      <c r="IJT21" s="757"/>
      <c r="IJU21" s="757"/>
      <c r="IJV21" s="757"/>
      <c r="IJW21" s="757"/>
      <c r="IJX21" s="757"/>
      <c r="IJY21" s="757"/>
      <c r="IJZ21" s="757"/>
      <c r="IKA21" s="757"/>
      <c r="IKB21" s="757"/>
      <c r="IKC21" s="757"/>
      <c r="IKD21" s="757"/>
      <c r="IKE21" s="757"/>
      <c r="IKF21" s="757"/>
      <c r="IKG21" s="757"/>
      <c r="IKH21" s="757"/>
      <c r="IKI21" s="757"/>
      <c r="IKJ21" s="757"/>
      <c r="IKK21" s="757"/>
      <c r="IKL21" s="757"/>
      <c r="IKM21" s="757"/>
      <c r="IKN21" s="757"/>
      <c r="IKO21" s="757"/>
      <c r="IKP21" s="757"/>
      <c r="IKQ21" s="757"/>
      <c r="IKR21" s="757"/>
      <c r="IKS21" s="757"/>
      <c r="IKT21" s="757"/>
      <c r="IKU21" s="757"/>
      <c r="IKV21" s="757"/>
      <c r="IKW21" s="757"/>
      <c r="IKX21" s="757"/>
      <c r="IKY21" s="757"/>
      <c r="IKZ21" s="757"/>
      <c r="ILA21" s="757"/>
      <c r="ILB21" s="757"/>
      <c r="ILC21" s="757"/>
      <c r="ILD21" s="757"/>
      <c r="ILE21" s="757"/>
      <c r="ILF21" s="757"/>
      <c r="ILG21" s="757"/>
      <c r="ILH21" s="757"/>
      <c r="ILI21" s="757"/>
      <c r="ILJ21" s="757"/>
      <c r="ILK21" s="757"/>
      <c r="ILL21" s="757"/>
      <c r="ILM21" s="757"/>
      <c r="ILN21" s="757"/>
      <c r="ILO21" s="757"/>
      <c r="ILP21" s="757"/>
      <c r="ILQ21" s="757"/>
      <c r="ILR21" s="757"/>
      <c r="ILS21" s="757"/>
      <c r="ILT21" s="757"/>
      <c r="ILU21" s="757"/>
      <c r="ILV21" s="757"/>
      <c r="ILW21" s="757"/>
      <c r="ILX21" s="757"/>
      <c r="ILY21" s="757"/>
      <c r="ILZ21" s="757"/>
      <c r="IMA21" s="757"/>
      <c r="IMB21" s="757"/>
      <c r="IMC21" s="757"/>
      <c r="IMD21" s="757"/>
      <c r="IME21" s="757"/>
      <c r="IMF21" s="757"/>
      <c r="IMG21" s="757"/>
      <c r="IMH21" s="757"/>
      <c r="IMI21" s="757"/>
      <c r="IMJ21" s="757"/>
      <c r="IMK21" s="757"/>
      <c r="IML21" s="757"/>
      <c r="IMM21" s="757"/>
      <c r="IMN21" s="757"/>
      <c r="IMO21" s="757"/>
      <c r="IMP21" s="757"/>
      <c r="IMQ21" s="757"/>
      <c r="IMR21" s="757"/>
      <c r="IMS21" s="757"/>
      <c r="IMT21" s="757"/>
      <c r="IMU21" s="757"/>
      <c r="IMV21" s="757"/>
      <c r="IMW21" s="757"/>
      <c r="IMX21" s="757"/>
      <c r="IMY21" s="757"/>
      <c r="IMZ21" s="757"/>
      <c r="INA21" s="757"/>
      <c r="INB21" s="757"/>
      <c r="INC21" s="757"/>
      <c r="IND21" s="757"/>
      <c r="INE21" s="757"/>
      <c r="INF21" s="757"/>
      <c r="ING21" s="757"/>
      <c r="INH21" s="757"/>
      <c r="INI21" s="757"/>
      <c r="INJ21" s="757"/>
      <c r="INK21" s="757"/>
      <c r="INL21" s="757"/>
      <c r="INM21" s="757"/>
      <c r="INN21" s="757"/>
      <c r="INO21" s="757"/>
      <c r="INP21" s="757"/>
      <c r="INQ21" s="757"/>
      <c r="INR21" s="757"/>
      <c r="INS21" s="757"/>
      <c r="INT21" s="757"/>
      <c r="INU21" s="757"/>
      <c r="INV21" s="757"/>
      <c r="INW21" s="757"/>
      <c r="INX21" s="757"/>
      <c r="INY21" s="757"/>
      <c r="INZ21" s="757"/>
      <c r="IOA21" s="757"/>
      <c r="IOB21" s="757"/>
      <c r="IOC21" s="757"/>
      <c r="IOD21" s="757"/>
      <c r="IOE21" s="757"/>
      <c r="IOF21" s="757"/>
      <c r="IOG21" s="757"/>
      <c r="IOH21" s="757"/>
      <c r="IOI21" s="757"/>
      <c r="IOJ21" s="757"/>
      <c r="IOK21" s="757"/>
      <c r="IOL21" s="757"/>
      <c r="IOM21" s="757"/>
      <c r="ION21" s="757"/>
      <c r="IOO21" s="757"/>
      <c r="IOP21" s="757"/>
      <c r="IOQ21" s="757"/>
      <c r="IOR21" s="757"/>
      <c r="IOS21" s="757"/>
      <c r="IOT21" s="757"/>
      <c r="IOU21" s="757"/>
      <c r="IOV21" s="757"/>
      <c r="IOW21" s="757"/>
      <c r="IOX21" s="757"/>
      <c r="IOY21" s="757"/>
      <c r="IOZ21" s="757"/>
      <c r="IPA21" s="757"/>
      <c r="IPB21" s="757"/>
      <c r="IPC21" s="757"/>
      <c r="IPD21" s="757"/>
      <c r="IPE21" s="757"/>
      <c r="IPF21" s="757"/>
      <c r="IPG21" s="757"/>
      <c r="IPH21" s="757"/>
      <c r="IPI21" s="757"/>
      <c r="IPJ21" s="757"/>
      <c r="IPK21" s="757"/>
      <c r="IPL21" s="757"/>
      <c r="IPM21" s="757"/>
      <c r="IPN21" s="757"/>
      <c r="IPO21" s="757"/>
      <c r="IPP21" s="757"/>
      <c r="IPQ21" s="757"/>
      <c r="IPR21" s="757"/>
      <c r="IPS21" s="757"/>
      <c r="IPT21" s="757"/>
      <c r="IPU21" s="757"/>
      <c r="IPV21" s="757"/>
      <c r="IPW21" s="757"/>
      <c r="IPX21" s="757"/>
      <c r="IPY21" s="757"/>
      <c r="IPZ21" s="757"/>
      <c r="IQA21" s="757"/>
      <c r="IQB21" s="757"/>
      <c r="IQC21" s="757"/>
      <c r="IQD21" s="757"/>
      <c r="IQE21" s="757"/>
      <c r="IQF21" s="757"/>
      <c r="IQG21" s="757"/>
      <c r="IQH21" s="757"/>
      <c r="IQI21" s="757"/>
      <c r="IQJ21" s="757"/>
      <c r="IQK21" s="757"/>
      <c r="IQL21" s="757"/>
      <c r="IQM21" s="757"/>
      <c r="IQN21" s="757"/>
      <c r="IQO21" s="757"/>
      <c r="IQP21" s="757"/>
      <c r="IQQ21" s="757"/>
      <c r="IQR21" s="757"/>
      <c r="IQS21" s="757"/>
      <c r="IQT21" s="757"/>
      <c r="IQU21" s="757"/>
      <c r="IQV21" s="757"/>
      <c r="IQW21" s="757"/>
      <c r="IQX21" s="757"/>
      <c r="IQY21" s="757"/>
      <c r="IQZ21" s="757"/>
      <c r="IRA21" s="757"/>
      <c r="IRB21" s="757"/>
      <c r="IRC21" s="757"/>
      <c r="IRD21" s="757"/>
      <c r="IRE21" s="757"/>
      <c r="IRF21" s="757"/>
      <c r="IRG21" s="757"/>
      <c r="IRH21" s="757"/>
      <c r="IRI21" s="757"/>
      <c r="IRJ21" s="757"/>
      <c r="IRK21" s="757"/>
      <c r="IRL21" s="757"/>
      <c r="IRM21" s="757"/>
      <c r="IRN21" s="757"/>
      <c r="IRO21" s="757"/>
      <c r="IRP21" s="757"/>
      <c r="IRQ21" s="757"/>
      <c r="IRR21" s="757"/>
      <c r="IRS21" s="757"/>
      <c r="IRT21" s="757"/>
      <c r="IRU21" s="757"/>
      <c r="IRV21" s="757"/>
      <c r="IRW21" s="757"/>
      <c r="IRX21" s="757"/>
      <c r="IRY21" s="757"/>
      <c r="IRZ21" s="757"/>
      <c r="ISA21" s="757"/>
      <c r="ISB21" s="757"/>
      <c r="ISC21" s="757"/>
      <c r="ISD21" s="757"/>
      <c r="ISE21" s="757"/>
      <c r="ISF21" s="757"/>
      <c r="ISG21" s="757"/>
      <c r="ISH21" s="757"/>
      <c r="ISI21" s="757"/>
      <c r="ISJ21" s="757"/>
      <c r="ISK21" s="757"/>
      <c r="ISL21" s="757"/>
      <c r="ISM21" s="757"/>
      <c r="ISN21" s="757"/>
      <c r="ISO21" s="757"/>
      <c r="ISP21" s="757"/>
      <c r="ISQ21" s="757"/>
      <c r="ISR21" s="757"/>
      <c r="ISS21" s="757"/>
      <c r="IST21" s="757"/>
      <c r="ISU21" s="757"/>
      <c r="ISV21" s="757"/>
      <c r="ISW21" s="757"/>
      <c r="ISX21" s="757"/>
      <c r="ISY21" s="757"/>
      <c r="ISZ21" s="757"/>
      <c r="ITA21" s="757"/>
      <c r="ITB21" s="757"/>
      <c r="ITC21" s="757"/>
      <c r="ITD21" s="757"/>
      <c r="ITE21" s="757"/>
      <c r="ITF21" s="757"/>
      <c r="ITG21" s="757"/>
      <c r="ITH21" s="757"/>
      <c r="ITI21" s="757"/>
      <c r="ITJ21" s="757"/>
      <c r="ITK21" s="757"/>
      <c r="ITL21" s="757"/>
      <c r="ITM21" s="757"/>
      <c r="ITN21" s="757"/>
      <c r="ITO21" s="757"/>
      <c r="ITP21" s="757"/>
      <c r="ITQ21" s="757"/>
      <c r="ITR21" s="757"/>
      <c r="ITS21" s="757"/>
      <c r="ITT21" s="757"/>
      <c r="ITU21" s="757"/>
      <c r="ITV21" s="757"/>
      <c r="ITW21" s="757"/>
      <c r="ITX21" s="757"/>
      <c r="ITY21" s="757"/>
      <c r="ITZ21" s="757"/>
      <c r="IUA21" s="757"/>
      <c r="IUB21" s="757"/>
      <c r="IUC21" s="757"/>
      <c r="IUD21" s="757"/>
      <c r="IUE21" s="757"/>
      <c r="IUF21" s="757"/>
      <c r="IUG21" s="757"/>
      <c r="IUH21" s="757"/>
      <c r="IUI21" s="757"/>
      <c r="IUJ21" s="757"/>
      <c r="IUK21" s="757"/>
      <c r="IUL21" s="757"/>
      <c r="IUM21" s="757"/>
      <c r="IUN21" s="757"/>
      <c r="IUO21" s="757"/>
      <c r="IUP21" s="757"/>
      <c r="IUQ21" s="757"/>
      <c r="IUR21" s="757"/>
      <c r="IUS21" s="757"/>
      <c r="IUT21" s="757"/>
      <c r="IUU21" s="757"/>
      <c r="IUV21" s="757"/>
      <c r="IUW21" s="757"/>
      <c r="IUX21" s="757"/>
      <c r="IUY21" s="757"/>
      <c r="IUZ21" s="757"/>
      <c r="IVA21" s="757"/>
      <c r="IVB21" s="757"/>
      <c r="IVC21" s="757"/>
      <c r="IVD21" s="757"/>
      <c r="IVE21" s="757"/>
      <c r="IVF21" s="757"/>
      <c r="IVG21" s="757"/>
      <c r="IVH21" s="757"/>
      <c r="IVI21" s="757"/>
      <c r="IVJ21" s="757"/>
      <c r="IVK21" s="757"/>
      <c r="IVL21" s="757"/>
      <c r="IVM21" s="757"/>
      <c r="IVN21" s="757"/>
      <c r="IVO21" s="757"/>
      <c r="IVP21" s="757"/>
      <c r="IVQ21" s="757"/>
      <c r="IVR21" s="757"/>
      <c r="IVS21" s="757"/>
      <c r="IVT21" s="757"/>
      <c r="IVU21" s="757"/>
      <c r="IVV21" s="757"/>
      <c r="IVW21" s="757"/>
      <c r="IVX21" s="757"/>
      <c r="IVY21" s="757"/>
      <c r="IVZ21" s="757"/>
      <c r="IWA21" s="757"/>
      <c r="IWB21" s="757"/>
      <c r="IWC21" s="757"/>
      <c r="IWD21" s="757"/>
      <c r="IWE21" s="757"/>
      <c r="IWF21" s="757"/>
      <c r="IWG21" s="757"/>
      <c r="IWH21" s="757"/>
      <c r="IWI21" s="757"/>
      <c r="IWJ21" s="757"/>
      <c r="IWK21" s="757"/>
      <c r="IWL21" s="757"/>
      <c r="IWM21" s="757"/>
      <c r="IWN21" s="757"/>
      <c r="IWO21" s="757"/>
      <c r="IWP21" s="757"/>
      <c r="IWQ21" s="757"/>
      <c r="IWR21" s="757"/>
      <c r="IWS21" s="757"/>
      <c r="IWT21" s="757"/>
      <c r="IWU21" s="757"/>
      <c r="IWV21" s="757"/>
      <c r="IWW21" s="757"/>
      <c r="IWX21" s="757"/>
      <c r="IWY21" s="757"/>
      <c r="IWZ21" s="757"/>
      <c r="IXA21" s="757"/>
      <c r="IXB21" s="757"/>
      <c r="IXC21" s="757"/>
      <c r="IXD21" s="757"/>
      <c r="IXE21" s="757"/>
      <c r="IXF21" s="757"/>
      <c r="IXG21" s="757"/>
      <c r="IXH21" s="757"/>
      <c r="IXI21" s="757"/>
      <c r="IXJ21" s="757"/>
      <c r="IXK21" s="757"/>
      <c r="IXL21" s="757"/>
      <c r="IXM21" s="757"/>
      <c r="IXN21" s="757"/>
      <c r="IXO21" s="757"/>
      <c r="IXP21" s="757"/>
      <c r="IXQ21" s="757"/>
      <c r="IXR21" s="757"/>
      <c r="IXS21" s="757"/>
      <c r="IXT21" s="757"/>
      <c r="IXU21" s="757"/>
      <c r="IXV21" s="757"/>
      <c r="IXW21" s="757"/>
      <c r="IXX21" s="757"/>
      <c r="IXY21" s="757"/>
      <c r="IXZ21" s="757"/>
      <c r="IYA21" s="757"/>
      <c r="IYB21" s="757"/>
      <c r="IYC21" s="757"/>
      <c r="IYD21" s="757"/>
      <c r="IYE21" s="757"/>
      <c r="IYF21" s="757"/>
      <c r="IYG21" s="757"/>
      <c r="IYH21" s="757"/>
      <c r="IYI21" s="757"/>
      <c r="IYJ21" s="757"/>
      <c r="IYK21" s="757"/>
      <c r="IYL21" s="757"/>
      <c r="IYM21" s="757"/>
      <c r="IYN21" s="757"/>
      <c r="IYO21" s="757"/>
      <c r="IYP21" s="757"/>
      <c r="IYQ21" s="757"/>
      <c r="IYR21" s="757"/>
      <c r="IYS21" s="757"/>
      <c r="IYT21" s="757"/>
      <c r="IYU21" s="757"/>
      <c r="IYV21" s="757"/>
      <c r="IYW21" s="757"/>
      <c r="IYX21" s="757"/>
      <c r="IYY21" s="757"/>
      <c r="IYZ21" s="757"/>
      <c r="IZA21" s="757"/>
      <c r="IZB21" s="757"/>
      <c r="IZC21" s="757"/>
      <c r="IZD21" s="757"/>
      <c r="IZE21" s="757"/>
      <c r="IZF21" s="757"/>
      <c r="IZG21" s="757"/>
      <c r="IZH21" s="757"/>
      <c r="IZI21" s="757"/>
      <c r="IZJ21" s="757"/>
      <c r="IZK21" s="757"/>
      <c r="IZL21" s="757"/>
      <c r="IZM21" s="757"/>
      <c r="IZN21" s="757"/>
      <c r="IZO21" s="757"/>
      <c r="IZP21" s="757"/>
      <c r="IZQ21" s="757"/>
      <c r="IZR21" s="757"/>
      <c r="IZS21" s="757"/>
      <c r="IZT21" s="757"/>
      <c r="IZU21" s="757"/>
      <c r="IZV21" s="757"/>
      <c r="IZW21" s="757"/>
      <c r="IZX21" s="757"/>
      <c r="IZY21" s="757"/>
      <c r="IZZ21" s="757"/>
      <c r="JAA21" s="757"/>
      <c r="JAB21" s="757"/>
      <c r="JAC21" s="757"/>
      <c r="JAD21" s="757"/>
      <c r="JAE21" s="757"/>
      <c r="JAF21" s="757"/>
      <c r="JAG21" s="757"/>
      <c r="JAH21" s="757"/>
      <c r="JAI21" s="757"/>
      <c r="JAJ21" s="757"/>
      <c r="JAK21" s="757"/>
      <c r="JAL21" s="757"/>
      <c r="JAM21" s="757"/>
      <c r="JAN21" s="757"/>
      <c r="JAO21" s="757"/>
      <c r="JAP21" s="757"/>
      <c r="JAQ21" s="757"/>
      <c r="JAR21" s="757"/>
      <c r="JAS21" s="757"/>
      <c r="JAT21" s="757"/>
      <c r="JAU21" s="757"/>
      <c r="JAV21" s="757"/>
      <c r="JAW21" s="757"/>
      <c r="JAX21" s="757"/>
      <c r="JAY21" s="757"/>
      <c r="JAZ21" s="757"/>
      <c r="JBA21" s="757"/>
      <c r="JBB21" s="757"/>
      <c r="JBC21" s="757"/>
      <c r="JBD21" s="757"/>
      <c r="JBE21" s="757"/>
      <c r="JBF21" s="757"/>
      <c r="JBG21" s="757"/>
      <c r="JBH21" s="757"/>
      <c r="JBI21" s="757"/>
      <c r="JBJ21" s="757"/>
      <c r="JBK21" s="757"/>
      <c r="JBL21" s="757"/>
      <c r="JBM21" s="757"/>
      <c r="JBN21" s="757"/>
      <c r="JBO21" s="757"/>
      <c r="JBP21" s="757"/>
      <c r="JBQ21" s="757"/>
      <c r="JBR21" s="757"/>
      <c r="JBS21" s="757"/>
      <c r="JBT21" s="757"/>
      <c r="JBU21" s="757"/>
      <c r="JBV21" s="757"/>
      <c r="JBW21" s="757"/>
      <c r="JBX21" s="757"/>
      <c r="JBY21" s="757"/>
      <c r="JBZ21" s="757"/>
      <c r="JCA21" s="757"/>
      <c r="JCB21" s="757"/>
      <c r="JCC21" s="757"/>
      <c r="JCD21" s="757"/>
      <c r="JCE21" s="757"/>
      <c r="JCF21" s="757"/>
      <c r="JCG21" s="757"/>
      <c r="JCH21" s="757"/>
      <c r="JCI21" s="757"/>
      <c r="JCJ21" s="757"/>
      <c r="JCK21" s="757"/>
      <c r="JCL21" s="757"/>
      <c r="JCM21" s="757"/>
      <c r="JCN21" s="757"/>
      <c r="JCO21" s="757"/>
      <c r="JCP21" s="757"/>
      <c r="JCQ21" s="757"/>
      <c r="JCR21" s="757"/>
      <c r="JCS21" s="757"/>
      <c r="JCT21" s="757"/>
      <c r="JCU21" s="757"/>
      <c r="JCV21" s="757"/>
      <c r="JCW21" s="757"/>
      <c r="JCX21" s="757"/>
      <c r="JCY21" s="757"/>
      <c r="JCZ21" s="757"/>
      <c r="JDA21" s="757"/>
      <c r="JDB21" s="757"/>
      <c r="JDC21" s="757"/>
      <c r="JDD21" s="757"/>
      <c r="JDE21" s="757"/>
      <c r="JDF21" s="757"/>
      <c r="JDG21" s="757"/>
      <c r="JDH21" s="757"/>
      <c r="JDI21" s="757"/>
      <c r="JDJ21" s="757"/>
      <c r="JDK21" s="757"/>
      <c r="JDL21" s="757"/>
      <c r="JDM21" s="757"/>
      <c r="JDN21" s="757"/>
      <c r="JDO21" s="757"/>
      <c r="JDP21" s="757"/>
      <c r="JDQ21" s="757"/>
      <c r="JDR21" s="757"/>
      <c r="JDS21" s="757"/>
      <c r="JDT21" s="757"/>
      <c r="JDU21" s="757"/>
      <c r="JDV21" s="757"/>
      <c r="JDW21" s="757"/>
      <c r="JDX21" s="757"/>
      <c r="JDY21" s="757"/>
      <c r="JDZ21" s="757"/>
      <c r="JEA21" s="757"/>
      <c r="JEB21" s="757"/>
      <c r="JEC21" s="757"/>
      <c r="JED21" s="757"/>
      <c r="JEE21" s="757"/>
      <c r="JEF21" s="757"/>
      <c r="JEG21" s="757"/>
      <c r="JEH21" s="757"/>
      <c r="JEI21" s="757"/>
      <c r="JEJ21" s="757"/>
      <c r="JEK21" s="757"/>
      <c r="JEL21" s="757"/>
      <c r="JEM21" s="757"/>
      <c r="JEN21" s="757"/>
      <c r="JEO21" s="757"/>
      <c r="JEP21" s="757"/>
      <c r="JEQ21" s="757"/>
      <c r="JER21" s="757"/>
      <c r="JES21" s="757"/>
      <c r="JET21" s="757"/>
      <c r="JEU21" s="757"/>
      <c r="JEV21" s="757"/>
      <c r="JEW21" s="757"/>
      <c r="JEX21" s="757"/>
      <c r="JEY21" s="757"/>
      <c r="JEZ21" s="757"/>
      <c r="JFA21" s="757"/>
      <c r="JFB21" s="757"/>
      <c r="JFC21" s="757"/>
      <c r="JFD21" s="757"/>
      <c r="JFE21" s="757"/>
      <c r="JFF21" s="757"/>
      <c r="JFG21" s="757"/>
      <c r="JFH21" s="757"/>
      <c r="JFI21" s="757"/>
      <c r="JFJ21" s="757"/>
      <c r="JFK21" s="757"/>
      <c r="JFL21" s="757"/>
      <c r="JFM21" s="757"/>
      <c r="JFN21" s="757"/>
      <c r="JFO21" s="757"/>
      <c r="JFP21" s="757"/>
      <c r="JFQ21" s="757"/>
      <c r="JFR21" s="757"/>
      <c r="JFS21" s="757"/>
      <c r="JFT21" s="757"/>
      <c r="JFU21" s="757"/>
      <c r="JFV21" s="757"/>
      <c r="JFW21" s="757"/>
      <c r="JFX21" s="757"/>
      <c r="JFY21" s="757"/>
      <c r="JFZ21" s="757"/>
      <c r="JGA21" s="757"/>
      <c r="JGB21" s="757"/>
      <c r="JGC21" s="757"/>
      <c r="JGD21" s="757"/>
      <c r="JGE21" s="757"/>
      <c r="JGF21" s="757"/>
      <c r="JGG21" s="757"/>
      <c r="JGH21" s="757"/>
      <c r="JGI21" s="757"/>
      <c r="JGJ21" s="757"/>
      <c r="JGK21" s="757"/>
      <c r="JGL21" s="757"/>
      <c r="JGM21" s="757"/>
      <c r="JGN21" s="757"/>
      <c r="JGO21" s="757"/>
      <c r="JGP21" s="757"/>
      <c r="JGQ21" s="757"/>
      <c r="JGR21" s="757"/>
      <c r="JGS21" s="757"/>
      <c r="JGT21" s="757"/>
      <c r="JGU21" s="757"/>
      <c r="JGV21" s="757"/>
      <c r="JGW21" s="757"/>
      <c r="JGX21" s="757"/>
      <c r="JGY21" s="757"/>
      <c r="JGZ21" s="757"/>
      <c r="JHA21" s="757"/>
      <c r="JHB21" s="757"/>
      <c r="JHC21" s="757"/>
      <c r="JHD21" s="757"/>
      <c r="JHE21" s="757"/>
      <c r="JHF21" s="757"/>
      <c r="JHG21" s="757"/>
      <c r="JHH21" s="757"/>
      <c r="JHI21" s="757"/>
      <c r="JHJ21" s="757"/>
      <c r="JHK21" s="757"/>
      <c r="JHL21" s="757"/>
      <c r="JHM21" s="757"/>
      <c r="JHN21" s="757"/>
      <c r="JHO21" s="757"/>
      <c r="JHP21" s="757"/>
      <c r="JHQ21" s="757"/>
      <c r="JHR21" s="757"/>
      <c r="JHS21" s="757"/>
      <c r="JHT21" s="757"/>
      <c r="JHU21" s="757"/>
      <c r="JHV21" s="757"/>
      <c r="JHW21" s="757"/>
      <c r="JHX21" s="757"/>
      <c r="JHY21" s="757"/>
      <c r="JHZ21" s="757"/>
      <c r="JIA21" s="757"/>
      <c r="JIB21" s="757"/>
      <c r="JIC21" s="757"/>
      <c r="JID21" s="757"/>
      <c r="JIE21" s="757"/>
      <c r="JIF21" s="757"/>
      <c r="JIG21" s="757"/>
      <c r="JIH21" s="757"/>
      <c r="JII21" s="757"/>
      <c r="JIJ21" s="757"/>
      <c r="JIK21" s="757"/>
      <c r="JIL21" s="757"/>
      <c r="JIM21" s="757"/>
      <c r="JIN21" s="757"/>
      <c r="JIO21" s="757"/>
      <c r="JIP21" s="757"/>
      <c r="JIQ21" s="757"/>
      <c r="JIR21" s="757"/>
      <c r="JIS21" s="757"/>
      <c r="JIT21" s="757"/>
      <c r="JIU21" s="757"/>
      <c r="JIV21" s="757"/>
      <c r="JIW21" s="757"/>
      <c r="JIX21" s="757"/>
      <c r="JIY21" s="757"/>
      <c r="JIZ21" s="757"/>
      <c r="JJA21" s="757"/>
      <c r="JJB21" s="757"/>
      <c r="JJC21" s="757"/>
      <c r="JJD21" s="757"/>
      <c r="JJE21" s="757"/>
      <c r="JJF21" s="757"/>
      <c r="JJG21" s="757"/>
      <c r="JJH21" s="757"/>
      <c r="JJI21" s="757"/>
      <c r="JJJ21" s="757"/>
      <c r="JJK21" s="757"/>
      <c r="JJL21" s="757"/>
      <c r="JJM21" s="757"/>
      <c r="JJN21" s="757"/>
      <c r="JJO21" s="757"/>
      <c r="JJP21" s="757"/>
      <c r="JJQ21" s="757"/>
      <c r="JJR21" s="757"/>
      <c r="JJS21" s="757"/>
      <c r="JJT21" s="757"/>
      <c r="JJU21" s="757"/>
      <c r="JJV21" s="757"/>
      <c r="JJW21" s="757"/>
      <c r="JJX21" s="757"/>
      <c r="JJY21" s="757"/>
      <c r="JJZ21" s="757"/>
      <c r="JKA21" s="757"/>
      <c r="JKB21" s="757"/>
      <c r="JKC21" s="757"/>
      <c r="JKD21" s="757"/>
      <c r="JKE21" s="757"/>
      <c r="JKF21" s="757"/>
      <c r="JKG21" s="757"/>
      <c r="JKH21" s="757"/>
      <c r="JKI21" s="757"/>
      <c r="JKJ21" s="757"/>
      <c r="JKK21" s="757"/>
      <c r="JKL21" s="757"/>
      <c r="JKM21" s="757"/>
      <c r="JKN21" s="757"/>
      <c r="JKO21" s="757"/>
      <c r="JKP21" s="757"/>
      <c r="JKQ21" s="757"/>
      <c r="JKR21" s="757"/>
      <c r="JKS21" s="757"/>
      <c r="JKT21" s="757"/>
      <c r="JKU21" s="757"/>
      <c r="JKV21" s="757"/>
      <c r="JKW21" s="757"/>
      <c r="JKX21" s="757"/>
      <c r="JKY21" s="757"/>
      <c r="JKZ21" s="757"/>
      <c r="JLA21" s="757"/>
      <c r="JLB21" s="757"/>
      <c r="JLC21" s="757"/>
      <c r="JLD21" s="757"/>
      <c r="JLE21" s="757"/>
      <c r="JLF21" s="757"/>
      <c r="JLG21" s="757"/>
      <c r="JLH21" s="757"/>
      <c r="JLI21" s="757"/>
      <c r="JLJ21" s="757"/>
      <c r="JLK21" s="757"/>
      <c r="JLL21" s="757"/>
      <c r="JLM21" s="757"/>
      <c r="JLN21" s="757"/>
      <c r="JLO21" s="757"/>
      <c r="JLP21" s="757"/>
      <c r="JLQ21" s="757"/>
      <c r="JLR21" s="757"/>
      <c r="JLS21" s="757"/>
      <c r="JLT21" s="757"/>
      <c r="JLU21" s="757"/>
      <c r="JLV21" s="757"/>
      <c r="JLW21" s="757"/>
      <c r="JLX21" s="757"/>
      <c r="JLY21" s="757"/>
      <c r="JLZ21" s="757"/>
      <c r="JMA21" s="757"/>
      <c r="JMB21" s="757"/>
      <c r="JMC21" s="757"/>
      <c r="JMD21" s="757"/>
      <c r="JME21" s="757"/>
      <c r="JMF21" s="757"/>
      <c r="JMG21" s="757"/>
      <c r="JMH21" s="757"/>
      <c r="JMI21" s="757"/>
      <c r="JMJ21" s="757"/>
      <c r="JMK21" s="757"/>
      <c r="JML21" s="757"/>
      <c r="JMM21" s="757"/>
      <c r="JMN21" s="757"/>
      <c r="JMO21" s="757"/>
      <c r="JMP21" s="757"/>
      <c r="JMQ21" s="757"/>
      <c r="JMR21" s="757"/>
      <c r="JMS21" s="757"/>
      <c r="JMT21" s="757"/>
      <c r="JMU21" s="757"/>
      <c r="JMV21" s="757"/>
      <c r="JMW21" s="757"/>
      <c r="JMX21" s="757"/>
      <c r="JMY21" s="757"/>
      <c r="JMZ21" s="757"/>
      <c r="JNA21" s="757"/>
      <c r="JNB21" s="757"/>
      <c r="JNC21" s="757"/>
      <c r="JND21" s="757"/>
      <c r="JNE21" s="757"/>
      <c r="JNF21" s="757"/>
      <c r="JNG21" s="757"/>
      <c r="JNH21" s="757"/>
      <c r="JNI21" s="757"/>
      <c r="JNJ21" s="757"/>
      <c r="JNK21" s="757"/>
      <c r="JNL21" s="757"/>
      <c r="JNM21" s="757"/>
      <c r="JNN21" s="757"/>
      <c r="JNO21" s="757"/>
      <c r="JNP21" s="757"/>
      <c r="JNQ21" s="757"/>
      <c r="JNR21" s="757"/>
      <c r="JNS21" s="757"/>
      <c r="JNT21" s="757"/>
      <c r="JNU21" s="757"/>
      <c r="JNV21" s="757"/>
      <c r="JNW21" s="757"/>
      <c r="JNX21" s="757"/>
      <c r="JNY21" s="757"/>
      <c r="JNZ21" s="757"/>
      <c r="JOA21" s="757"/>
      <c r="JOB21" s="757"/>
      <c r="JOC21" s="757"/>
      <c r="JOD21" s="757"/>
      <c r="JOE21" s="757"/>
      <c r="JOF21" s="757"/>
      <c r="JOG21" s="757"/>
      <c r="JOH21" s="757"/>
      <c r="JOI21" s="757"/>
      <c r="JOJ21" s="757"/>
      <c r="JOK21" s="757"/>
      <c r="JOL21" s="757"/>
      <c r="JOM21" s="757"/>
      <c r="JON21" s="757"/>
      <c r="JOO21" s="757"/>
      <c r="JOP21" s="757"/>
      <c r="JOQ21" s="757"/>
      <c r="JOR21" s="757"/>
      <c r="JOS21" s="757"/>
      <c r="JOT21" s="757"/>
      <c r="JOU21" s="757"/>
      <c r="JOV21" s="757"/>
      <c r="JOW21" s="757"/>
      <c r="JOX21" s="757"/>
      <c r="JOY21" s="757"/>
      <c r="JOZ21" s="757"/>
      <c r="JPA21" s="757"/>
      <c r="JPB21" s="757"/>
      <c r="JPC21" s="757"/>
      <c r="JPD21" s="757"/>
      <c r="JPE21" s="757"/>
      <c r="JPF21" s="757"/>
      <c r="JPG21" s="757"/>
      <c r="JPH21" s="757"/>
      <c r="JPI21" s="757"/>
      <c r="JPJ21" s="757"/>
      <c r="JPK21" s="757"/>
      <c r="JPL21" s="757"/>
      <c r="JPM21" s="757"/>
      <c r="JPN21" s="757"/>
      <c r="JPO21" s="757"/>
      <c r="JPP21" s="757"/>
      <c r="JPQ21" s="757"/>
      <c r="JPR21" s="757"/>
      <c r="JPS21" s="757"/>
      <c r="JPT21" s="757"/>
      <c r="JPU21" s="757"/>
      <c r="JPV21" s="757"/>
      <c r="JPW21" s="757"/>
      <c r="JPX21" s="757"/>
      <c r="JPY21" s="757"/>
      <c r="JPZ21" s="757"/>
      <c r="JQA21" s="757"/>
      <c r="JQB21" s="757"/>
      <c r="JQC21" s="757"/>
      <c r="JQD21" s="757"/>
      <c r="JQE21" s="757"/>
      <c r="JQF21" s="757"/>
      <c r="JQG21" s="757"/>
      <c r="JQH21" s="757"/>
      <c r="JQI21" s="757"/>
      <c r="JQJ21" s="757"/>
      <c r="JQK21" s="757"/>
      <c r="JQL21" s="757"/>
      <c r="JQM21" s="757"/>
      <c r="JQN21" s="757"/>
      <c r="JQO21" s="757"/>
      <c r="JQP21" s="757"/>
      <c r="JQQ21" s="757"/>
      <c r="JQR21" s="757"/>
      <c r="JQS21" s="757"/>
      <c r="JQT21" s="757"/>
      <c r="JQU21" s="757"/>
      <c r="JQV21" s="757"/>
      <c r="JQW21" s="757"/>
      <c r="JQX21" s="757"/>
      <c r="JQY21" s="757"/>
      <c r="JQZ21" s="757"/>
      <c r="JRA21" s="757"/>
      <c r="JRB21" s="757"/>
      <c r="JRC21" s="757"/>
      <c r="JRD21" s="757"/>
      <c r="JRE21" s="757"/>
      <c r="JRF21" s="757"/>
      <c r="JRG21" s="757"/>
      <c r="JRH21" s="757"/>
      <c r="JRI21" s="757"/>
      <c r="JRJ21" s="757"/>
      <c r="JRK21" s="757"/>
      <c r="JRL21" s="757"/>
      <c r="JRM21" s="757"/>
      <c r="JRN21" s="757"/>
      <c r="JRO21" s="757"/>
      <c r="JRP21" s="757"/>
      <c r="JRQ21" s="757"/>
      <c r="JRR21" s="757"/>
      <c r="JRS21" s="757"/>
      <c r="JRT21" s="757"/>
      <c r="JRU21" s="757"/>
      <c r="JRV21" s="757"/>
      <c r="JRW21" s="757"/>
      <c r="JRX21" s="757"/>
      <c r="JRY21" s="757"/>
      <c r="JRZ21" s="757"/>
      <c r="JSA21" s="757"/>
      <c r="JSB21" s="757"/>
      <c r="JSC21" s="757"/>
      <c r="JSD21" s="757"/>
      <c r="JSE21" s="757"/>
      <c r="JSF21" s="757"/>
      <c r="JSG21" s="757"/>
      <c r="JSH21" s="757"/>
      <c r="JSI21" s="757"/>
      <c r="JSJ21" s="757"/>
      <c r="JSK21" s="757"/>
      <c r="JSL21" s="757"/>
      <c r="JSM21" s="757"/>
      <c r="JSN21" s="757"/>
      <c r="JSO21" s="757"/>
      <c r="JSP21" s="757"/>
      <c r="JSQ21" s="757"/>
      <c r="JSR21" s="757"/>
      <c r="JSS21" s="757"/>
      <c r="JST21" s="757"/>
      <c r="JSU21" s="757"/>
      <c r="JSV21" s="757"/>
      <c r="JSW21" s="757"/>
      <c r="JSX21" s="757"/>
      <c r="JSY21" s="757"/>
      <c r="JSZ21" s="757"/>
      <c r="JTA21" s="757"/>
      <c r="JTB21" s="757"/>
      <c r="JTC21" s="757"/>
      <c r="JTD21" s="757"/>
      <c r="JTE21" s="757"/>
      <c r="JTF21" s="757"/>
      <c r="JTG21" s="757"/>
      <c r="JTH21" s="757"/>
      <c r="JTI21" s="757"/>
      <c r="JTJ21" s="757"/>
      <c r="JTK21" s="757"/>
      <c r="JTL21" s="757"/>
      <c r="JTM21" s="757"/>
      <c r="JTN21" s="757"/>
      <c r="JTO21" s="757"/>
      <c r="JTP21" s="757"/>
      <c r="JTQ21" s="757"/>
      <c r="JTR21" s="757"/>
      <c r="JTS21" s="757"/>
      <c r="JTT21" s="757"/>
      <c r="JTU21" s="757"/>
      <c r="JTV21" s="757"/>
      <c r="JTW21" s="757"/>
      <c r="JTX21" s="757"/>
      <c r="JTY21" s="757"/>
      <c r="JTZ21" s="757"/>
      <c r="JUA21" s="757"/>
      <c r="JUB21" s="757"/>
      <c r="JUC21" s="757"/>
      <c r="JUD21" s="757"/>
      <c r="JUE21" s="757"/>
      <c r="JUF21" s="757"/>
      <c r="JUG21" s="757"/>
      <c r="JUH21" s="757"/>
      <c r="JUI21" s="757"/>
      <c r="JUJ21" s="757"/>
      <c r="JUK21" s="757"/>
      <c r="JUL21" s="757"/>
      <c r="JUM21" s="757"/>
      <c r="JUN21" s="757"/>
      <c r="JUO21" s="757"/>
      <c r="JUP21" s="757"/>
      <c r="JUQ21" s="757"/>
      <c r="JUR21" s="757"/>
      <c r="JUS21" s="757"/>
      <c r="JUT21" s="757"/>
      <c r="JUU21" s="757"/>
      <c r="JUV21" s="757"/>
      <c r="JUW21" s="757"/>
      <c r="JUX21" s="757"/>
      <c r="JUY21" s="757"/>
      <c r="JUZ21" s="757"/>
      <c r="JVA21" s="757"/>
      <c r="JVB21" s="757"/>
      <c r="JVC21" s="757"/>
      <c r="JVD21" s="757"/>
      <c r="JVE21" s="757"/>
      <c r="JVF21" s="757"/>
      <c r="JVG21" s="757"/>
      <c r="JVH21" s="757"/>
      <c r="JVI21" s="757"/>
      <c r="JVJ21" s="757"/>
      <c r="JVK21" s="757"/>
      <c r="JVL21" s="757"/>
      <c r="JVM21" s="757"/>
      <c r="JVN21" s="757"/>
      <c r="JVO21" s="757"/>
      <c r="JVP21" s="757"/>
      <c r="JVQ21" s="757"/>
      <c r="JVR21" s="757"/>
      <c r="JVS21" s="757"/>
      <c r="JVT21" s="757"/>
      <c r="JVU21" s="757"/>
      <c r="JVV21" s="757"/>
      <c r="JVW21" s="757"/>
      <c r="JVX21" s="757"/>
      <c r="JVY21" s="757"/>
      <c r="JVZ21" s="757"/>
      <c r="JWA21" s="757"/>
      <c r="JWB21" s="757"/>
      <c r="JWC21" s="757"/>
      <c r="JWD21" s="757"/>
      <c r="JWE21" s="757"/>
      <c r="JWF21" s="757"/>
      <c r="JWG21" s="757"/>
      <c r="JWH21" s="757"/>
      <c r="JWI21" s="757"/>
      <c r="JWJ21" s="757"/>
      <c r="JWK21" s="757"/>
      <c r="JWL21" s="757"/>
      <c r="JWM21" s="757"/>
      <c r="JWN21" s="757"/>
      <c r="JWO21" s="757"/>
      <c r="JWP21" s="757"/>
      <c r="JWQ21" s="757"/>
      <c r="JWR21" s="757"/>
      <c r="JWS21" s="757"/>
      <c r="JWT21" s="757"/>
      <c r="JWU21" s="757"/>
      <c r="JWV21" s="757"/>
      <c r="JWW21" s="757"/>
      <c r="JWX21" s="757"/>
      <c r="JWY21" s="757"/>
      <c r="JWZ21" s="757"/>
      <c r="JXA21" s="757"/>
      <c r="JXB21" s="757"/>
      <c r="JXC21" s="757"/>
      <c r="JXD21" s="757"/>
      <c r="JXE21" s="757"/>
      <c r="JXF21" s="757"/>
      <c r="JXG21" s="757"/>
      <c r="JXH21" s="757"/>
      <c r="JXI21" s="757"/>
      <c r="JXJ21" s="757"/>
      <c r="JXK21" s="757"/>
      <c r="JXL21" s="757"/>
      <c r="JXM21" s="757"/>
      <c r="JXN21" s="757"/>
      <c r="JXO21" s="757"/>
      <c r="JXP21" s="757"/>
      <c r="JXQ21" s="757"/>
      <c r="JXR21" s="757"/>
      <c r="JXS21" s="757"/>
      <c r="JXT21" s="757"/>
      <c r="JXU21" s="757"/>
      <c r="JXV21" s="757"/>
      <c r="JXW21" s="757"/>
      <c r="JXX21" s="757"/>
      <c r="JXY21" s="757"/>
      <c r="JXZ21" s="757"/>
      <c r="JYA21" s="757"/>
      <c r="JYB21" s="757"/>
      <c r="JYC21" s="757"/>
      <c r="JYD21" s="757"/>
      <c r="JYE21" s="757"/>
      <c r="JYF21" s="757"/>
      <c r="JYG21" s="757"/>
      <c r="JYH21" s="757"/>
      <c r="JYI21" s="757"/>
      <c r="JYJ21" s="757"/>
      <c r="JYK21" s="757"/>
      <c r="JYL21" s="757"/>
      <c r="JYM21" s="757"/>
      <c r="JYN21" s="757"/>
      <c r="JYO21" s="757"/>
      <c r="JYP21" s="757"/>
      <c r="JYQ21" s="757"/>
      <c r="JYR21" s="757"/>
      <c r="JYS21" s="757"/>
      <c r="JYT21" s="757"/>
      <c r="JYU21" s="757"/>
      <c r="JYV21" s="757"/>
      <c r="JYW21" s="757"/>
      <c r="JYX21" s="757"/>
      <c r="JYY21" s="757"/>
      <c r="JYZ21" s="757"/>
      <c r="JZA21" s="757"/>
      <c r="JZB21" s="757"/>
      <c r="JZC21" s="757"/>
      <c r="JZD21" s="757"/>
      <c r="JZE21" s="757"/>
      <c r="JZF21" s="757"/>
      <c r="JZG21" s="757"/>
      <c r="JZH21" s="757"/>
      <c r="JZI21" s="757"/>
      <c r="JZJ21" s="757"/>
      <c r="JZK21" s="757"/>
      <c r="JZL21" s="757"/>
      <c r="JZM21" s="757"/>
      <c r="JZN21" s="757"/>
      <c r="JZO21" s="757"/>
      <c r="JZP21" s="757"/>
      <c r="JZQ21" s="757"/>
      <c r="JZR21" s="757"/>
      <c r="JZS21" s="757"/>
      <c r="JZT21" s="757"/>
      <c r="JZU21" s="757"/>
      <c r="JZV21" s="757"/>
      <c r="JZW21" s="757"/>
      <c r="JZX21" s="757"/>
      <c r="JZY21" s="757"/>
      <c r="JZZ21" s="757"/>
      <c r="KAA21" s="757"/>
      <c r="KAB21" s="757"/>
      <c r="KAC21" s="757"/>
      <c r="KAD21" s="757"/>
      <c r="KAE21" s="757"/>
      <c r="KAF21" s="757"/>
      <c r="KAG21" s="757"/>
      <c r="KAH21" s="757"/>
      <c r="KAI21" s="757"/>
      <c r="KAJ21" s="757"/>
      <c r="KAK21" s="757"/>
      <c r="KAL21" s="757"/>
      <c r="KAM21" s="757"/>
      <c r="KAN21" s="757"/>
      <c r="KAO21" s="757"/>
      <c r="KAP21" s="757"/>
      <c r="KAQ21" s="757"/>
      <c r="KAR21" s="757"/>
      <c r="KAS21" s="757"/>
      <c r="KAT21" s="757"/>
      <c r="KAU21" s="757"/>
      <c r="KAV21" s="757"/>
      <c r="KAW21" s="757"/>
      <c r="KAX21" s="757"/>
      <c r="KAY21" s="757"/>
      <c r="KAZ21" s="757"/>
      <c r="KBA21" s="757"/>
      <c r="KBB21" s="757"/>
      <c r="KBC21" s="757"/>
      <c r="KBD21" s="757"/>
      <c r="KBE21" s="757"/>
      <c r="KBF21" s="757"/>
      <c r="KBG21" s="757"/>
      <c r="KBH21" s="757"/>
      <c r="KBI21" s="757"/>
      <c r="KBJ21" s="757"/>
      <c r="KBK21" s="757"/>
      <c r="KBL21" s="757"/>
      <c r="KBM21" s="757"/>
      <c r="KBN21" s="757"/>
      <c r="KBO21" s="757"/>
      <c r="KBP21" s="757"/>
      <c r="KBQ21" s="757"/>
      <c r="KBR21" s="757"/>
      <c r="KBS21" s="757"/>
      <c r="KBT21" s="757"/>
      <c r="KBU21" s="757"/>
      <c r="KBV21" s="757"/>
      <c r="KBW21" s="757"/>
      <c r="KBX21" s="757"/>
      <c r="KBY21" s="757"/>
      <c r="KBZ21" s="757"/>
      <c r="KCA21" s="757"/>
      <c r="KCB21" s="757"/>
      <c r="KCC21" s="757"/>
      <c r="KCD21" s="757"/>
      <c r="KCE21" s="757"/>
      <c r="KCF21" s="757"/>
      <c r="KCG21" s="757"/>
      <c r="KCH21" s="757"/>
      <c r="KCI21" s="757"/>
      <c r="KCJ21" s="757"/>
      <c r="KCK21" s="757"/>
      <c r="KCL21" s="757"/>
      <c r="KCM21" s="757"/>
      <c r="KCN21" s="757"/>
      <c r="KCO21" s="757"/>
      <c r="KCP21" s="757"/>
      <c r="KCQ21" s="757"/>
      <c r="KCR21" s="757"/>
      <c r="KCS21" s="757"/>
      <c r="KCT21" s="757"/>
      <c r="KCU21" s="757"/>
      <c r="KCV21" s="757"/>
      <c r="KCW21" s="757"/>
      <c r="KCX21" s="757"/>
      <c r="KCY21" s="757"/>
      <c r="KCZ21" s="757"/>
      <c r="KDA21" s="757"/>
      <c r="KDB21" s="757"/>
      <c r="KDC21" s="757"/>
      <c r="KDD21" s="757"/>
      <c r="KDE21" s="757"/>
      <c r="KDF21" s="757"/>
      <c r="KDG21" s="757"/>
      <c r="KDH21" s="757"/>
      <c r="KDI21" s="757"/>
      <c r="KDJ21" s="757"/>
      <c r="KDK21" s="757"/>
      <c r="KDL21" s="757"/>
      <c r="KDM21" s="757"/>
      <c r="KDN21" s="757"/>
      <c r="KDO21" s="757"/>
      <c r="KDP21" s="757"/>
      <c r="KDQ21" s="757"/>
      <c r="KDR21" s="757"/>
      <c r="KDS21" s="757"/>
      <c r="KDT21" s="757"/>
      <c r="KDU21" s="757"/>
      <c r="KDV21" s="757"/>
      <c r="KDW21" s="757"/>
      <c r="KDX21" s="757"/>
      <c r="KDY21" s="757"/>
      <c r="KDZ21" s="757"/>
      <c r="KEA21" s="757"/>
      <c r="KEB21" s="757"/>
      <c r="KEC21" s="757"/>
      <c r="KED21" s="757"/>
      <c r="KEE21" s="757"/>
      <c r="KEF21" s="757"/>
      <c r="KEG21" s="757"/>
      <c r="KEH21" s="757"/>
      <c r="KEI21" s="757"/>
      <c r="KEJ21" s="757"/>
      <c r="KEK21" s="757"/>
      <c r="KEL21" s="757"/>
      <c r="KEM21" s="757"/>
      <c r="KEN21" s="757"/>
      <c r="KEO21" s="757"/>
      <c r="KEP21" s="757"/>
      <c r="KEQ21" s="757"/>
      <c r="KER21" s="757"/>
      <c r="KES21" s="757"/>
      <c r="KET21" s="757"/>
      <c r="KEU21" s="757"/>
      <c r="KEV21" s="757"/>
      <c r="KEW21" s="757"/>
      <c r="KEX21" s="757"/>
      <c r="KEY21" s="757"/>
      <c r="KEZ21" s="757"/>
      <c r="KFA21" s="757"/>
      <c r="KFB21" s="757"/>
      <c r="KFC21" s="757"/>
      <c r="KFD21" s="757"/>
      <c r="KFE21" s="757"/>
      <c r="KFF21" s="757"/>
      <c r="KFG21" s="757"/>
      <c r="KFH21" s="757"/>
      <c r="KFI21" s="757"/>
      <c r="KFJ21" s="757"/>
      <c r="KFK21" s="757"/>
      <c r="KFL21" s="757"/>
      <c r="KFM21" s="757"/>
      <c r="KFN21" s="757"/>
      <c r="KFO21" s="757"/>
      <c r="KFP21" s="757"/>
      <c r="KFQ21" s="757"/>
      <c r="KFR21" s="757"/>
      <c r="KFS21" s="757"/>
      <c r="KFT21" s="757"/>
      <c r="KFU21" s="757"/>
      <c r="KFV21" s="757"/>
      <c r="KFW21" s="757"/>
      <c r="KFX21" s="757"/>
      <c r="KFY21" s="757"/>
      <c r="KFZ21" s="757"/>
      <c r="KGA21" s="757"/>
      <c r="KGB21" s="757"/>
      <c r="KGC21" s="757"/>
      <c r="KGD21" s="757"/>
      <c r="KGE21" s="757"/>
      <c r="KGF21" s="757"/>
      <c r="KGG21" s="757"/>
      <c r="KGH21" s="757"/>
      <c r="KGI21" s="757"/>
      <c r="KGJ21" s="757"/>
      <c r="KGK21" s="757"/>
      <c r="KGL21" s="757"/>
      <c r="KGM21" s="757"/>
      <c r="KGN21" s="757"/>
      <c r="KGO21" s="757"/>
      <c r="KGP21" s="757"/>
      <c r="KGQ21" s="757"/>
      <c r="KGR21" s="757"/>
      <c r="KGS21" s="757"/>
      <c r="KGT21" s="757"/>
      <c r="KGU21" s="757"/>
      <c r="KGV21" s="757"/>
      <c r="KGW21" s="757"/>
      <c r="KGX21" s="757"/>
      <c r="KGY21" s="757"/>
      <c r="KGZ21" s="757"/>
      <c r="KHA21" s="757"/>
      <c r="KHB21" s="757"/>
      <c r="KHC21" s="757"/>
      <c r="KHD21" s="757"/>
      <c r="KHE21" s="757"/>
      <c r="KHF21" s="757"/>
      <c r="KHG21" s="757"/>
      <c r="KHH21" s="757"/>
      <c r="KHI21" s="757"/>
      <c r="KHJ21" s="757"/>
      <c r="KHK21" s="757"/>
      <c r="KHL21" s="757"/>
      <c r="KHM21" s="757"/>
      <c r="KHN21" s="757"/>
      <c r="KHO21" s="757"/>
      <c r="KHP21" s="757"/>
      <c r="KHQ21" s="757"/>
      <c r="KHR21" s="757"/>
      <c r="KHS21" s="757"/>
      <c r="KHT21" s="757"/>
      <c r="KHU21" s="757"/>
      <c r="KHV21" s="757"/>
      <c r="KHW21" s="757"/>
      <c r="KHX21" s="757"/>
      <c r="KHY21" s="757"/>
      <c r="KHZ21" s="757"/>
      <c r="KIA21" s="757"/>
      <c r="KIB21" s="757"/>
      <c r="KIC21" s="757"/>
      <c r="KID21" s="757"/>
      <c r="KIE21" s="757"/>
      <c r="KIF21" s="757"/>
      <c r="KIG21" s="757"/>
      <c r="KIH21" s="757"/>
      <c r="KII21" s="757"/>
      <c r="KIJ21" s="757"/>
      <c r="KIK21" s="757"/>
      <c r="KIL21" s="757"/>
      <c r="KIM21" s="757"/>
      <c r="KIN21" s="757"/>
      <c r="KIO21" s="757"/>
      <c r="KIP21" s="757"/>
      <c r="KIQ21" s="757"/>
      <c r="KIR21" s="757"/>
      <c r="KIS21" s="757"/>
      <c r="KIT21" s="757"/>
      <c r="KIU21" s="757"/>
      <c r="KIV21" s="757"/>
      <c r="KIW21" s="757"/>
      <c r="KIX21" s="757"/>
      <c r="KIY21" s="757"/>
      <c r="KIZ21" s="757"/>
      <c r="KJA21" s="757"/>
      <c r="KJB21" s="757"/>
      <c r="KJC21" s="757"/>
      <c r="KJD21" s="757"/>
      <c r="KJE21" s="757"/>
      <c r="KJF21" s="757"/>
      <c r="KJG21" s="757"/>
      <c r="KJH21" s="757"/>
      <c r="KJI21" s="757"/>
      <c r="KJJ21" s="757"/>
      <c r="KJK21" s="757"/>
      <c r="KJL21" s="757"/>
      <c r="KJM21" s="757"/>
      <c r="KJN21" s="757"/>
      <c r="KJO21" s="757"/>
      <c r="KJP21" s="757"/>
      <c r="KJQ21" s="757"/>
      <c r="KJR21" s="757"/>
      <c r="KJS21" s="757"/>
      <c r="KJT21" s="757"/>
      <c r="KJU21" s="757"/>
      <c r="KJV21" s="757"/>
      <c r="KJW21" s="757"/>
      <c r="KJX21" s="757"/>
      <c r="KJY21" s="757"/>
      <c r="KJZ21" s="757"/>
      <c r="KKA21" s="757"/>
      <c r="KKB21" s="757"/>
      <c r="KKC21" s="757"/>
      <c r="KKD21" s="757"/>
      <c r="KKE21" s="757"/>
      <c r="KKF21" s="757"/>
      <c r="KKG21" s="757"/>
      <c r="KKH21" s="757"/>
      <c r="KKI21" s="757"/>
      <c r="KKJ21" s="757"/>
      <c r="KKK21" s="757"/>
      <c r="KKL21" s="757"/>
      <c r="KKM21" s="757"/>
      <c r="KKN21" s="757"/>
      <c r="KKO21" s="757"/>
      <c r="KKP21" s="757"/>
      <c r="KKQ21" s="757"/>
      <c r="KKR21" s="757"/>
      <c r="KKS21" s="757"/>
      <c r="KKT21" s="757"/>
      <c r="KKU21" s="757"/>
      <c r="KKV21" s="757"/>
      <c r="KKW21" s="757"/>
      <c r="KKX21" s="757"/>
      <c r="KKY21" s="757"/>
      <c r="KKZ21" s="757"/>
      <c r="KLA21" s="757"/>
      <c r="KLB21" s="757"/>
      <c r="KLC21" s="757"/>
      <c r="KLD21" s="757"/>
      <c r="KLE21" s="757"/>
      <c r="KLF21" s="757"/>
      <c r="KLG21" s="757"/>
      <c r="KLH21" s="757"/>
      <c r="KLI21" s="757"/>
      <c r="KLJ21" s="757"/>
      <c r="KLK21" s="757"/>
      <c r="KLL21" s="757"/>
      <c r="KLM21" s="757"/>
      <c r="KLN21" s="757"/>
      <c r="KLO21" s="757"/>
      <c r="KLP21" s="757"/>
      <c r="KLQ21" s="757"/>
      <c r="KLR21" s="757"/>
      <c r="KLS21" s="757"/>
      <c r="KLT21" s="757"/>
      <c r="KLU21" s="757"/>
      <c r="KLV21" s="757"/>
      <c r="KLW21" s="757"/>
      <c r="KLX21" s="757"/>
      <c r="KLY21" s="757"/>
      <c r="KLZ21" s="757"/>
      <c r="KMA21" s="757"/>
      <c r="KMB21" s="757"/>
      <c r="KMC21" s="757"/>
      <c r="KMD21" s="757"/>
      <c r="KME21" s="757"/>
      <c r="KMF21" s="757"/>
      <c r="KMG21" s="757"/>
      <c r="KMH21" s="757"/>
      <c r="KMI21" s="757"/>
      <c r="KMJ21" s="757"/>
      <c r="KMK21" s="757"/>
      <c r="KML21" s="757"/>
      <c r="KMM21" s="757"/>
      <c r="KMN21" s="757"/>
      <c r="KMO21" s="757"/>
      <c r="KMP21" s="757"/>
      <c r="KMQ21" s="757"/>
      <c r="KMR21" s="757"/>
      <c r="KMS21" s="757"/>
      <c r="KMT21" s="757"/>
      <c r="KMU21" s="757"/>
      <c r="KMV21" s="757"/>
      <c r="KMW21" s="757"/>
      <c r="KMX21" s="757"/>
      <c r="KMY21" s="757"/>
      <c r="KMZ21" s="757"/>
      <c r="KNA21" s="757"/>
      <c r="KNB21" s="757"/>
      <c r="KNC21" s="757"/>
      <c r="KND21" s="757"/>
      <c r="KNE21" s="757"/>
      <c r="KNF21" s="757"/>
      <c r="KNG21" s="757"/>
      <c r="KNH21" s="757"/>
      <c r="KNI21" s="757"/>
      <c r="KNJ21" s="757"/>
      <c r="KNK21" s="757"/>
      <c r="KNL21" s="757"/>
      <c r="KNM21" s="757"/>
      <c r="KNN21" s="757"/>
      <c r="KNO21" s="757"/>
      <c r="KNP21" s="757"/>
      <c r="KNQ21" s="757"/>
      <c r="KNR21" s="757"/>
      <c r="KNS21" s="757"/>
      <c r="KNT21" s="757"/>
      <c r="KNU21" s="757"/>
      <c r="KNV21" s="757"/>
      <c r="KNW21" s="757"/>
      <c r="KNX21" s="757"/>
      <c r="KNY21" s="757"/>
      <c r="KNZ21" s="757"/>
      <c r="KOA21" s="757"/>
      <c r="KOB21" s="757"/>
      <c r="KOC21" s="757"/>
      <c r="KOD21" s="757"/>
      <c r="KOE21" s="757"/>
      <c r="KOF21" s="757"/>
      <c r="KOG21" s="757"/>
      <c r="KOH21" s="757"/>
      <c r="KOI21" s="757"/>
      <c r="KOJ21" s="757"/>
      <c r="KOK21" s="757"/>
      <c r="KOL21" s="757"/>
      <c r="KOM21" s="757"/>
      <c r="KON21" s="757"/>
      <c r="KOO21" s="757"/>
      <c r="KOP21" s="757"/>
      <c r="KOQ21" s="757"/>
      <c r="KOR21" s="757"/>
      <c r="KOS21" s="757"/>
      <c r="KOT21" s="757"/>
      <c r="KOU21" s="757"/>
      <c r="KOV21" s="757"/>
      <c r="KOW21" s="757"/>
      <c r="KOX21" s="757"/>
      <c r="KOY21" s="757"/>
      <c r="KOZ21" s="757"/>
      <c r="KPA21" s="757"/>
      <c r="KPB21" s="757"/>
      <c r="KPC21" s="757"/>
      <c r="KPD21" s="757"/>
      <c r="KPE21" s="757"/>
      <c r="KPF21" s="757"/>
      <c r="KPG21" s="757"/>
      <c r="KPH21" s="757"/>
      <c r="KPI21" s="757"/>
      <c r="KPJ21" s="757"/>
      <c r="KPK21" s="757"/>
      <c r="KPL21" s="757"/>
      <c r="KPM21" s="757"/>
      <c r="KPN21" s="757"/>
      <c r="KPO21" s="757"/>
      <c r="KPP21" s="757"/>
      <c r="KPQ21" s="757"/>
      <c r="KPR21" s="757"/>
      <c r="KPS21" s="757"/>
      <c r="KPT21" s="757"/>
      <c r="KPU21" s="757"/>
      <c r="KPV21" s="757"/>
      <c r="KPW21" s="757"/>
      <c r="KPX21" s="757"/>
      <c r="KPY21" s="757"/>
      <c r="KPZ21" s="757"/>
      <c r="KQA21" s="757"/>
      <c r="KQB21" s="757"/>
      <c r="KQC21" s="757"/>
      <c r="KQD21" s="757"/>
      <c r="KQE21" s="757"/>
      <c r="KQF21" s="757"/>
      <c r="KQG21" s="757"/>
      <c r="KQH21" s="757"/>
      <c r="KQI21" s="757"/>
      <c r="KQJ21" s="757"/>
      <c r="KQK21" s="757"/>
      <c r="KQL21" s="757"/>
      <c r="KQM21" s="757"/>
      <c r="KQN21" s="757"/>
      <c r="KQO21" s="757"/>
      <c r="KQP21" s="757"/>
      <c r="KQQ21" s="757"/>
      <c r="KQR21" s="757"/>
      <c r="KQS21" s="757"/>
      <c r="KQT21" s="757"/>
      <c r="KQU21" s="757"/>
      <c r="KQV21" s="757"/>
      <c r="KQW21" s="757"/>
      <c r="KQX21" s="757"/>
      <c r="KQY21" s="757"/>
      <c r="KQZ21" s="757"/>
      <c r="KRA21" s="757"/>
      <c r="KRB21" s="757"/>
      <c r="KRC21" s="757"/>
      <c r="KRD21" s="757"/>
      <c r="KRE21" s="757"/>
      <c r="KRF21" s="757"/>
      <c r="KRG21" s="757"/>
      <c r="KRH21" s="757"/>
      <c r="KRI21" s="757"/>
      <c r="KRJ21" s="757"/>
      <c r="KRK21" s="757"/>
      <c r="KRL21" s="757"/>
      <c r="KRM21" s="757"/>
      <c r="KRN21" s="757"/>
      <c r="KRO21" s="757"/>
      <c r="KRP21" s="757"/>
      <c r="KRQ21" s="757"/>
      <c r="KRR21" s="757"/>
      <c r="KRS21" s="757"/>
      <c r="KRT21" s="757"/>
      <c r="KRU21" s="757"/>
      <c r="KRV21" s="757"/>
      <c r="KRW21" s="757"/>
      <c r="KRX21" s="757"/>
      <c r="KRY21" s="757"/>
      <c r="KRZ21" s="757"/>
      <c r="KSA21" s="757"/>
      <c r="KSB21" s="757"/>
      <c r="KSC21" s="757"/>
      <c r="KSD21" s="757"/>
      <c r="KSE21" s="757"/>
      <c r="KSF21" s="757"/>
      <c r="KSG21" s="757"/>
      <c r="KSH21" s="757"/>
      <c r="KSI21" s="757"/>
      <c r="KSJ21" s="757"/>
      <c r="KSK21" s="757"/>
      <c r="KSL21" s="757"/>
      <c r="KSM21" s="757"/>
      <c r="KSN21" s="757"/>
      <c r="KSO21" s="757"/>
      <c r="KSP21" s="757"/>
      <c r="KSQ21" s="757"/>
      <c r="KSR21" s="757"/>
      <c r="KSS21" s="757"/>
      <c r="KST21" s="757"/>
      <c r="KSU21" s="757"/>
      <c r="KSV21" s="757"/>
      <c r="KSW21" s="757"/>
      <c r="KSX21" s="757"/>
      <c r="KSY21" s="757"/>
      <c r="KSZ21" s="757"/>
      <c r="KTA21" s="757"/>
      <c r="KTB21" s="757"/>
      <c r="KTC21" s="757"/>
      <c r="KTD21" s="757"/>
      <c r="KTE21" s="757"/>
      <c r="KTF21" s="757"/>
      <c r="KTG21" s="757"/>
      <c r="KTH21" s="757"/>
      <c r="KTI21" s="757"/>
      <c r="KTJ21" s="757"/>
      <c r="KTK21" s="757"/>
      <c r="KTL21" s="757"/>
      <c r="KTM21" s="757"/>
      <c r="KTN21" s="757"/>
      <c r="KTO21" s="757"/>
      <c r="KTP21" s="757"/>
      <c r="KTQ21" s="757"/>
      <c r="KTR21" s="757"/>
      <c r="KTS21" s="757"/>
      <c r="KTT21" s="757"/>
      <c r="KTU21" s="757"/>
      <c r="KTV21" s="757"/>
      <c r="KTW21" s="757"/>
      <c r="KTX21" s="757"/>
      <c r="KTY21" s="757"/>
      <c r="KTZ21" s="757"/>
      <c r="KUA21" s="757"/>
      <c r="KUB21" s="757"/>
      <c r="KUC21" s="757"/>
      <c r="KUD21" s="757"/>
      <c r="KUE21" s="757"/>
      <c r="KUF21" s="757"/>
      <c r="KUG21" s="757"/>
      <c r="KUH21" s="757"/>
      <c r="KUI21" s="757"/>
      <c r="KUJ21" s="757"/>
      <c r="KUK21" s="757"/>
      <c r="KUL21" s="757"/>
      <c r="KUM21" s="757"/>
      <c r="KUN21" s="757"/>
      <c r="KUO21" s="757"/>
      <c r="KUP21" s="757"/>
      <c r="KUQ21" s="757"/>
      <c r="KUR21" s="757"/>
      <c r="KUS21" s="757"/>
      <c r="KUT21" s="757"/>
      <c r="KUU21" s="757"/>
      <c r="KUV21" s="757"/>
      <c r="KUW21" s="757"/>
      <c r="KUX21" s="757"/>
      <c r="KUY21" s="757"/>
      <c r="KUZ21" s="757"/>
      <c r="KVA21" s="757"/>
      <c r="KVB21" s="757"/>
      <c r="KVC21" s="757"/>
      <c r="KVD21" s="757"/>
      <c r="KVE21" s="757"/>
      <c r="KVF21" s="757"/>
      <c r="KVG21" s="757"/>
      <c r="KVH21" s="757"/>
      <c r="KVI21" s="757"/>
      <c r="KVJ21" s="757"/>
      <c r="KVK21" s="757"/>
      <c r="KVL21" s="757"/>
      <c r="KVM21" s="757"/>
      <c r="KVN21" s="757"/>
      <c r="KVO21" s="757"/>
      <c r="KVP21" s="757"/>
      <c r="KVQ21" s="757"/>
      <c r="KVR21" s="757"/>
      <c r="KVS21" s="757"/>
      <c r="KVT21" s="757"/>
      <c r="KVU21" s="757"/>
      <c r="KVV21" s="757"/>
      <c r="KVW21" s="757"/>
      <c r="KVX21" s="757"/>
      <c r="KVY21" s="757"/>
      <c r="KVZ21" s="757"/>
      <c r="KWA21" s="757"/>
      <c r="KWB21" s="757"/>
      <c r="KWC21" s="757"/>
      <c r="KWD21" s="757"/>
      <c r="KWE21" s="757"/>
      <c r="KWF21" s="757"/>
      <c r="KWG21" s="757"/>
      <c r="KWH21" s="757"/>
      <c r="KWI21" s="757"/>
      <c r="KWJ21" s="757"/>
      <c r="KWK21" s="757"/>
      <c r="KWL21" s="757"/>
      <c r="KWM21" s="757"/>
      <c r="KWN21" s="757"/>
      <c r="KWO21" s="757"/>
      <c r="KWP21" s="757"/>
      <c r="KWQ21" s="757"/>
      <c r="KWR21" s="757"/>
      <c r="KWS21" s="757"/>
      <c r="KWT21" s="757"/>
      <c r="KWU21" s="757"/>
      <c r="KWV21" s="757"/>
      <c r="KWW21" s="757"/>
      <c r="KWX21" s="757"/>
      <c r="KWY21" s="757"/>
      <c r="KWZ21" s="757"/>
      <c r="KXA21" s="757"/>
      <c r="KXB21" s="757"/>
      <c r="KXC21" s="757"/>
      <c r="KXD21" s="757"/>
      <c r="KXE21" s="757"/>
      <c r="KXF21" s="757"/>
      <c r="KXG21" s="757"/>
      <c r="KXH21" s="757"/>
      <c r="KXI21" s="757"/>
      <c r="KXJ21" s="757"/>
      <c r="KXK21" s="757"/>
      <c r="KXL21" s="757"/>
      <c r="KXM21" s="757"/>
      <c r="KXN21" s="757"/>
      <c r="KXO21" s="757"/>
      <c r="KXP21" s="757"/>
      <c r="KXQ21" s="757"/>
      <c r="KXR21" s="757"/>
      <c r="KXS21" s="757"/>
      <c r="KXT21" s="757"/>
      <c r="KXU21" s="757"/>
      <c r="KXV21" s="757"/>
      <c r="KXW21" s="757"/>
      <c r="KXX21" s="757"/>
      <c r="KXY21" s="757"/>
      <c r="KXZ21" s="757"/>
      <c r="KYA21" s="757"/>
      <c r="KYB21" s="757"/>
      <c r="KYC21" s="757"/>
      <c r="KYD21" s="757"/>
      <c r="KYE21" s="757"/>
      <c r="KYF21" s="757"/>
      <c r="KYG21" s="757"/>
      <c r="KYH21" s="757"/>
      <c r="KYI21" s="757"/>
      <c r="KYJ21" s="757"/>
      <c r="KYK21" s="757"/>
      <c r="KYL21" s="757"/>
      <c r="KYM21" s="757"/>
      <c r="KYN21" s="757"/>
      <c r="KYO21" s="757"/>
      <c r="KYP21" s="757"/>
      <c r="KYQ21" s="757"/>
      <c r="KYR21" s="757"/>
      <c r="KYS21" s="757"/>
      <c r="KYT21" s="757"/>
      <c r="KYU21" s="757"/>
      <c r="KYV21" s="757"/>
      <c r="KYW21" s="757"/>
      <c r="KYX21" s="757"/>
      <c r="KYY21" s="757"/>
      <c r="KYZ21" s="757"/>
      <c r="KZA21" s="757"/>
      <c r="KZB21" s="757"/>
      <c r="KZC21" s="757"/>
      <c r="KZD21" s="757"/>
      <c r="KZE21" s="757"/>
      <c r="KZF21" s="757"/>
      <c r="KZG21" s="757"/>
      <c r="KZH21" s="757"/>
      <c r="KZI21" s="757"/>
      <c r="KZJ21" s="757"/>
      <c r="KZK21" s="757"/>
      <c r="KZL21" s="757"/>
      <c r="KZM21" s="757"/>
      <c r="KZN21" s="757"/>
      <c r="KZO21" s="757"/>
      <c r="KZP21" s="757"/>
      <c r="KZQ21" s="757"/>
      <c r="KZR21" s="757"/>
      <c r="KZS21" s="757"/>
      <c r="KZT21" s="757"/>
      <c r="KZU21" s="757"/>
      <c r="KZV21" s="757"/>
      <c r="KZW21" s="757"/>
      <c r="KZX21" s="757"/>
      <c r="KZY21" s="757"/>
      <c r="KZZ21" s="757"/>
      <c r="LAA21" s="757"/>
      <c r="LAB21" s="757"/>
      <c r="LAC21" s="757"/>
      <c r="LAD21" s="757"/>
      <c r="LAE21" s="757"/>
      <c r="LAF21" s="757"/>
      <c r="LAG21" s="757"/>
      <c r="LAH21" s="757"/>
      <c r="LAI21" s="757"/>
      <c r="LAJ21" s="757"/>
      <c r="LAK21" s="757"/>
      <c r="LAL21" s="757"/>
      <c r="LAM21" s="757"/>
      <c r="LAN21" s="757"/>
      <c r="LAO21" s="757"/>
      <c r="LAP21" s="757"/>
      <c r="LAQ21" s="757"/>
      <c r="LAR21" s="757"/>
      <c r="LAS21" s="757"/>
      <c r="LAT21" s="757"/>
      <c r="LAU21" s="757"/>
      <c r="LAV21" s="757"/>
      <c r="LAW21" s="757"/>
      <c r="LAX21" s="757"/>
      <c r="LAY21" s="757"/>
      <c r="LAZ21" s="757"/>
      <c r="LBA21" s="757"/>
      <c r="LBB21" s="757"/>
      <c r="LBC21" s="757"/>
      <c r="LBD21" s="757"/>
      <c r="LBE21" s="757"/>
      <c r="LBF21" s="757"/>
      <c r="LBG21" s="757"/>
      <c r="LBH21" s="757"/>
      <c r="LBI21" s="757"/>
      <c r="LBJ21" s="757"/>
      <c r="LBK21" s="757"/>
      <c r="LBL21" s="757"/>
      <c r="LBM21" s="757"/>
      <c r="LBN21" s="757"/>
      <c r="LBO21" s="757"/>
      <c r="LBP21" s="757"/>
      <c r="LBQ21" s="757"/>
      <c r="LBR21" s="757"/>
      <c r="LBS21" s="757"/>
      <c r="LBT21" s="757"/>
      <c r="LBU21" s="757"/>
      <c r="LBV21" s="757"/>
      <c r="LBW21" s="757"/>
      <c r="LBX21" s="757"/>
      <c r="LBY21" s="757"/>
      <c r="LBZ21" s="757"/>
      <c r="LCA21" s="757"/>
      <c r="LCB21" s="757"/>
      <c r="LCC21" s="757"/>
      <c r="LCD21" s="757"/>
      <c r="LCE21" s="757"/>
      <c r="LCF21" s="757"/>
      <c r="LCG21" s="757"/>
      <c r="LCH21" s="757"/>
      <c r="LCI21" s="757"/>
      <c r="LCJ21" s="757"/>
      <c r="LCK21" s="757"/>
      <c r="LCL21" s="757"/>
      <c r="LCM21" s="757"/>
      <c r="LCN21" s="757"/>
      <c r="LCO21" s="757"/>
      <c r="LCP21" s="757"/>
      <c r="LCQ21" s="757"/>
      <c r="LCR21" s="757"/>
      <c r="LCS21" s="757"/>
      <c r="LCT21" s="757"/>
      <c r="LCU21" s="757"/>
      <c r="LCV21" s="757"/>
      <c r="LCW21" s="757"/>
      <c r="LCX21" s="757"/>
      <c r="LCY21" s="757"/>
      <c r="LCZ21" s="757"/>
      <c r="LDA21" s="757"/>
      <c r="LDB21" s="757"/>
      <c r="LDC21" s="757"/>
      <c r="LDD21" s="757"/>
      <c r="LDE21" s="757"/>
      <c r="LDF21" s="757"/>
      <c r="LDG21" s="757"/>
      <c r="LDH21" s="757"/>
      <c r="LDI21" s="757"/>
      <c r="LDJ21" s="757"/>
      <c r="LDK21" s="757"/>
      <c r="LDL21" s="757"/>
      <c r="LDM21" s="757"/>
      <c r="LDN21" s="757"/>
      <c r="LDO21" s="757"/>
      <c r="LDP21" s="757"/>
      <c r="LDQ21" s="757"/>
      <c r="LDR21" s="757"/>
      <c r="LDS21" s="757"/>
      <c r="LDT21" s="757"/>
      <c r="LDU21" s="757"/>
      <c r="LDV21" s="757"/>
      <c r="LDW21" s="757"/>
      <c r="LDX21" s="757"/>
      <c r="LDY21" s="757"/>
      <c r="LDZ21" s="757"/>
      <c r="LEA21" s="757"/>
      <c r="LEB21" s="757"/>
      <c r="LEC21" s="757"/>
      <c r="LED21" s="757"/>
      <c r="LEE21" s="757"/>
      <c r="LEF21" s="757"/>
      <c r="LEG21" s="757"/>
      <c r="LEH21" s="757"/>
      <c r="LEI21" s="757"/>
      <c r="LEJ21" s="757"/>
      <c r="LEK21" s="757"/>
      <c r="LEL21" s="757"/>
      <c r="LEM21" s="757"/>
      <c r="LEN21" s="757"/>
      <c r="LEO21" s="757"/>
      <c r="LEP21" s="757"/>
      <c r="LEQ21" s="757"/>
      <c r="LER21" s="757"/>
      <c r="LES21" s="757"/>
      <c r="LET21" s="757"/>
      <c r="LEU21" s="757"/>
      <c r="LEV21" s="757"/>
      <c r="LEW21" s="757"/>
      <c r="LEX21" s="757"/>
      <c r="LEY21" s="757"/>
      <c r="LEZ21" s="757"/>
      <c r="LFA21" s="757"/>
      <c r="LFB21" s="757"/>
      <c r="LFC21" s="757"/>
      <c r="LFD21" s="757"/>
      <c r="LFE21" s="757"/>
      <c r="LFF21" s="757"/>
      <c r="LFG21" s="757"/>
      <c r="LFH21" s="757"/>
      <c r="LFI21" s="757"/>
      <c r="LFJ21" s="757"/>
      <c r="LFK21" s="757"/>
      <c r="LFL21" s="757"/>
      <c r="LFM21" s="757"/>
      <c r="LFN21" s="757"/>
      <c r="LFO21" s="757"/>
      <c r="LFP21" s="757"/>
      <c r="LFQ21" s="757"/>
      <c r="LFR21" s="757"/>
      <c r="LFS21" s="757"/>
      <c r="LFT21" s="757"/>
      <c r="LFU21" s="757"/>
      <c r="LFV21" s="757"/>
      <c r="LFW21" s="757"/>
      <c r="LFX21" s="757"/>
      <c r="LFY21" s="757"/>
      <c r="LFZ21" s="757"/>
      <c r="LGA21" s="757"/>
      <c r="LGB21" s="757"/>
      <c r="LGC21" s="757"/>
      <c r="LGD21" s="757"/>
      <c r="LGE21" s="757"/>
      <c r="LGF21" s="757"/>
      <c r="LGG21" s="757"/>
      <c r="LGH21" s="757"/>
      <c r="LGI21" s="757"/>
      <c r="LGJ21" s="757"/>
      <c r="LGK21" s="757"/>
      <c r="LGL21" s="757"/>
      <c r="LGM21" s="757"/>
      <c r="LGN21" s="757"/>
      <c r="LGO21" s="757"/>
      <c r="LGP21" s="757"/>
      <c r="LGQ21" s="757"/>
      <c r="LGR21" s="757"/>
      <c r="LGS21" s="757"/>
      <c r="LGT21" s="757"/>
      <c r="LGU21" s="757"/>
      <c r="LGV21" s="757"/>
      <c r="LGW21" s="757"/>
      <c r="LGX21" s="757"/>
      <c r="LGY21" s="757"/>
      <c r="LGZ21" s="757"/>
      <c r="LHA21" s="757"/>
      <c r="LHB21" s="757"/>
      <c r="LHC21" s="757"/>
      <c r="LHD21" s="757"/>
      <c r="LHE21" s="757"/>
      <c r="LHF21" s="757"/>
      <c r="LHG21" s="757"/>
      <c r="LHH21" s="757"/>
      <c r="LHI21" s="757"/>
      <c r="LHJ21" s="757"/>
      <c r="LHK21" s="757"/>
      <c r="LHL21" s="757"/>
      <c r="LHM21" s="757"/>
      <c r="LHN21" s="757"/>
      <c r="LHO21" s="757"/>
      <c r="LHP21" s="757"/>
      <c r="LHQ21" s="757"/>
      <c r="LHR21" s="757"/>
      <c r="LHS21" s="757"/>
      <c r="LHT21" s="757"/>
      <c r="LHU21" s="757"/>
      <c r="LHV21" s="757"/>
      <c r="LHW21" s="757"/>
      <c r="LHX21" s="757"/>
      <c r="LHY21" s="757"/>
      <c r="LHZ21" s="757"/>
      <c r="LIA21" s="757"/>
      <c r="LIB21" s="757"/>
      <c r="LIC21" s="757"/>
      <c r="LID21" s="757"/>
      <c r="LIE21" s="757"/>
      <c r="LIF21" s="757"/>
      <c r="LIG21" s="757"/>
      <c r="LIH21" s="757"/>
      <c r="LII21" s="757"/>
      <c r="LIJ21" s="757"/>
      <c r="LIK21" s="757"/>
      <c r="LIL21" s="757"/>
      <c r="LIM21" s="757"/>
      <c r="LIN21" s="757"/>
      <c r="LIO21" s="757"/>
      <c r="LIP21" s="757"/>
      <c r="LIQ21" s="757"/>
      <c r="LIR21" s="757"/>
      <c r="LIS21" s="757"/>
      <c r="LIT21" s="757"/>
      <c r="LIU21" s="757"/>
      <c r="LIV21" s="757"/>
      <c r="LIW21" s="757"/>
      <c r="LIX21" s="757"/>
      <c r="LIY21" s="757"/>
      <c r="LIZ21" s="757"/>
      <c r="LJA21" s="757"/>
      <c r="LJB21" s="757"/>
      <c r="LJC21" s="757"/>
      <c r="LJD21" s="757"/>
      <c r="LJE21" s="757"/>
      <c r="LJF21" s="757"/>
      <c r="LJG21" s="757"/>
      <c r="LJH21" s="757"/>
      <c r="LJI21" s="757"/>
      <c r="LJJ21" s="757"/>
      <c r="LJK21" s="757"/>
      <c r="LJL21" s="757"/>
      <c r="LJM21" s="757"/>
      <c r="LJN21" s="757"/>
      <c r="LJO21" s="757"/>
      <c r="LJP21" s="757"/>
      <c r="LJQ21" s="757"/>
      <c r="LJR21" s="757"/>
      <c r="LJS21" s="757"/>
      <c r="LJT21" s="757"/>
      <c r="LJU21" s="757"/>
      <c r="LJV21" s="757"/>
      <c r="LJW21" s="757"/>
      <c r="LJX21" s="757"/>
      <c r="LJY21" s="757"/>
      <c r="LJZ21" s="757"/>
      <c r="LKA21" s="757"/>
      <c r="LKB21" s="757"/>
      <c r="LKC21" s="757"/>
      <c r="LKD21" s="757"/>
      <c r="LKE21" s="757"/>
      <c r="LKF21" s="757"/>
      <c r="LKG21" s="757"/>
      <c r="LKH21" s="757"/>
      <c r="LKI21" s="757"/>
      <c r="LKJ21" s="757"/>
      <c r="LKK21" s="757"/>
      <c r="LKL21" s="757"/>
      <c r="LKM21" s="757"/>
      <c r="LKN21" s="757"/>
      <c r="LKO21" s="757"/>
      <c r="LKP21" s="757"/>
      <c r="LKQ21" s="757"/>
      <c r="LKR21" s="757"/>
      <c r="LKS21" s="757"/>
      <c r="LKT21" s="757"/>
      <c r="LKU21" s="757"/>
      <c r="LKV21" s="757"/>
      <c r="LKW21" s="757"/>
      <c r="LKX21" s="757"/>
      <c r="LKY21" s="757"/>
      <c r="LKZ21" s="757"/>
      <c r="LLA21" s="757"/>
      <c r="LLB21" s="757"/>
      <c r="LLC21" s="757"/>
      <c r="LLD21" s="757"/>
      <c r="LLE21" s="757"/>
      <c r="LLF21" s="757"/>
      <c r="LLG21" s="757"/>
      <c r="LLH21" s="757"/>
      <c r="LLI21" s="757"/>
      <c r="LLJ21" s="757"/>
      <c r="LLK21" s="757"/>
      <c r="LLL21" s="757"/>
      <c r="LLM21" s="757"/>
      <c r="LLN21" s="757"/>
      <c r="LLO21" s="757"/>
      <c r="LLP21" s="757"/>
      <c r="LLQ21" s="757"/>
      <c r="LLR21" s="757"/>
      <c r="LLS21" s="757"/>
      <c r="LLT21" s="757"/>
      <c r="LLU21" s="757"/>
      <c r="LLV21" s="757"/>
      <c r="LLW21" s="757"/>
      <c r="LLX21" s="757"/>
      <c r="LLY21" s="757"/>
      <c r="LLZ21" s="757"/>
      <c r="LMA21" s="757"/>
      <c r="LMB21" s="757"/>
      <c r="LMC21" s="757"/>
      <c r="LMD21" s="757"/>
      <c r="LME21" s="757"/>
      <c r="LMF21" s="757"/>
      <c r="LMG21" s="757"/>
      <c r="LMH21" s="757"/>
      <c r="LMI21" s="757"/>
      <c r="LMJ21" s="757"/>
      <c r="LMK21" s="757"/>
      <c r="LML21" s="757"/>
      <c r="LMM21" s="757"/>
      <c r="LMN21" s="757"/>
      <c r="LMO21" s="757"/>
      <c r="LMP21" s="757"/>
      <c r="LMQ21" s="757"/>
      <c r="LMR21" s="757"/>
      <c r="LMS21" s="757"/>
      <c r="LMT21" s="757"/>
      <c r="LMU21" s="757"/>
      <c r="LMV21" s="757"/>
      <c r="LMW21" s="757"/>
      <c r="LMX21" s="757"/>
      <c r="LMY21" s="757"/>
      <c r="LMZ21" s="757"/>
      <c r="LNA21" s="757"/>
      <c r="LNB21" s="757"/>
      <c r="LNC21" s="757"/>
      <c r="LND21" s="757"/>
      <c r="LNE21" s="757"/>
      <c r="LNF21" s="757"/>
      <c r="LNG21" s="757"/>
      <c r="LNH21" s="757"/>
      <c r="LNI21" s="757"/>
      <c r="LNJ21" s="757"/>
      <c r="LNK21" s="757"/>
      <c r="LNL21" s="757"/>
      <c r="LNM21" s="757"/>
      <c r="LNN21" s="757"/>
      <c r="LNO21" s="757"/>
      <c r="LNP21" s="757"/>
      <c r="LNQ21" s="757"/>
      <c r="LNR21" s="757"/>
      <c r="LNS21" s="757"/>
      <c r="LNT21" s="757"/>
      <c r="LNU21" s="757"/>
      <c r="LNV21" s="757"/>
      <c r="LNW21" s="757"/>
      <c r="LNX21" s="757"/>
      <c r="LNY21" s="757"/>
      <c r="LNZ21" s="757"/>
      <c r="LOA21" s="757"/>
      <c r="LOB21" s="757"/>
      <c r="LOC21" s="757"/>
      <c r="LOD21" s="757"/>
      <c r="LOE21" s="757"/>
      <c r="LOF21" s="757"/>
      <c r="LOG21" s="757"/>
      <c r="LOH21" s="757"/>
      <c r="LOI21" s="757"/>
      <c r="LOJ21" s="757"/>
      <c r="LOK21" s="757"/>
      <c r="LOL21" s="757"/>
      <c r="LOM21" s="757"/>
      <c r="LON21" s="757"/>
      <c r="LOO21" s="757"/>
      <c r="LOP21" s="757"/>
      <c r="LOQ21" s="757"/>
      <c r="LOR21" s="757"/>
      <c r="LOS21" s="757"/>
      <c r="LOT21" s="757"/>
      <c r="LOU21" s="757"/>
      <c r="LOV21" s="757"/>
      <c r="LOW21" s="757"/>
      <c r="LOX21" s="757"/>
      <c r="LOY21" s="757"/>
      <c r="LOZ21" s="757"/>
      <c r="LPA21" s="757"/>
      <c r="LPB21" s="757"/>
      <c r="LPC21" s="757"/>
      <c r="LPD21" s="757"/>
      <c r="LPE21" s="757"/>
      <c r="LPF21" s="757"/>
      <c r="LPG21" s="757"/>
      <c r="LPH21" s="757"/>
      <c r="LPI21" s="757"/>
      <c r="LPJ21" s="757"/>
      <c r="LPK21" s="757"/>
      <c r="LPL21" s="757"/>
      <c r="LPM21" s="757"/>
      <c r="LPN21" s="757"/>
      <c r="LPO21" s="757"/>
      <c r="LPP21" s="757"/>
      <c r="LPQ21" s="757"/>
      <c r="LPR21" s="757"/>
      <c r="LPS21" s="757"/>
      <c r="LPT21" s="757"/>
      <c r="LPU21" s="757"/>
      <c r="LPV21" s="757"/>
      <c r="LPW21" s="757"/>
      <c r="LPX21" s="757"/>
      <c r="LPY21" s="757"/>
      <c r="LPZ21" s="757"/>
      <c r="LQA21" s="757"/>
      <c r="LQB21" s="757"/>
      <c r="LQC21" s="757"/>
      <c r="LQD21" s="757"/>
      <c r="LQE21" s="757"/>
      <c r="LQF21" s="757"/>
      <c r="LQG21" s="757"/>
      <c r="LQH21" s="757"/>
      <c r="LQI21" s="757"/>
      <c r="LQJ21" s="757"/>
      <c r="LQK21" s="757"/>
      <c r="LQL21" s="757"/>
      <c r="LQM21" s="757"/>
      <c r="LQN21" s="757"/>
      <c r="LQO21" s="757"/>
      <c r="LQP21" s="757"/>
      <c r="LQQ21" s="757"/>
      <c r="LQR21" s="757"/>
      <c r="LQS21" s="757"/>
      <c r="LQT21" s="757"/>
      <c r="LQU21" s="757"/>
      <c r="LQV21" s="757"/>
      <c r="LQW21" s="757"/>
      <c r="LQX21" s="757"/>
      <c r="LQY21" s="757"/>
      <c r="LQZ21" s="757"/>
      <c r="LRA21" s="757"/>
      <c r="LRB21" s="757"/>
      <c r="LRC21" s="757"/>
      <c r="LRD21" s="757"/>
      <c r="LRE21" s="757"/>
      <c r="LRF21" s="757"/>
      <c r="LRG21" s="757"/>
      <c r="LRH21" s="757"/>
      <c r="LRI21" s="757"/>
      <c r="LRJ21" s="757"/>
      <c r="LRK21" s="757"/>
      <c r="LRL21" s="757"/>
      <c r="LRM21" s="757"/>
      <c r="LRN21" s="757"/>
      <c r="LRO21" s="757"/>
      <c r="LRP21" s="757"/>
      <c r="LRQ21" s="757"/>
      <c r="LRR21" s="757"/>
      <c r="LRS21" s="757"/>
      <c r="LRT21" s="757"/>
      <c r="LRU21" s="757"/>
      <c r="LRV21" s="757"/>
      <c r="LRW21" s="757"/>
      <c r="LRX21" s="757"/>
      <c r="LRY21" s="757"/>
      <c r="LRZ21" s="757"/>
      <c r="LSA21" s="757"/>
      <c r="LSB21" s="757"/>
      <c r="LSC21" s="757"/>
      <c r="LSD21" s="757"/>
      <c r="LSE21" s="757"/>
      <c r="LSF21" s="757"/>
      <c r="LSG21" s="757"/>
      <c r="LSH21" s="757"/>
      <c r="LSI21" s="757"/>
      <c r="LSJ21" s="757"/>
      <c r="LSK21" s="757"/>
      <c r="LSL21" s="757"/>
      <c r="LSM21" s="757"/>
      <c r="LSN21" s="757"/>
      <c r="LSO21" s="757"/>
      <c r="LSP21" s="757"/>
      <c r="LSQ21" s="757"/>
      <c r="LSR21" s="757"/>
      <c r="LSS21" s="757"/>
      <c r="LST21" s="757"/>
      <c r="LSU21" s="757"/>
      <c r="LSV21" s="757"/>
      <c r="LSW21" s="757"/>
      <c r="LSX21" s="757"/>
      <c r="LSY21" s="757"/>
      <c r="LSZ21" s="757"/>
      <c r="LTA21" s="757"/>
      <c r="LTB21" s="757"/>
      <c r="LTC21" s="757"/>
      <c r="LTD21" s="757"/>
      <c r="LTE21" s="757"/>
      <c r="LTF21" s="757"/>
      <c r="LTG21" s="757"/>
      <c r="LTH21" s="757"/>
      <c r="LTI21" s="757"/>
      <c r="LTJ21" s="757"/>
      <c r="LTK21" s="757"/>
      <c r="LTL21" s="757"/>
      <c r="LTM21" s="757"/>
      <c r="LTN21" s="757"/>
      <c r="LTO21" s="757"/>
      <c r="LTP21" s="757"/>
      <c r="LTQ21" s="757"/>
      <c r="LTR21" s="757"/>
      <c r="LTS21" s="757"/>
      <c r="LTT21" s="757"/>
      <c r="LTU21" s="757"/>
      <c r="LTV21" s="757"/>
      <c r="LTW21" s="757"/>
      <c r="LTX21" s="757"/>
      <c r="LTY21" s="757"/>
      <c r="LTZ21" s="757"/>
      <c r="LUA21" s="757"/>
      <c r="LUB21" s="757"/>
      <c r="LUC21" s="757"/>
      <c r="LUD21" s="757"/>
      <c r="LUE21" s="757"/>
      <c r="LUF21" s="757"/>
      <c r="LUG21" s="757"/>
      <c r="LUH21" s="757"/>
      <c r="LUI21" s="757"/>
      <c r="LUJ21" s="757"/>
      <c r="LUK21" s="757"/>
      <c r="LUL21" s="757"/>
      <c r="LUM21" s="757"/>
      <c r="LUN21" s="757"/>
      <c r="LUO21" s="757"/>
      <c r="LUP21" s="757"/>
      <c r="LUQ21" s="757"/>
      <c r="LUR21" s="757"/>
      <c r="LUS21" s="757"/>
      <c r="LUT21" s="757"/>
      <c r="LUU21" s="757"/>
      <c r="LUV21" s="757"/>
      <c r="LUW21" s="757"/>
      <c r="LUX21" s="757"/>
      <c r="LUY21" s="757"/>
      <c r="LUZ21" s="757"/>
      <c r="LVA21" s="757"/>
      <c r="LVB21" s="757"/>
      <c r="LVC21" s="757"/>
      <c r="LVD21" s="757"/>
      <c r="LVE21" s="757"/>
      <c r="LVF21" s="757"/>
      <c r="LVG21" s="757"/>
      <c r="LVH21" s="757"/>
      <c r="LVI21" s="757"/>
      <c r="LVJ21" s="757"/>
      <c r="LVK21" s="757"/>
      <c r="LVL21" s="757"/>
      <c r="LVM21" s="757"/>
      <c r="LVN21" s="757"/>
      <c r="LVO21" s="757"/>
      <c r="LVP21" s="757"/>
      <c r="LVQ21" s="757"/>
      <c r="LVR21" s="757"/>
      <c r="LVS21" s="757"/>
      <c r="LVT21" s="757"/>
      <c r="LVU21" s="757"/>
      <c r="LVV21" s="757"/>
      <c r="LVW21" s="757"/>
      <c r="LVX21" s="757"/>
      <c r="LVY21" s="757"/>
      <c r="LVZ21" s="757"/>
      <c r="LWA21" s="757"/>
      <c r="LWB21" s="757"/>
      <c r="LWC21" s="757"/>
      <c r="LWD21" s="757"/>
      <c r="LWE21" s="757"/>
      <c r="LWF21" s="757"/>
      <c r="LWG21" s="757"/>
      <c r="LWH21" s="757"/>
      <c r="LWI21" s="757"/>
      <c r="LWJ21" s="757"/>
      <c r="LWK21" s="757"/>
      <c r="LWL21" s="757"/>
      <c r="LWM21" s="757"/>
      <c r="LWN21" s="757"/>
      <c r="LWO21" s="757"/>
      <c r="LWP21" s="757"/>
      <c r="LWQ21" s="757"/>
      <c r="LWR21" s="757"/>
      <c r="LWS21" s="757"/>
      <c r="LWT21" s="757"/>
      <c r="LWU21" s="757"/>
      <c r="LWV21" s="757"/>
      <c r="LWW21" s="757"/>
      <c r="LWX21" s="757"/>
      <c r="LWY21" s="757"/>
      <c r="LWZ21" s="757"/>
      <c r="LXA21" s="757"/>
      <c r="LXB21" s="757"/>
      <c r="LXC21" s="757"/>
      <c r="LXD21" s="757"/>
      <c r="LXE21" s="757"/>
      <c r="LXF21" s="757"/>
      <c r="LXG21" s="757"/>
      <c r="LXH21" s="757"/>
      <c r="LXI21" s="757"/>
      <c r="LXJ21" s="757"/>
      <c r="LXK21" s="757"/>
      <c r="LXL21" s="757"/>
      <c r="LXM21" s="757"/>
      <c r="LXN21" s="757"/>
      <c r="LXO21" s="757"/>
      <c r="LXP21" s="757"/>
      <c r="LXQ21" s="757"/>
      <c r="LXR21" s="757"/>
      <c r="LXS21" s="757"/>
      <c r="LXT21" s="757"/>
      <c r="LXU21" s="757"/>
      <c r="LXV21" s="757"/>
      <c r="LXW21" s="757"/>
      <c r="LXX21" s="757"/>
      <c r="LXY21" s="757"/>
      <c r="LXZ21" s="757"/>
      <c r="LYA21" s="757"/>
      <c r="LYB21" s="757"/>
      <c r="LYC21" s="757"/>
      <c r="LYD21" s="757"/>
      <c r="LYE21" s="757"/>
      <c r="LYF21" s="757"/>
      <c r="LYG21" s="757"/>
      <c r="LYH21" s="757"/>
      <c r="LYI21" s="757"/>
      <c r="LYJ21" s="757"/>
      <c r="LYK21" s="757"/>
      <c r="LYL21" s="757"/>
      <c r="LYM21" s="757"/>
      <c r="LYN21" s="757"/>
      <c r="LYO21" s="757"/>
      <c r="LYP21" s="757"/>
      <c r="LYQ21" s="757"/>
      <c r="LYR21" s="757"/>
      <c r="LYS21" s="757"/>
      <c r="LYT21" s="757"/>
      <c r="LYU21" s="757"/>
      <c r="LYV21" s="757"/>
      <c r="LYW21" s="757"/>
      <c r="LYX21" s="757"/>
      <c r="LYY21" s="757"/>
      <c r="LYZ21" s="757"/>
      <c r="LZA21" s="757"/>
      <c r="LZB21" s="757"/>
      <c r="LZC21" s="757"/>
      <c r="LZD21" s="757"/>
      <c r="LZE21" s="757"/>
      <c r="LZF21" s="757"/>
      <c r="LZG21" s="757"/>
      <c r="LZH21" s="757"/>
      <c r="LZI21" s="757"/>
      <c r="LZJ21" s="757"/>
      <c r="LZK21" s="757"/>
      <c r="LZL21" s="757"/>
      <c r="LZM21" s="757"/>
      <c r="LZN21" s="757"/>
      <c r="LZO21" s="757"/>
      <c r="LZP21" s="757"/>
      <c r="LZQ21" s="757"/>
      <c r="LZR21" s="757"/>
      <c r="LZS21" s="757"/>
      <c r="LZT21" s="757"/>
      <c r="LZU21" s="757"/>
      <c r="LZV21" s="757"/>
      <c r="LZW21" s="757"/>
      <c r="LZX21" s="757"/>
      <c r="LZY21" s="757"/>
      <c r="LZZ21" s="757"/>
      <c r="MAA21" s="757"/>
      <c r="MAB21" s="757"/>
      <c r="MAC21" s="757"/>
      <c r="MAD21" s="757"/>
      <c r="MAE21" s="757"/>
      <c r="MAF21" s="757"/>
      <c r="MAG21" s="757"/>
      <c r="MAH21" s="757"/>
      <c r="MAI21" s="757"/>
      <c r="MAJ21" s="757"/>
      <c r="MAK21" s="757"/>
      <c r="MAL21" s="757"/>
      <c r="MAM21" s="757"/>
      <c r="MAN21" s="757"/>
      <c r="MAO21" s="757"/>
      <c r="MAP21" s="757"/>
      <c r="MAQ21" s="757"/>
      <c r="MAR21" s="757"/>
      <c r="MAS21" s="757"/>
      <c r="MAT21" s="757"/>
      <c r="MAU21" s="757"/>
      <c r="MAV21" s="757"/>
      <c r="MAW21" s="757"/>
      <c r="MAX21" s="757"/>
      <c r="MAY21" s="757"/>
      <c r="MAZ21" s="757"/>
      <c r="MBA21" s="757"/>
      <c r="MBB21" s="757"/>
      <c r="MBC21" s="757"/>
      <c r="MBD21" s="757"/>
      <c r="MBE21" s="757"/>
      <c r="MBF21" s="757"/>
      <c r="MBG21" s="757"/>
      <c r="MBH21" s="757"/>
      <c r="MBI21" s="757"/>
      <c r="MBJ21" s="757"/>
      <c r="MBK21" s="757"/>
      <c r="MBL21" s="757"/>
      <c r="MBM21" s="757"/>
      <c r="MBN21" s="757"/>
      <c r="MBO21" s="757"/>
      <c r="MBP21" s="757"/>
      <c r="MBQ21" s="757"/>
      <c r="MBR21" s="757"/>
      <c r="MBS21" s="757"/>
      <c r="MBT21" s="757"/>
      <c r="MBU21" s="757"/>
      <c r="MBV21" s="757"/>
      <c r="MBW21" s="757"/>
      <c r="MBX21" s="757"/>
      <c r="MBY21" s="757"/>
      <c r="MBZ21" s="757"/>
      <c r="MCA21" s="757"/>
      <c r="MCB21" s="757"/>
      <c r="MCC21" s="757"/>
      <c r="MCD21" s="757"/>
      <c r="MCE21" s="757"/>
      <c r="MCF21" s="757"/>
      <c r="MCG21" s="757"/>
      <c r="MCH21" s="757"/>
      <c r="MCI21" s="757"/>
      <c r="MCJ21" s="757"/>
      <c r="MCK21" s="757"/>
      <c r="MCL21" s="757"/>
      <c r="MCM21" s="757"/>
      <c r="MCN21" s="757"/>
      <c r="MCO21" s="757"/>
      <c r="MCP21" s="757"/>
      <c r="MCQ21" s="757"/>
      <c r="MCR21" s="757"/>
      <c r="MCS21" s="757"/>
      <c r="MCT21" s="757"/>
      <c r="MCU21" s="757"/>
      <c r="MCV21" s="757"/>
      <c r="MCW21" s="757"/>
      <c r="MCX21" s="757"/>
      <c r="MCY21" s="757"/>
      <c r="MCZ21" s="757"/>
      <c r="MDA21" s="757"/>
      <c r="MDB21" s="757"/>
      <c r="MDC21" s="757"/>
      <c r="MDD21" s="757"/>
      <c r="MDE21" s="757"/>
      <c r="MDF21" s="757"/>
      <c r="MDG21" s="757"/>
      <c r="MDH21" s="757"/>
      <c r="MDI21" s="757"/>
      <c r="MDJ21" s="757"/>
      <c r="MDK21" s="757"/>
      <c r="MDL21" s="757"/>
      <c r="MDM21" s="757"/>
      <c r="MDN21" s="757"/>
      <c r="MDO21" s="757"/>
      <c r="MDP21" s="757"/>
      <c r="MDQ21" s="757"/>
      <c r="MDR21" s="757"/>
      <c r="MDS21" s="757"/>
      <c r="MDT21" s="757"/>
      <c r="MDU21" s="757"/>
      <c r="MDV21" s="757"/>
      <c r="MDW21" s="757"/>
      <c r="MDX21" s="757"/>
      <c r="MDY21" s="757"/>
      <c r="MDZ21" s="757"/>
      <c r="MEA21" s="757"/>
      <c r="MEB21" s="757"/>
      <c r="MEC21" s="757"/>
      <c r="MED21" s="757"/>
      <c r="MEE21" s="757"/>
      <c r="MEF21" s="757"/>
      <c r="MEG21" s="757"/>
      <c r="MEH21" s="757"/>
      <c r="MEI21" s="757"/>
      <c r="MEJ21" s="757"/>
      <c r="MEK21" s="757"/>
      <c r="MEL21" s="757"/>
      <c r="MEM21" s="757"/>
      <c r="MEN21" s="757"/>
      <c r="MEO21" s="757"/>
      <c r="MEP21" s="757"/>
      <c r="MEQ21" s="757"/>
      <c r="MER21" s="757"/>
      <c r="MES21" s="757"/>
      <c r="MET21" s="757"/>
      <c r="MEU21" s="757"/>
      <c r="MEV21" s="757"/>
      <c r="MEW21" s="757"/>
      <c r="MEX21" s="757"/>
      <c r="MEY21" s="757"/>
      <c r="MEZ21" s="757"/>
      <c r="MFA21" s="757"/>
      <c r="MFB21" s="757"/>
      <c r="MFC21" s="757"/>
      <c r="MFD21" s="757"/>
      <c r="MFE21" s="757"/>
      <c r="MFF21" s="757"/>
      <c r="MFG21" s="757"/>
      <c r="MFH21" s="757"/>
      <c r="MFI21" s="757"/>
      <c r="MFJ21" s="757"/>
      <c r="MFK21" s="757"/>
      <c r="MFL21" s="757"/>
      <c r="MFM21" s="757"/>
      <c r="MFN21" s="757"/>
      <c r="MFO21" s="757"/>
      <c r="MFP21" s="757"/>
      <c r="MFQ21" s="757"/>
      <c r="MFR21" s="757"/>
      <c r="MFS21" s="757"/>
      <c r="MFT21" s="757"/>
      <c r="MFU21" s="757"/>
      <c r="MFV21" s="757"/>
      <c r="MFW21" s="757"/>
      <c r="MFX21" s="757"/>
      <c r="MFY21" s="757"/>
      <c r="MFZ21" s="757"/>
      <c r="MGA21" s="757"/>
      <c r="MGB21" s="757"/>
      <c r="MGC21" s="757"/>
      <c r="MGD21" s="757"/>
      <c r="MGE21" s="757"/>
      <c r="MGF21" s="757"/>
      <c r="MGG21" s="757"/>
      <c r="MGH21" s="757"/>
      <c r="MGI21" s="757"/>
      <c r="MGJ21" s="757"/>
      <c r="MGK21" s="757"/>
      <c r="MGL21" s="757"/>
      <c r="MGM21" s="757"/>
      <c r="MGN21" s="757"/>
      <c r="MGO21" s="757"/>
      <c r="MGP21" s="757"/>
      <c r="MGQ21" s="757"/>
      <c r="MGR21" s="757"/>
      <c r="MGS21" s="757"/>
      <c r="MGT21" s="757"/>
      <c r="MGU21" s="757"/>
      <c r="MGV21" s="757"/>
      <c r="MGW21" s="757"/>
      <c r="MGX21" s="757"/>
      <c r="MGY21" s="757"/>
      <c r="MGZ21" s="757"/>
      <c r="MHA21" s="757"/>
      <c r="MHB21" s="757"/>
      <c r="MHC21" s="757"/>
      <c r="MHD21" s="757"/>
      <c r="MHE21" s="757"/>
      <c r="MHF21" s="757"/>
      <c r="MHG21" s="757"/>
      <c r="MHH21" s="757"/>
      <c r="MHI21" s="757"/>
      <c r="MHJ21" s="757"/>
      <c r="MHK21" s="757"/>
      <c r="MHL21" s="757"/>
      <c r="MHM21" s="757"/>
      <c r="MHN21" s="757"/>
      <c r="MHO21" s="757"/>
      <c r="MHP21" s="757"/>
      <c r="MHQ21" s="757"/>
      <c r="MHR21" s="757"/>
      <c r="MHS21" s="757"/>
      <c r="MHT21" s="757"/>
      <c r="MHU21" s="757"/>
      <c r="MHV21" s="757"/>
      <c r="MHW21" s="757"/>
      <c r="MHX21" s="757"/>
      <c r="MHY21" s="757"/>
      <c r="MHZ21" s="757"/>
      <c r="MIA21" s="757"/>
      <c r="MIB21" s="757"/>
      <c r="MIC21" s="757"/>
      <c r="MID21" s="757"/>
      <c r="MIE21" s="757"/>
      <c r="MIF21" s="757"/>
      <c r="MIG21" s="757"/>
      <c r="MIH21" s="757"/>
      <c r="MII21" s="757"/>
      <c r="MIJ21" s="757"/>
      <c r="MIK21" s="757"/>
      <c r="MIL21" s="757"/>
      <c r="MIM21" s="757"/>
      <c r="MIN21" s="757"/>
      <c r="MIO21" s="757"/>
      <c r="MIP21" s="757"/>
      <c r="MIQ21" s="757"/>
      <c r="MIR21" s="757"/>
      <c r="MIS21" s="757"/>
      <c r="MIT21" s="757"/>
      <c r="MIU21" s="757"/>
      <c r="MIV21" s="757"/>
      <c r="MIW21" s="757"/>
      <c r="MIX21" s="757"/>
      <c r="MIY21" s="757"/>
      <c r="MIZ21" s="757"/>
      <c r="MJA21" s="757"/>
      <c r="MJB21" s="757"/>
      <c r="MJC21" s="757"/>
      <c r="MJD21" s="757"/>
      <c r="MJE21" s="757"/>
      <c r="MJF21" s="757"/>
      <c r="MJG21" s="757"/>
      <c r="MJH21" s="757"/>
      <c r="MJI21" s="757"/>
      <c r="MJJ21" s="757"/>
      <c r="MJK21" s="757"/>
      <c r="MJL21" s="757"/>
      <c r="MJM21" s="757"/>
      <c r="MJN21" s="757"/>
      <c r="MJO21" s="757"/>
      <c r="MJP21" s="757"/>
      <c r="MJQ21" s="757"/>
      <c r="MJR21" s="757"/>
      <c r="MJS21" s="757"/>
      <c r="MJT21" s="757"/>
      <c r="MJU21" s="757"/>
      <c r="MJV21" s="757"/>
      <c r="MJW21" s="757"/>
      <c r="MJX21" s="757"/>
      <c r="MJY21" s="757"/>
      <c r="MJZ21" s="757"/>
      <c r="MKA21" s="757"/>
      <c r="MKB21" s="757"/>
      <c r="MKC21" s="757"/>
      <c r="MKD21" s="757"/>
      <c r="MKE21" s="757"/>
      <c r="MKF21" s="757"/>
      <c r="MKG21" s="757"/>
      <c r="MKH21" s="757"/>
      <c r="MKI21" s="757"/>
      <c r="MKJ21" s="757"/>
      <c r="MKK21" s="757"/>
      <c r="MKL21" s="757"/>
      <c r="MKM21" s="757"/>
      <c r="MKN21" s="757"/>
      <c r="MKO21" s="757"/>
      <c r="MKP21" s="757"/>
      <c r="MKQ21" s="757"/>
      <c r="MKR21" s="757"/>
      <c r="MKS21" s="757"/>
      <c r="MKT21" s="757"/>
      <c r="MKU21" s="757"/>
      <c r="MKV21" s="757"/>
      <c r="MKW21" s="757"/>
      <c r="MKX21" s="757"/>
      <c r="MKY21" s="757"/>
      <c r="MKZ21" s="757"/>
      <c r="MLA21" s="757"/>
      <c r="MLB21" s="757"/>
      <c r="MLC21" s="757"/>
      <c r="MLD21" s="757"/>
      <c r="MLE21" s="757"/>
      <c r="MLF21" s="757"/>
      <c r="MLG21" s="757"/>
      <c r="MLH21" s="757"/>
      <c r="MLI21" s="757"/>
      <c r="MLJ21" s="757"/>
      <c r="MLK21" s="757"/>
      <c r="MLL21" s="757"/>
      <c r="MLM21" s="757"/>
      <c r="MLN21" s="757"/>
      <c r="MLO21" s="757"/>
      <c r="MLP21" s="757"/>
      <c r="MLQ21" s="757"/>
      <c r="MLR21" s="757"/>
      <c r="MLS21" s="757"/>
      <c r="MLT21" s="757"/>
      <c r="MLU21" s="757"/>
      <c r="MLV21" s="757"/>
      <c r="MLW21" s="757"/>
      <c r="MLX21" s="757"/>
      <c r="MLY21" s="757"/>
      <c r="MLZ21" s="757"/>
      <c r="MMA21" s="757"/>
      <c r="MMB21" s="757"/>
      <c r="MMC21" s="757"/>
      <c r="MMD21" s="757"/>
      <c r="MME21" s="757"/>
      <c r="MMF21" s="757"/>
      <c r="MMG21" s="757"/>
      <c r="MMH21" s="757"/>
      <c r="MMI21" s="757"/>
      <c r="MMJ21" s="757"/>
      <c r="MMK21" s="757"/>
      <c r="MML21" s="757"/>
      <c r="MMM21" s="757"/>
      <c r="MMN21" s="757"/>
      <c r="MMO21" s="757"/>
      <c r="MMP21" s="757"/>
      <c r="MMQ21" s="757"/>
      <c r="MMR21" s="757"/>
      <c r="MMS21" s="757"/>
      <c r="MMT21" s="757"/>
      <c r="MMU21" s="757"/>
      <c r="MMV21" s="757"/>
      <c r="MMW21" s="757"/>
      <c r="MMX21" s="757"/>
      <c r="MMY21" s="757"/>
      <c r="MMZ21" s="757"/>
      <c r="MNA21" s="757"/>
      <c r="MNB21" s="757"/>
      <c r="MNC21" s="757"/>
      <c r="MND21" s="757"/>
      <c r="MNE21" s="757"/>
      <c r="MNF21" s="757"/>
      <c r="MNG21" s="757"/>
      <c r="MNH21" s="757"/>
      <c r="MNI21" s="757"/>
      <c r="MNJ21" s="757"/>
      <c r="MNK21" s="757"/>
      <c r="MNL21" s="757"/>
      <c r="MNM21" s="757"/>
      <c r="MNN21" s="757"/>
      <c r="MNO21" s="757"/>
      <c r="MNP21" s="757"/>
      <c r="MNQ21" s="757"/>
      <c r="MNR21" s="757"/>
      <c r="MNS21" s="757"/>
      <c r="MNT21" s="757"/>
      <c r="MNU21" s="757"/>
      <c r="MNV21" s="757"/>
      <c r="MNW21" s="757"/>
      <c r="MNX21" s="757"/>
      <c r="MNY21" s="757"/>
      <c r="MNZ21" s="757"/>
      <c r="MOA21" s="757"/>
      <c r="MOB21" s="757"/>
      <c r="MOC21" s="757"/>
      <c r="MOD21" s="757"/>
      <c r="MOE21" s="757"/>
      <c r="MOF21" s="757"/>
      <c r="MOG21" s="757"/>
      <c r="MOH21" s="757"/>
      <c r="MOI21" s="757"/>
      <c r="MOJ21" s="757"/>
      <c r="MOK21" s="757"/>
      <c r="MOL21" s="757"/>
      <c r="MOM21" s="757"/>
      <c r="MON21" s="757"/>
      <c r="MOO21" s="757"/>
      <c r="MOP21" s="757"/>
      <c r="MOQ21" s="757"/>
      <c r="MOR21" s="757"/>
      <c r="MOS21" s="757"/>
      <c r="MOT21" s="757"/>
      <c r="MOU21" s="757"/>
      <c r="MOV21" s="757"/>
      <c r="MOW21" s="757"/>
      <c r="MOX21" s="757"/>
      <c r="MOY21" s="757"/>
      <c r="MOZ21" s="757"/>
      <c r="MPA21" s="757"/>
      <c r="MPB21" s="757"/>
      <c r="MPC21" s="757"/>
      <c r="MPD21" s="757"/>
      <c r="MPE21" s="757"/>
      <c r="MPF21" s="757"/>
      <c r="MPG21" s="757"/>
      <c r="MPH21" s="757"/>
      <c r="MPI21" s="757"/>
      <c r="MPJ21" s="757"/>
      <c r="MPK21" s="757"/>
      <c r="MPL21" s="757"/>
      <c r="MPM21" s="757"/>
      <c r="MPN21" s="757"/>
      <c r="MPO21" s="757"/>
      <c r="MPP21" s="757"/>
      <c r="MPQ21" s="757"/>
      <c r="MPR21" s="757"/>
      <c r="MPS21" s="757"/>
      <c r="MPT21" s="757"/>
      <c r="MPU21" s="757"/>
      <c r="MPV21" s="757"/>
      <c r="MPW21" s="757"/>
      <c r="MPX21" s="757"/>
      <c r="MPY21" s="757"/>
      <c r="MPZ21" s="757"/>
      <c r="MQA21" s="757"/>
      <c r="MQB21" s="757"/>
      <c r="MQC21" s="757"/>
      <c r="MQD21" s="757"/>
      <c r="MQE21" s="757"/>
      <c r="MQF21" s="757"/>
      <c r="MQG21" s="757"/>
      <c r="MQH21" s="757"/>
      <c r="MQI21" s="757"/>
      <c r="MQJ21" s="757"/>
      <c r="MQK21" s="757"/>
      <c r="MQL21" s="757"/>
      <c r="MQM21" s="757"/>
      <c r="MQN21" s="757"/>
      <c r="MQO21" s="757"/>
      <c r="MQP21" s="757"/>
      <c r="MQQ21" s="757"/>
      <c r="MQR21" s="757"/>
      <c r="MQS21" s="757"/>
      <c r="MQT21" s="757"/>
      <c r="MQU21" s="757"/>
      <c r="MQV21" s="757"/>
      <c r="MQW21" s="757"/>
      <c r="MQX21" s="757"/>
      <c r="MQY21" s="757"/>
      <c r="MQZ21" s="757"/>
      <c r="MRA21" s="757"/>
      <c r="MRB21" s="757"/>
      <c r="MRC21" s="757"/>
      <c r="MRD21" s="757"/>
      <c r="MRE21" s="757"/>
      <c r="MRF21" s="757"/>
      <c r="MRG21" s="757"/>
      <c r="MRH21" s="757"/>
      <c r="MRI21" s="757"/>
      <c r="MRJ21" s="757"/>
      <c r="MRK21" s="757"/>
      <c r="MRL21" s="757"/>
      <c r="MRM21" s="757"/>
      <c r="MRN21" s="757"/>
      <c r="MRO21" s="757"/>
      <c r="MRP21" s="757"/>
      <c r="MRQ21" s="757"/>
      <c r="MRR21" s="757"/>
      <c r="MRS21" s="757"/>
      <c r="MRT21" s="757"/>
      <c r="MRU21" s="757"/>
      <c r="MRV21" s="757"/>
      <c r="MRW21" s="757"/>
      <c r="MRX21" s="757"/>
      <c r="MRY21" s="757"/>
      <c r="MRZ21" s="757"/>
      <c r="MSA21" s="757"/>
      <c r="MSB21" s="757"/>
      <c r="MSC21" s="757"/>
      <c r="MSD21" s="757"/>
      <c r="MSE21" s="757"/>
      <c r="MSF21" s="757"/>
      <c r="MSG21" s="757"/>
      <c r="MSH21" s="757"/>
      <c r="MSI21" s="757"/>
      <c r="MSJ21" s="757"/>
      <c r="MSK21" s="757"/>
      <c r="MSL21" s="757"/>
      <c r="MSM21" s="757"/>
      <c r="MSN21" s="757"/>
      <c r="MSO21" s="757"/>
      <c r="MSP21" s="757"/>
      <c r="MSQ21" s="757"/>
      <c r="MSR21" s="757"/>
      <c r="MSS21" s="757"/>
      <c r="MST21" s="757"/>
      <c r="MSU21" s="757"/>
      <c r="MSV21" s="757"/>
      <c r="MSW21" s="757"/>
      <c r="MSX21" s="757"/>
      <c r="MSY21" s="757"/>
      <c r="MSZ21" s="757"/>
      <c r="MTA21" s="757"/>
      <c r="MTB21" s="757"/>
      <c r="MTC21" s="757"/>
      <c r="MTD21" s="757"/>
      <c r="MTE21" s="757"/>
      <c r="MTF21" s="757"/>
      <c r="MTG21" s="757"/>
      <c r="MTH21" s="757"/>
      <c r="MTI21" s="757"/>
      <c r="MTJ21" s="757"/>
      <c r="MTK21" s="757"/>
      <c r="MTL21" s="757"/>
      <c r="MTM21" s="757"/>
      <c r="MTN21" s="757"/>
      <c r="MTO21" s="757"/>
      <c r="MTP21" s="757"/>
      <c r="MTQ21" s="757"/>
      <c r="MTR21" s="757"/>
      <c r="MTS21" s="757"/>
      <c r="MTT21" s="757"/>
      <c r="MTU21" s="757"/>
      <c r="MTV21" s="757"/>
      <c r="MTW21" s="757"/>
      <c r="MTX21" s="757"/>
      <c r="MTY21" s="757"/>
      <c r="MTZ21" s="757"/>
      <c r="MUA21" s="757"/>
      <c r="MUB21" s="757"/>
      <c r="MUC21" s="757"/>
      <c r="MUD21" s="757"/>
      <c r="MUE21" s="757"/>
      <c r="MUF21" s="757"/>
      <c r="MUG21" s="757"/>
      <c r="MUH21" s="757"/>
      <c r="MUI21" s="757"/>
      <c r="MUJ21" s="757"/>
      <c r="MUK21" s="757"/>
      <c r="MUL21" s="757"/>
      <c r="MUM21" s="757"/>
      <c r="MUN21" s="757"/>
      <c r="MUO21" s="757"/>
      <c r="MUP21" s="757"/>
      <c r="MUQ21" s="757"/>
      <c r="MUR21" s="757"/>
      <c r="MUS21" s="757"/>
      <c r="MUT21" s="757"/>
      <c r="MUU21" s="757"/>
      <c r="MUV21" s="757"/>
      <c r="MUW21" s="757"/>
      <c r="MUX21" s="757"/>
      <c r="MUY21" s="757"/>
      <c r="MUZ21" s="757"/>
      <c r="MVA21" s="757"/>
      <c r="MVB21" s="757"/>
      <c r="MVC21" s="757"/>
      <c r="MVD21" s="757"/>
      <c r="MVE21" s="757"/>
      <c r="MVF21" s="757"/>
      <c r="MVG21" s="757"/>
      <c r="MVH21" s="757"/>
      <c r="MVI21" s="757"/>
      <c r="MVJ21" s="757"/>
      <c r="MVK21" s="757"/>
      <c r="MVL21" s="757"/>
      <c r="MVM21" s="757"/>
      <c r="MVN21" s="757"/>
      <c r="MVO21" s="757"/>
      <c r="MVP21" s="757"/>
      <c r="MVQ21" s="757"/>
      <c r="MVR21" s="757"/>
      <c r="MVS21" s="757"/>
      <c r="MVT21" s="757"/>
      <c r="MVU21" s="757"/>
      <c r="MVV21" s="757"/>
      <c r="MVW21" s="757"/>
      <c r="MVX21" s="757"/>
      <c r="MVY21" s="757"/>
      <c r="MVZ21" s="757"/>
      <c r="MWA21" s="757"/>
      <c r="MWB21" s="757"/>
      <c r="MWC21" s="757"/>
      <c r="MWD21" s="757"/>
      <c r="MWE21" s="757"/>
      <c r="MWF21" s="757"/>
      <c r="MWG21" s="757"/>
      <c r="MWH21" s="757"/>
      <c r="MWI21" s="757"/>
      <c r="MWJ21" s="757"/>
      <c r="MWK21" s="757"/>
      <c r="MWL21" s="757"/>
      <c r="MWM21" s="757"/>
      <c r="MWN21" s="757"/>
      <c r="MWO21" s="757"/>
      <c r="MWP21" s="757"/>
      <c r="MWQ21" s="757"/>
      <c r="MWR21" s="757"/>
      <c r="MWS21" s="757"/>
      <c r="MWT21" s="757"/>
      <c r="MWU21" s="757"/>
      <c r="MWV21" s="757"/>
      <c r="MWW21" s="757"/>
      <c r="MWX21" s="757"/>
      <c r="MWY21" s="757"/>
      <c r="MWZ21" s="757"/>
      <c r="MXA21" s="757"/>
      <c r="MXB21" s="757"/>
      <c r="MXC21" s="757"/>
      <c r="MXD21" s="757"/>
      <c r="MXE21" s="757"/>
      <c r="MXF21" s="757"/>
      <c r="MXG21" s="757"/>
      <c r="MXH21" s="757"/>
      <c r="MXI21" s="757"/>
      <c r="MXJ21" s="757"/>
      <c r="MXK21" s="757"/>
      <c r="MXL21" s="757"/>
      <c r="MXM21" s="757"/>
      <c r="MXN21" s="757"/>
      <c r="MXO21" s="757"/>
      <c r="MXP21" s="757"/>
      <c r="MXQ21" s="757"/>
      <c r="MXR21" s="757"/>
      <c r="MXS21" s="757"/>
      <c r="MXT21" s="757"/>
      <c r="MXU21" s="757"/>
      <c r="MXV21" s="757"/>
      <c r="MXW21" s="757"/>
      <c r="MXX21" s="757"/>
      <c r="MXY21" s="757"/>
      <c r="MXZ21" s="757"/>
      <c r="MYA21" s="757"/>
      <c r="MYB21" s="757"/>
      <c r="MYC21" s="757"/>
      <c r="MYD21" s="757"/>
      <c r="MYE21" s="757"/>
      <c r="MYF21" s="757"/>
      <c r="MYG21" s="757"/>
      <c r="MYH21" s="757"/>
      <c r="MYI21" s="757"/>
      <c r="MYJ21" s="757"/>
      <c r="MYK21" s="757"/>
      <c r="MYL21" s="757"/>
      <c r="MYM21" s="757"/>
      <c r="MYN21" s="757"/>
      <c r="MYO21" s="757"/>
      <c r="MYP21" s="757"/>
      <c r="MYQ21" s="757"/>
      <c r="MYR21" s="757"/>
      <c r="MYS21" s="757"/>
      <c r="MYT21" s="757"/>
      <c r="MYU21" s="757"/>
      <c r="MYV21" s="757"/>
      <c r="MYW21" s="757"/>
      <c r="MYX21" s="757"/>
      <c r="MYY21" s="757"/>
      <c r="MYZ21" s="757"/>
      <c r="MZA21" s="757"/>
      <c r="MZB21" s="757"/>
      <c r="MZC21" s="757"/>
      <c r="MZD21" s="757"/>
      <c r="MZE21" s="757"/>
      <c r="MZF21" s="757"/>
      <c r="MZG21" s="757"/>
      <c r="MZH21" s="757"/>
      <c r="MZI21" s="757"/>
      <c r="MZJ21" s="757"/>
      <c r="MZK21" s="757"/>
      <c r="MZL21" s="757"/>
      <c r="MZM21" s="757"/>
      <c r="MZN21" s="757"/>
      <c r="MZO21" s="757"/>
      <c r="MZP21" s="757"/>
      <c r="MZQ21" s="757"/>
      <c r="MZR21" s="757"/>
      <c r="MZS21" s="757"/>
      <c r="MZT21" s="757"/>
      <c r="MZU21" s="757"/>
      <c r="MZV21" s="757"/>
      <c r="MZW21" s="757"/>
      <c r="MZX21" s="757"/>
      <c r="MZY21" s="757"/>
      <c r="MZZ21" s="757"/>
      <c r="NAA21" s="757"/>
      <c r="NAB21" s="757"/>
      <c r="NAC21" s="757"/>
      <c r="NAD21" s="757"/>
      <c r="NAE21" s="757"/>
      <c r="NAF21" s="757"/>
      <c r="NAG21" s="757"/>
      <c r="NAH21" s="757"/>
      <c r="NAI21" s="757"/>
      <c r="NAJ21" s="757"/>
      <c r="NAK21" s="757"/>
      <c r="NAL21" s="757"/>
      <c r="NAM21" s="757"/>
      <c r="NAN21" s="757"/>
      <c r="NAO21" s="757"/>
      <c r="NAP21" s="757"/>
      <c r="NAQ21" s="757"/>
      <c r="NAR21" s="757"/>
      <c r="NAS21" s="757"/>
      <c r="NAT21" s="757"/>
      <c r="NAU21" s="757"/>
      <c r="NAV21" s="757"/>
      <c r="NAW21" s="757"/>
      <c r="NAX21" s="757"/>
      <c r="NAY21" s="757"/>
      <c r="NAZ21" s="757"/>
      <c r="NBA21" s="757"/>
      <c r="NBB21" s="757"/>
      <c r="NBC21" s="757"/>
      <c r="NBD21" s="757"/>
      <c r="NBE21" s="757"/>
      <c r="NBF21" s="757"/>
      <c r="NBG21" s="757"/>
      <c r="NBH21" s="757"/>
      <c r="NBI21" s="757"/>
      <c r="NBJ21" s="757"/>
      <c r="NBK21" s="757"/>
      <c r="NBL21" s="757"/>
      <c r="NBM21" s="757"/>
      <c r="NBN21" s="757"/>
      <c r="NBO21" s="757"/>
      <c r="NBP21" s="757"/>
      <c r="NBQ21" s="757"/>
      <c r="NBR21" s="757"/>
      <c r="NBS21" s="757"/>
      <c r="NBT21" s="757"/>
      <c r="NBU21" s="757"/>
      <c r="NBV21" s="757"/>
      <c r="NBW21" s="757"/>
      <c r="NBX21" s="757"/>
      <c r="NBY21" s="757"/>
      <c r="NBZ21" s="757"/>
      <c r="NCA21" s="757"/>
      <c r="NCB21" s="757"/>
      <c r="NCC21" s="757"/>
      <c r="NCD21" s="757"/>
      <c r="NCE21" s="757"/>
      <c r="NCF21" s="757"/>
      <c r="NCG21" s="757"/>
      <c r="NCH21" s="757"/>
      <c r="NCI21" s="757"/>
      <c r="NCJ21" s="757"/>
      <c r="NCK21" s="757"/>
      <c r="NCL21" s="757"/>
      <c r="NCM21" s="757"/>
      <c r="NCN21" s="757"/>
      <c r="NCO21" s="757"/>
      <c r="NCP21" s="757"/>
      <c r="NCQ21" s="757"/>
      <c r="NCR21" s="757"/>
      <c r="NCS21" s="757"/>
      <c r="NCT21" s="757"/>
      <c r="NCU21" s="757"/>
      <c r="NCV21" s="757"/>
      <c r="NCW21" s="757"/>
      <c r="NCX21" s="757"/>
      <c r="NCY21" s="757"/>
      <c r="NCZ21" s="757"/>
      <c r="NDA21" s="757"/>
      <c r="NDB21" s="757"/>
      <c r="NDC21" s="757"/>
      <c r="NDD21" s="757"/>
      <c r="NDE21" s="757"/>
      <c r="NDF21" s="757"/>
      <c r="NDG21" s="757"/>
      <c r="NDH21" s="757"/>
      <c r="NDI21" s="757"/>
      <c r="NDJ21" s="757"/>
      <c r="NDK21" s="757"/>
      <c r="NDL21" s="757"/>
      <c r="NDM21" s="757"/>
      <c r="NDN21" s="757"/>
      <c r="NDO21" s="757"/>
      <c r="NDP21" s="757"/>
      <c r="NDQ21" s="757"/>
      <c r="NDR21" s="757"/>
      <c r="NDS21" s="757"/>
      <c r="NDT21" s="757"/>
      <c r="NDU21" s="757"/>
      <c r="NDV21" s="757"/>
      <c r="NDW21" s="757"/>
      <c r="NDX21" s="757"/>
      <c r="NDY21" s="757"/>
      <c r="NDZ21" s="757"/>
      <c r="NEA21" s="757"/>
      <c r="NEB21" s="757"/>
      <c r="NEC21" s="757"/>
      <c r="NED21" s="757"/>
      <c r="NEE21" s="757"/>
      <c r="NEF21" s="757"/>
      <c r="NEG21" s="757"/>
      <c r="NEH21" s="757"/>
      <c r="NEI21" s="757"/>
      <c r="NEJ21" s="757"/>
      <c r="NEK21" s="757"/>
      <c r="NEL21" s="757"/>
      <c r="NEM21" s="757"/>
      <c r="NEN21" s="757"/>
      <c r="NEO21" s="757"/>
      <c r="NEP21" s="757"/>
      <c r="NEQ21" s="757"/>
      <c r="NER21" s="757"/>
      <c r="NES21" s="757"/>
      <c r="NET21" s="757"/>
      <c r="NEU21" s="757"/>
      <c r="NEV21" s="757"/>
      <c r="NEW21" s="757"/>
      <c r="NEX21" s="757"/>
      <c r="NEY21" s="757"/>
      <c r="NEZ21" s="757"/>
      <c r="NFA21" s="757"/>
      <c r="NFB21" s="757"/>
      <c r="NFC21" s="757"/>
      <c r="NFD21" s="757"/>
      <c r="NFE21" s="757"/>
      <c r="NFF21" s="757"/>
      <c r="NFG21" s="757"/>
      <c r="NFH21" s="757"/>
      <c r="NFI21" s="757"/>
      <c r="NFJ21" s="757"/>
      <c r="NFK21" s="757"/>
      <c r="NFL21" s="757"/>
      <c r="NFM21" s="757"/>
      <c r="NFN21" s="757"/>
      <c r="NFO21" s="757"/>
      <c r="NFP21" s="757"/>
      <c r="NFQ21" s="757"/>
      <c r="NFR21" s="757"/>
      <c r="NFS21" s="757"/>
      <c r="NFT21" s="757"/>
      <c r="NFU21" s="757"/>
      <c r="NFV21" s="757"/>
      <c r="NFW21" s="757"/>
      <c r="NFX21" s="757"/>
      <c r="NFY21" s="757"/>
      <c r="NFZ21" s="757"/>
      <c r="NGA21" s="757"/>
      <c r="NGB21" s="757"/>
      <c r="NGC21" s="757"/>
      <c r="NGD21" s="757"/>
      <c r="NGE21" s="757"/>
      <c r="NGF21" s="757"/>
      <c r="NGG21" s="757"/>
      <c r="NGH21" s="757"/>
      <c r="NGI21" s="757"/>
      <c r="NGJ21" s="757"/>
      <c r="NGK21" s="757"/>
      <c r="NGL21" s="757"/>
      <c r="NGM21" s="757"/>
      <c r="NGN21" s="757"/>
      <c r="NGO21" s="757"/>
      <c r="NGP21" s="757"/>
      <c r="NGQ21" s="757"/>
      <c r="NGR21" s="757"/>
      <c r="NGS21" s="757"/>
      <c r="NGT21" s="757"/>
      <c r="NGU21" s="757"/>
      <c r="NGV21" s="757"/>
      <c r="NGW21" s="757"/>
      <c r="NGX21" s="757"/>
      <c r="NGY21" s="757"/>
      <c r="NGZ21" s="757"/>
      <c r="NHA21" s="757"/>
      <c r="NHB21" s="757"/>
      <c r="NHC21" s="757"/>
      <c r="NHD21" s="757"/>
      <c r="NHE21" s="757"/>
      <c r="NHF21" s="757"/>
      <c r="NHG21" s="757"/>
      <c r="NHH21" s="757"/>
      <c r="NHI21" s="757"/>
      <c r="NHJ21" s="757"/>
      <c r="NHK21" s="757"/>
      <c r="NHL21" s="757"/>
      <c r="NHM21" s="757"/>
      <c r="NHN21" s="757"/>
      <c r="NHO21" s="757"/>
      <c r="NHP21" s="757"/>
      <c r="NHQ21" s="757"/>
      <c r="NHR21" s="757"/>
      <c r="NHS21" s="757"/>
      <c r="NHT21" s="757"/>
      <c r="NHU21" s="757"/>
      <c r="NHV21" s="757"/>
      <c r="NHW21" s="757"/>
      <c r="NHX21" s="757"/>
      <c r="NHY21" s="757"/>
      <c r="NHZ21" s="757"/>
      <c r="NIA21" s="757"/>
      <c r="NIB21" s="757"/>
      <c r="NIC21" s="757"/>
      <c r="NID21" s="757"/>
      <c r="NIE21" s="757"/>
      <c r="NIF21" s="757"/>
      <c r="NIG21" s="757"/>
      <c r="NIH21" s="757"/>
      <c r="NII21" s="757"/>
      <c r="NIJ21" s="757"/>
      <c r="NIK21" s="757"/>
      <c r="NIL21" s="757"/>
      <c r="NIM21" s="757"/>
      <c r="NIN21" s="757"/>
      <c r="NIO21" s="757"/>
      <c r="NIP21" s="757"/>
      <c r="NIQ21" s="757"/>
      <c r="NIR21" s="757"/>
      <c r="NIS21" s="757"/>
      <c r="NIT21" s="757"/>
      <c r="NIU21" s="757"/>
      <c r="NIV21" s="757"/>
      <c r="NIW21" s="757"/>
      <c r="NIX21" s="757"/>
      <c r="NIY21" s="757"/>
      <c r="NIZ21" s="757"/>
      <c r="NJA21" s="757"/>
      <c r="NJB21" s="757"/>
      <c r="NJC21" s="757"/>
      <c r="NJD21" s="757"/>
      <c r="NJE21" s="757"/>
      <c r="NJF21" s="757"/>
      <c r="NJG21" s="757"/>
      <c r="NJH21" s="757"/>
      <c r="NJI21" s="757"/>
      <c r="NJJ21" s="757"/>
      <c r="NJK21" s="757"/>
      <c r="NJL21" s="757"/>
      <c r="NJM21" s="757"/>
      <c r="NJN21" s="757"/>
      <c r="NJO21" s="757"/>
      <c r="NJP21" s="757"/>
      <c r="NJQ21" s="757"/>
      <c r="NJR21" s="757"/>
      <c r="NJS21" s="757"/>
      <c r="NJT21" s="757"/>
      <c r="NJU21" s="757"/>
      <c r="NJV21" s="757"/>
      <c r="NJW21" s="757"/>
      <c r="NJX21" s="757"/>
      <c r="NJY21" s="757"/>
      <c r="NJZ21" s="757"/>
      <c r="NKA21" s="757"/>
      <c r="NKB21" s="757"/>
      <c r="NKC21" s="757"/>
      <c r="NKD21" s="757"/>
      <c r="NKE21" s="757"/>
      <c r="NKF21" s="757"/>
      <c r="NKG21" s="757"/>
      <c r="NKH21" s="757"/>
      <c r="NKI21" s="757"/>
      <c r="NKJ21" s="757"/>
      <c r="NKK21" s="757"/>
      <c r="NKL21" s="757"/>
      <c r="NKM21" s="757"/>
      <c r="NKN21" s="757"/>
      <c r="NKO21" s="757"/>
      <c r="NKP21" s="757"/>
      <c r="NKQ21" s="757"/>
      <c r="NKR21" s="757"/>
      <c r="NKS21" s="757"/>
      <c r="NKT21" s="757"/>
      <c r="NKU21" s="757"/>
      <c r="NKV21" s="757"/>
      <c r="NKW21" s="757"/>
      <c r="NKX21" s="757"/>
      <c r="NKY21" s="757"/>
      <c r="NKZ21" s="757"/>
      <c r="NLA21" s="757"/>
      <c r="NLB21" s="757"/>
      <c r="NLC21" s="757"/>
      <c r="NLD21" s="757"/>
      <c r="NLE21" s="757"/>
      <c r="NLF21" s="757"/>
      <c r="NLG21" s="757"/>
      <c r="NLH21" s="757"/>
      <c r="NLI21" s="757"/>
      <c r="NLJ21" s="757"/>
      <c r="NLK21" s="757"/>
      <c r="NLL21" s="757"/>
      <c r="NLM21" s="757"/>
      <c r="NLN21" s="757"/>
      <c r="NLO21" s="757"/>
      <c r="NLP21" s="757"/>
      <c r="NLQ21" s="757"/>
      <c r="NLR21" s="757"/>
      <c r="NLS21" s="757"/>
      <c r="NLT21" s="757"/>
      <c r="NLU21" s="757"/>
      <c r="NLV21" s="757"/>
      <c r="NLW21" s="757"/>
      <c r="NLX21" s="757"/>
      <c r="NLY21" s="757"/>
      <c r="NLZ21" s="757"/>
      <c r="NMA21" s="757"/>
      <c r="NMB21" s="757"/>
      <c r="NMC21" s="757"/>
      <c r="NMD21" s="757"/>
      <c r="NME21" s="757"/>
      <c r="NMF21" s="757"/>
      <c r="NMG21" s="757"/>
      <c r="NMH21" s="757"/>
      <c r="NMI21" s="757"/>
      <c r="NMJ21" s="757"/>
      <c r="NMK21" s="757"/>
      <c r="NML21" s="757"/>
      <c r="NMM21" s="757"/>
      <c r="NMN21" s="757"/>
      <c r="NMO21" s="757"/>
      <c r="NMP21" s="757"/>
      <c r="NMQ21" s="757"/>
      <c r="NMR21" s="757"/>
      <c r="NMS21" s="757"/>
      <c r="NMT21" s="757"/>
      <c r="NMU21" s="757"/>
      <c r="NMV21" s="757"/>
      <c r="NMW21" s="757"/>
      <c r="NMX21" s="757"/>
      <c r="NMY21" s="757"/>
      <c r="NMZ21" s="757"/>
      <c r="NNA21" s="757"/>
      <c r="NNB21" s="757"/>
      <c r="NNC21" s="757"/>
      <c r="NND21" s="757"/>
      <c r="NNE21" s="757"/>
      <c r="NNF21" s="757"/>
      <c r="NNG21" s="757"/>
      <c r="NNH21" s="757"/>
      <c r="NNI21" s="757"/>
      <c r="NNJ21" s="757"/>
      <c r="NNK21" s="757"/>
      <c r="NNL21" s="757"/>
      <c r="NNM21" s="757"/>
      <c r="NNN21" s="757"/>
      <c r="NNO21" s="757"/>
      <c r="NNP21" s="757"/>
      <c r="NNQ21" s="757"/>
      <c r="NNR21" s="757"/>
      <c r="NNS21" s="757"/>
      <c r="NNT21" s="757"/>
      <c r="NNU21" s="757"/>
      <c r="NNV21" s="757"/>
      <c r="NNW21" s="757"/>
      <c r="NNX21" s="757"/>
      <c r="NNY21" s="757"/>
      <c r="NNZ21" s="757"/>
      <c r="NOA21" s="757"/>
      <c r="NOB21" s="757"/>
      <c r="NOC21" s="757"/>
      <c r="NOD21" s="757"/>
      <c r="NOE21" s="757"/>
      <c r="NOF21" s="757"/>
      <c r="NOG21" s="757"/>
      <c r="NOH21" s="757"/>
      <c r="NOI21" s="757"/>
      <c r="NOJ21" s="757"/>
      <c r="NOK21" s="757"/>
      <c r="NOL21" s="757"/>
      <c r="NOM21" s="757"/>
      <c r="NON21" s="757"/>
      <c r="NOO21" s="757"/>
      <c r="NOP21" s="757"/>
      <c r="NOQ21" s="757"/>
      <c r="NOR21" s="757"/>
      <c r="NOS21" s="757"/>
      <c r="NOT21" s="757"/>
      <c r="NOU21" s="757"/>
      <c r="NOV21" s="757"/>
      <c r="NOW21" s="757"/>
      <c r="NOX21" s="757"/>
      <c r="NOY21" s="757"/>
      <c r="NOZ21" s="757"/>
      <c r="NPA21" s="757"/>
      <c r="NPB21" s="757"/>
      <c r="NPC21" s="757"/>
      <c r="NPD21" s="757"/>
      <c r="NPE21" s="757"/>
      <c r="NPF21" s="757"/>
      <c r="NPG21" s="757"/>
      <c r="NPH21" s="757"/>
      <c r="NPI21" s="757"/>
      <c r="NPJ21" s="757"/>
      <c r="NPK21" s="757"/>
      <c r="NPL21" s="757"/>
      <c r="NPM21" s="757"/>
      <c r="NPN21" s="757"/>
      <c r="NPO21" s="757"/>
      <c r="NPP21" s="757"/>
      <c r="NPQ21" s="757"/>
      <c r="NPR21" s="757"/>
      <c r="NPS21" s="757"/>
      <c r="NPT21" s="757"/>
      <c r="NPU21" s="757"/>
      <c r="NPV21" s="757"/>
      <c r="NPW21" s="757"/>
      <c r="NPX21" s="757"/>
      <c r="NPY21" s="757"/>
      <c r="NPZ21" s="757"/>
      <c r="NQA21" s="757"/>
      <c r="NQB21" s="757"/>
      <c r="NQC21" s="757"/>
      <c r="NQD21" s="757"/>
      <c r="NQE21" s="757"/>
      <c r="NQF21" s="757"/>
      <c r="NQG21" s="757"/>
      <c r="NQH21" s="757"/>
      <c r="NQI21" s="757"/>
      <c r="NQJ21" s="757"/>
      <c r="NQK21" s="757"/>
      <c r="NQL21" s="757"/>
      <c r="NQM21" s="757"/>
      <c r="NQN21" s="757"/>
      <c r="NQO21" s="757"/>
      <c r="NQP21" s="757"/>
      <c r="NQQ21" s="757"/>
      <c r="NQR21" s="757"/>
      <c r="NQS21" s="757"/>
      <c r="NQT21" s="757"/>
      <c r="NQU21" s="757"/>
      <c r="NQV21" s="757"/>
      <c r="NQW21" s="757"/>
      <c r="NQX21" s="757"/>
      <c r="NQY21" s="757"/>
      <c r="NQZ21" s="757"/>
      <c r="NRA21" s="757"/>
      <c r="NRB21" s="757"/>
      <c r="NRC21" s="757"/>
      <c r="NRD21" s="757"/>
      <c r="NRE21" s="757"/>
      <c r="NRF21" s="757"/>
      <c r="NRG21" s="757"/>
      <c r="NRH21" s="757"/>
      <c r="NRI21" s="757"/>
      <c r="NRJ21" s="757"/>
      <c r="NRK21" s="757"/>
      <c r="NRL21" s="757"/>
      <c r="NRM21" s="757"/>
      <c r="NRN21" s="757"/>
      <c r="NRO21" s="757"/>
      <c r="NRP21" s="757"/>
      <c r="NRQ21" s="757"/>
      <c r="NRR21" s="757"/>
      <c r="NRS21" s="757"/>
      <c r="NRT21" s="757"/>
      <c r="NRU21" s="757"/>
      <c r="NRV21" s="757"/>
      <c r="NRW21" s="757"/>
      <c r="NRX21" s="757"/>
      <c r="NRY21" s="757"/>
      <c r="NRZ21" s="757"/>
      <c r="NSA21" s="757"/>
      <c r="NSB21" s="757"/>
      <c r="NSC21" s="757"/>
      <c r="NSD21" s="757"/>
      <c r="NSE21" s="757"/>
      <c r="NSF21" s="757"/>
      <c r="NSG21" s="757"/>
      <c r="NSH21" s="757"/>
      <c r="NSI21" s="757"/>
      <c r="NSJ21" s="757"/>
      <c r="NSK21" s="757"/>
      <c r="NSL21" s="757"/>
      <c r="NSM21" s="757"/>
      <c r="NSN21" s="757"/>
      <c r="NSO21" s="757"/>
      <c r="NSP21" s="757"/>
      <c r="NSQ21" s="757"/>
      <c r="NSR21" s="757"/>
      <c r="NSS21" s="757"/>
      <c r="NST21" s="757"/>
      <c r="NSU21" s="757"/>
      <c r="NSV21" s="757"/>
      <c r="NSW21" s="757"/>
      <c r="NSX21" s="757"/>
      <c r="NSY21" s="757"/>
      <c r="NSZ21" s="757"/>
      <c r="NTA21" s="757"/>
      <c r="NTB21" s="757"/>
      <c r="NTC21" s="757"/>
      <c r="NTD21" s="757"/>
      <c r="NTE21" s="757"/>
      <c r="NTF21" s="757"/>
      <c r="NTG21" s="757"/>
      <c r="NTH21" s="757"/>
      <c r="NTI21" s="757"/>
      <c r="NTJ21" s="757"/>
      <c r="NTK21" s="757"/>
      <c r="NTL21" s="757"/>
      <c r="NTM21" s="757"/>
      <c r="NTN21" s="757"/>
      <c r="NTO21" s="757"/>
      <c r="NTP21" s="757"/>
      <c r="NTQ21" s="757"/>
      <c r="NTR21" s="757"/>
      <c r="NTS21" s="757"/>
      <c r="NTT21" s="757"/>
      <c r="NTU21" s="757"/>
      <c r="NTV21" s="757"/>
      <c r="NTW21" s="757"/>
      <c r="NTX21" s="757"/>
      <c r="NTY21" s="757"/>
      <c r="NTZ21" s="757"/>
      <c r="NUA21" s="757"/>
      <c r="NUB21" s="757"/>
      <c r="NUC21" s="757"/>
      <c r="NUD21" s="757"/>
      <c r="NUE21" s="757"/>
      <c r="NUF21" s="757"/>
      <c r="NUG21" s="757"/>
      <c r="NUH21" s="757"/>
      <c r="NUI21" s="757"/>
      <c r="NUJ21" s="757"/>
      <c r="NUK21" s="757"/>
      <c r="NUL21" s="757"/>
      <c r="NUM21" s="757"/>
      <c r="NUN21" s="757"/>
      <c r="NUO21" s="757"/>
      <c r="NUP21" s="757"/>
      <c r="NUQ21" s="757"/>
      <c r="NUR21" s="757"/>
      <c r="NUS21" s="757"/>
      <c r="NUT21" s="757"/>
      <c r="NUU21" s="757"/>
      <c r="NUV21" s="757"/>
      <c r="NUW21" s="757"/>
      <c r="NUX21" s="757"/>
      <c r="NUY21" s="757"/>
      <c r="NUZ21" s="757"/>
      <c r="NVA21" s="757"/>
      <c r="NVB21" s="757"/>
      <c r="NVC21" s="757"/>
      <c r="NVD21" s="757"/>
      <c r="NVE21" s="757"/>
      <c r="NVF21" s="757"/>
      <c r="NVG21" s="757"/>
      <c r="NVH21" s="757"/>
      <c r="NVI21" s="757"/>
      <c r="NVJ21" s="757"/>
      <c r="NVK21" s="757"/>
      <c r="NVL21" s="757"/>
      <c r="NVM21" s="757"/>
      <c r="NVN21" s="757"/>
      <c r="NVO21" s="757"/>
      <c r="NVP21" s="757"/>
      <c r="NVQ21" s="757"/>
      <c r="NVR21" s="757"/>
      <c r="NVS21" s="757"/>
      <c r="NVT21" s="757"/>
      <c r="NVU21" s="757"/>
      <c r="NVV21" s="757"/>
      <c r="NVW21" s="757"/>
      <c r="NVX21" s="757"/>
      <c r="NVY21" s="757"/>
      <c r="NVZ21" s="757"/>
      <c r="NWA21" s="757"/>
      <c r="NWB21" s="757"/>
      <c r="NWC21" s="757"/>
      <c r="NWD21" s="757"/>
      <c r="NWE21" s="757"/>
      <c r="NWF21" s="757"/>
      <c r="NWG21" s="757"/>
      <c r="NWH21" s="757"/>
      <c r="NWI21" s="757"/>
      <c r="NWJ21" s="757"/>
      <c r="NWK21" s="757"/>
      <c r="NWL21" s="757"/>
      <c r="NWM21" s="757"/>
      <c r="NWN21" s="757"/>
      <c r="NWO21" s="757"/>
      <c r="NWP21" s="757"/>
      <c r="NWQ21" s="757"/>
      <c r="NWR21" s="757"/>
      <c r="NWS21" s="757"/>
      <c r="NWT21" s="757"/>
      <c r="NWU21" s="757"/>
      <c r="NWV21" s="757"/>
      <c r="NWW21" s="757"/>
      <c r="NWX21" s="757"/>
      <c r="NWY21" s="757"/>
      <c r="NWZ21" s="757"/>
      <c r="NXA21" s="757"/>
      <c r="NXB21" s="757"/>
      <c r="NXC21" s="757"/>
      <c r="NXD21" s="757"/>
      <c r="NXE21" s="757"/>
      <c r="NXF21" s="757"/>
      <c r="NXG21" s="757"/>
      <c r="NXH21" s="757"/>
      <c r="NXI21" s="757"/>
      <c r="NXJ21" s="757"/>
      <c r="NXK21" s="757"/>
      <c r="NXL21" s="757"/>
      <c r="NXM21" s="757"/>
      <c r="NXN21" s="757"/>
      <c r="NXO21" s="757"/>
      <c r="NXP21" s="757"/>
      <c r="NXQ21" s="757"/>
      <c r="NXR21" s="757"/>
      <c r="NXS21" s="757"/>
      <c r="NXT21" s="757"/>
      <c r="NXU21" s="757"/>
      <c r="NXV21" s="757"/>
      <c r="NXW21" s="757"/>
      <c r="NXX21" s="757"/>
      <c r="NXY21" s="757"/>
      <c r="NXZ21" s="757"/>
      <c r="NYA21" s="757"/>
      <c r="NYB21" s="757"/>
      <c r="NYC21" s="757"/>
      <c r="NYD21" s="757"/>
      <c r="NYE21" s="757"/>
      <c r="NYF21" s="757"/>
      <c r="NYG21" s="757"/>
      <c r="NYH21" s="757"/>
      <c r="NYI21" s="757"/>
      <c r="NYJ21" s="757"/>
      <c r="NYK21" s="757"/>
      <c r="NYL21" s="757"/>
      <c r="NYM21" s="757"/>
      <c r="NYN21" s="757"/>
      <c r="NYO21" s="757"/>
      <c r="NYP21" s="757"/>
      <c r="NYQ21" s="757"/>
      <c r="NYR21" s="757"/>
      <c r="NYS21" s="757"/>
      <c r="NYT21" s="757"/>
      <c r="NYU21" s="757"/>
      <c r="NYV21" s="757"/>
      <c r="NYW21" s="757"/>
      <c r="NYX21" s="757"/>
      <c r="NYY21" s="757"/>
      <c r="NYZ21" s="757"/>
      <c r="NZA21" s="757"/>
      <c r="NZB21" s="757"/>
      <c r="NZC21" s="757"/>
      <c r="NZD21" s="757"/>
      <c r="NZE21" s="757"/>
      <c r="NZF21" s="757"/>
      <c r="NZG21" s="757"/>
      <c r="NZH21" s="757"/>
      <c r="NZI21" s="757"/>
      <c r="NZJ21" s="757"/>
      <c r="NZK21" s="757"/>
      <c r="NZL21" s="757"/>
      <c r="NZM21" s="757"/>
      <c r="NZN21" s="757"/>
      <c r="NZO21" s="757"/>
      <c r="NZP21" s="757"/>
      <c r="NZQ21" s="757"/>
      <c r="NZR21" s="757"/>
      <c r="NZS21" s="757"/>
      <c r="NZT21" s="757"/>
      <c r="NZU21" s="757"/>
      <c r="NZV21" s="757"/>
      <c r="NZW21" s="757"/>
      <c r="NZX21" s="757"/>
      <c r="NZY21" s="757"/>
      <c r="NZZ21" s="757"/>
      <c r="OAA21" s="757"/>
      <c r="OAB21" s="757"/>
      <c r="OAC21" s="757"/>
      <c r="OAD21" s="757"/>
      <c r="OAE21" s="757"/>
      <c r="OAF21" s="757"/>
      <c r="OAG21" s="757"/>
      <c r="OAH21" s="757"/>
      <c r="OAI21" s="757"/>
      <c r="OAJ21" s="757"/>
      <c r="OAK21" s="757"/>
      <c r="OAL21" s="757"/>
      <c r="OAM21" s="757"/>
      <c r="OAN21" s="757"/>
      <c r="OAO21" s="757"/>
      <c r="OAP21" s="757"/>
      <c r="OAQ21" s="757"/>
      <c r="OAR21" s="757"/>
      <c r="OAS21" s="757"/>
      <c r="OAT21" s="757"/>
      <c r="OAU21" s="757"/>
      <c r="OAV21" s="757"/>
      <c r="OAW21" s="757"/>
      <c r="OAX21" s="757"/>
      <c r="OAY21" s="757"/>
      <c r="OAZ21" s="757"/>
      <c r="OBA21" s="757"/>
      <c r="OBB21" s="757"/>
      <c r="OBC21" s="757"/>
      <c r="OBD21" s="757"/>
      <c r="OBE21" s="757"/>
      <c r="OBF21" s="757"/>
      <c r="OBG21" s="757"/>
      <c r="OBH21" s="757"/>
      <c r="OBI21" s="757"/>
      <c r="OBJ21" s="757"/>
      <c r="OBK21" s="757"/>
      <c r="OBL21" s="757"/>
      <c r="OBM21" s="757"/>
      <c r="OBN21" s="757"/>
      <c r="OBO21" s="757"/>
      <c r="OBP21" s="757"/>
      <c r="OBQ21" s="757"/>
      <c r="OBR21" s="757"/>
      <c r="OBS21" s="757"/>
      <c r="OBT21" s="757"/>
      <c r="OBU21" s="757"/>
      <c r="OBV21" s="757"/>
      <c r="OBW21" s="757"/>
      <c r="OBX21" s="757"/>
      <c r="OBY21" s="757"/>
      <c r="OBZ21" s="757"/>
      <c r="OCA21" s="757"/>
      <c r="OCB21" s="757"/>
      <c r="OCC21" s="757"/>
      <c r="OCD21" s="757"/>
      <c r="OCE21" s="757"/>
      <c r="OCF21" s="757"/>
      <c r="OCG21" s="757"/>
      <c r="OCH21" s="757"/>
      <c r="OCI21" s="757"/>
      <c r="OCJ21" s="757"/>
      <c r="OCK21" s="757"/>
      <c r="OCL21" s="757"/>
      <c r="OCM21" s="757"/>
      <c r="OCN21" s="757"/>
      <c r="OCO21" s="757"/>
      <c r="OCP21" s="757"/>
      <c r="OCQ21" s="757"/>
      <c r="OCR21" s="757"/>
      <c r="OCS21" s="757"/>
      <c r="OCT21" s="757"/>
      <c r="OCU21" s="757"/>
      <c r="OCV21" s="757"/>
      <c r="OCW21" s="757"/>
      <c r="OCX21" s="757"/>
      <c r="OCY21" s="757"/>
      <c r="OCZ21" s="757"/>
      <c r="ODA21" s="757"/>
      <c r="ODB21" s="757"/>
      <c r="ODC21" s="757"/>
      <c r="ODD21" s="757"/>
      <c r="ODE21" s="757"/>
      <c r="ODF21" s="757"/>
      <c r="ODG21" s="757"/>
      <c r="ODH21" s="757"/>
      <c r="ODI21" s="757"/>
      <c r="ODJ21" s="757"/>
      <c r="ODK21" s="757"/>
      <c r="ODL21" s="757"/>
      <c r="ODM21" s="757"/>
      <c r="ODN21" s="757"/>
      <c r="ODO21" s="757"/>
      <c r="ODP21" s="757"/>
      <c r="ODQ21" s="757"/>
      <c r="ODR21" s="757"/>
      <c r="ODS21" s="757"/>
      <c r="ODT21" s="757"/>
      <c r="ODU21" s="757"/>
      <c r="ODV21" s="757"/>
      <c r="ODW21" s="757"/>
      <c r="ODX21" s="757"/>
      <c r="ODY21" s="757"/>
      <c r="ODZ21" s="757"/>
      <c r="OEA21" s="757"/>
      <c r="OEB21" s="757"/>
      <c r="OEC21" s="757"/>
      <c r="OED21" s="757"/>
      <c r="OEE21" s="757"/>
      <c r="OEF21" s="757"/>
      <c r="OEG21" s="757"/>
      <c r="OEH21" s="757"/>
      <c r="OEI21" s="757"/>
      <c r="OEJ21" s="757"/>
      <c r="OEK21" s="757"/>
      <c r="OEL21" s="757"/>
      <c r="OEM21" s="757"/>
      <c r="OEN21" s="757"/>
      <c r="OEO21" s="757"/>
      <c r="OEP21" s="757"/>
      <c r="OEQ21" s="757"/>
      <c r="OER21" s="757"/>
      <c r="OES21" s="757"/>
      <c r="OET21" s="757"/>
      <c r="OEU21" s="757"/>
      <c r="OEV21" s="757"/>
      <c r="OEW21" s="757"/>
      <c r="OEX21" s="757"/>
      <c r="OEY21" s="757"/>
      <c r="OEZ21" s="757"/>
      <c r="OFA21" s="757"/>
      <c r="OFB21" s="757"/>
      <c r="OFC21" s="757"/>
      <c r="OFD21" s="757"/>
      <c r="OFE21" s="757"/>
      <c r="OFF21" s="757"/>
      <c r="OFG21" s="757"/>
      <c r="OFH21" s="757"/>
      <c r="OFI21" s="757"/>
      <c r="OFJ21" s="757"/>
      <c r="OFK21" s="757"/>
      <c r="OFL21" s="757"/>
      <c r="OFM21" s="757"/>
      <c r="OFN21" s="757"/>
      <c r="OFO21" s="757"/>
      <c r="OFP21" s="757"/>
      <c r="OFQ21" s="757"/>
      <c r="OFR21" s="757"/>
      <c r="OFS21" s="757"/>
      <c r="OFT21" s="757"/>
      <c r="OFU21" s="757"/>
      <c r="OFV21" s="757"/>
      <c r="OFW21" s="757"/>
      <c r="OFX21" s="757"/>
      <c r="OFY21" s="757"/>
      <c r="OFZ21" s="757"/>
      <c r="OGA21" s="757"/>
      <c r="OGB21" s="757"/>
      <c r="OGC21" s="757"/>
      <c r="OGD21" s="757"/>
      <c r="OGE21" s="757"/>
      <c r="OGF21" s="757"/>
      <c r="OGG21" s="757"/>
      <c r="OGH21" s="757"/>
      <c r="OGI21" s="757"/>
      <c r="OGJ21" s="757"/>
      <c r="OGK21" s="757"/>
      <c r="OGL21" s="757"/>
      <c r="OGM21" s="757"/>
      <c r="OGN21" s="757"/>
      <c r="OGO21" s="757"/>
      <c r="OGP21" s="757"/>
      <c r="OGQ21" s="757"/>
      <c r="OGR21" s="757"/>
      <c r="OGS21" s="757"/>
      <c r="OGT21" s="757"/>
      <c r="OGU21" s="757"/>
      <c r="OGV21" s="757"/>
      <c r="OGW21" s="757"/>
      <c r="OGX21" s="757"/>
      <c r="OGY21" s="757"/>
      <c r="OGZ21" s="757"/>
      <c r="OHA21" s="757"/>
      <c r="OHB21" s="757"/>
      <c r="OHC21" s="757"/>
      <c r="OHD21" s="757"/>
      <c r="OHE21" s="757"/>
      <c r="OHF21" s="757"/>
      <c r="OHG21" s="757"/>
      <c r="OHH21" s="757"/>
      <c r="OHI21" s="757"/>
      <c r="OHJ21" s="757"/>
      <c r="OHK21" s="757"/>
      <c r="OHL21" s="757"/>
      <c r="OHM21" s="757"/>
      <c r="OHN21" s="757"/>
      <c r="OHO21" s="757"/>
      <c r="OHP21" s="757"/>
      <c r="OHQ21" s="757"/>
      <c r="OHR21" s="757"/>
      <c r="OHS21" s="757"/>
      <c r="OHT21" s="757"/>
      <c r="OHU21" s="757"/>
      <c r="OHV21" s="757"/>
      <c r="OHW21" s="757"/>
      <c r="OHX21" s="757"/>
      <c r="OHY21" s="757"/>
      <c r="OHZ21" s="757"/>
      <c r="OIA21" s="757"/>
      <c r="OIB21" s="757"/>
      <c r="OIC21" s="757"/>
      <c r="OID21" s="757"/>
      <c r="OIE21" s="757"/>
      <c r="OIF21" s="757"/>
      <c r="OIG21" s="757"/>
      <c r="OIH21" s="757"/>
      <c r="OII21" s="757"/>
      <c r="OIJ21" s="757"/>
      <c r="OIK21" s="757"/>
      <c r="OIL21" s="757"/>
      <c r="OIM21" s="757"/>
      <c r="OIN21" s="757"/>
      <c r="OIO21" s="757"/>
      <c r="OIP21" s="757"/>
      <c r="OIQ21" s="757"/>
      <c r="OIR21" s="757"/>
      <c r="OIS21" s="757"/>
      <c r="OIT21" s="757"/>
      <c r="OIU21" s="757"/>
      <c r="OIV21" s="757"/>
      <c r="OIW21" s="757"/>
      <c r="OIX21" s="757"/>
      <c r="OIY21" s="757"/>
      <c r="OIZ21" s="757"/>
      <c r="OJA21" s="757"/>
      <c r="OJB21" s="757"/>
      <c r="OJC21" s="757"/>
      <c r="OJD21" s="757"/>
      <c r="OJE21" s="757"/>
      <c r="OJF21" s="757"/>
      <c r="OJG21" s="757"/>
      <c r="OJH21" s="757"/>
      <c r="OJI21" s="757"/>
      <c r="OJJ21" s="757"/>
      <c r="OJK21" s="757"/>
      <c r="OJL21" s="757"/>
      <c r="OJM21" s="757"/>
      <c r="OJN21" s="757"/>
      <c r="OJO21" s="757"/>
      <c r="OJP21" s="757"/>
      <c r="OJQ21" s="757"/>
      <c r="OJR21" s="757"/>
      <c r="OJS21" s="757"/>
      <c r="OJT21" s="757"/>
      <c r="OJU21" s="757"/>
      <c r="OJV21" s="757"/>
      <c r="OJW21" s="757"/>
      <c r="OJX21" s="757"/>
      <c r="OJY21" s="757"/>
      <c r="OJZ21" s="757"/>
      <c r="OKA21" s="757"/>
      <c r="OKB21" s="757"/>
      <c r="OKC21" s="757"/>
      <c r="OKD21" s="757"/>
      <c r="OKE21" s="757"/>
      <c r="OKF21" s="757"/>
      <c r="OKG21" s="757"/>
      <c r="OKH21" s="757"/>
      <c r="OKI21" s="757"/>
      <c r="OKJ21" s="757"/>
      <c r="OKK21" s="757"/>
      <c r="OKL21" s="757"/>
      <c r="OKM21" s="757"/>
      <c r="OKN21" s="757"/>
      <c r="OKO21" s="757"/>
      <c r="OKP21" s="757"/>
      <c r="OKQ21" s="757"/>
      <c r="OKR21" s="757"/>
      <c r="OKS21" s="757"/>
      <c r="OKT21" s="757"/>
      <c r="OKU21" s="757"/>
      <c r="OKV21" s="757"/>
      <c r="OKW21" s="757"/>
      <c r="OKX21" s="757"/>
      <c r="OKY21" s="757"/>
      <c r="OKZ21" s="757"/>
      <c r="OLA21" s="757"/>
      <c r="OLB21" s="757"/>
      <c r="OLC21" s="757"/>
      <c r="OLD21" s="757"/>
      <c r="OLE21" s="757"/>
      <c r="OLF21" s="757"/>
      <c r="OLG21" s="757"/>
      <c r="OLH21" s="757"/>
      <c r="OLI21" s="757"/>
      <c r="OLJ21" s="757"/>
      <c r="OLK21" s="757"/>
      <c r="OLL21" s="757"/>
      <c r="OLM21" s="757"/>
      <c r="OLN21" s="757"/>
      <c r="OLO21" s="757"/>
      <c r="OLP21" s="757"/>
      <c r="OLQ21" s="757"/>
      <c r="OLR21" s="757"/>
      <c r="OLS21" s="757"/>
      <c r="OLT21" s="757"/>
      <c r="OLU21" s="757"/>
      <c r="OLV21" s="757"/>
      <c r="OLW21" s="757"/>
      <c r="OLX21" s="757"/>
      <c r="OLY21" s="757"/>
      <c r="OLZ21" s="757"/>
      <c r="OMA21" s="757"/>
      <c r="OMB21" s="757"/>
      <c r="OMC21" s="757"/>
      <c r="OMD21" s="757"/>
      <c r="OME21" s="757"/>
      <c r="OMF21" s="757"/>
      <c r="OMG21" s="757"/>
      <c r="OMH21" s="757"/>
      <c r="OMI21" s="757"/>
      <c r="OMJ21" s="757"/>
      <c r="OMK21" s="757"/>
      <c r="OML21" s="757"/>
      <c r="OMM21" s="757"/>
      <c r="OMN21" s="757"/>
      <c r="OMO21" s="757"/>
      <c r="OMP21" s="757"/>
      <c r="OMQ21" s="757"/>
      <c r="OMR21" s="757"/>
      <c r="OMS21" s="757"/>
      <c r="OMT21" s="757"/>
      <c r="OMU21" s="757"/>
      <c r="OMV21" s="757"/>
      <c r="OMW21" s="757"/>
      <c r="OMX21" s="757"/>
      <c r="OMY21" s="757"/>
      <c r="OMZ21" s="757"/>
      <c r="ONA21" s="757"/>
      <c r="ONB21" s="757"/>
      <c r="ONC21" s="757"/>
      <c r="OND21" s="757"/>
      <c r="ONE21" s="757"/>
      <c r="ONF21" s="757"/>
      <c r="ONG21" s="757"/>
      <c r="ONH21" s="757"/>
      <c r="ONI21" s="757"/>
      <c r="ONJ21" s="757"/>
      <c r="ONK21" s="757"/>
      <c r="ONL21" s="757"/>
      <c r="ONM21" s="757"/>
      <c r="ONN21" s="757"/>
      <c r="ONO21" s="757"/>
      <c r="ONP21" s="757"/>
      <c r="ONQ21" s="757"/>
      <c r="ONR21" s="757"/>
      <c r="ONS21" s="757"/>
      <c r="ONT21" s="757"/>
      <c r="ONU21" s="757"/>
      <c r="ONV21" s="757"/>
      <c r="ONW21" s="757"/>
      <c r="ONX21" s="757"/>
      <c r="ONY21" s="757"/>
      <c r="ONZ21" s="757"/>
      <c r="OOA21" s="757"/>
      <c r="OOB21" s="757"/>
      <c r="OOC21" s="757"/>
      <c r="OOD21" s="757"/>
      <c r="OOE21" s="757"/>
      <c r="OOF21" s="757"/>
      <c r="OOG21" s="757"/>
      <c r="OOH21" s="757"/>
      <c r="OOI21" s="757"/>
      <c r="OOJ21" s="757"/>
      <c r="OOK21" s="757"/>
      <c r="OOL21" s="757"/>
      <c r="OOM21" s="757"/>
      <c r="OON21" s="757"/>
      <c r="OOO21" s="757"/>
      <c r="OOP21" s="757"/>
      <c r="OOQ21" s="757"/>
      <c r="OOR21" s="757"/>
      <c r="OOS21" s="757"/>
      <c r="OOT21" s="757"/>
      <c r="OOU21" s="757"/>
      <c r="OOV21" s="757"/>
      <c r="OOW21" s="757"/>
      <c r="OOX21" s="757"/>
      <c r="OOY21" s="757"/>
      <c r="OOZ21" s="757"/>
      <c r="OPA21" s="757"/>
      <c r="OPB21" s="757"/>
      <c r="OPC21" s="757"/>
      <c r="OPD21" s="757"/>
      <c r="OPE21" s="757"/>
      <c r="OPF21" s="757"/>
      <c r="OPG21" s="757"/>
      <c r="OPH21" s="757"/>
      <c r="OPI21" s="757"/>
      <c r="OPJ21" s="757"/>
      <c r="OPK21" s="757"/>
      <c r="OPL21" s="757"/>
      <c r="OPM21" s="757"/>
      <c r="OPN21" s="757"/>
      <c r="OPO21" s="757"/>
      <c r="OPP21" s="757"/>
      <c r="OPQ21" s="757"/>
      <c r="OPR21" s="757"/>
      <c r="OPS21" s="757"/>
      <c r="OPT21" s="757"/>
      <c r="OPU21" s="757"/>
      <c r="OPV21" s="757"/>
      <c r="OPW21" s="757"/>
      <c r="OPX21" s="757"/>
      <c r="OPY21" s="757"/>
      <c r="OPZ21" s="757"/>
      <c r="OQA21" s="757"/>
      <c r="OQB21" s="757"/>
      <c r="OQC21" s="757"/>
      <c r="OQD21" s="757"/>
      <c r="OQE21" s="757"/>
      <c r="OQF21" s="757"/>
      <c r="OQG21" s="757"/>
      <c r="OQH21" s="757"/>
      <c r="OQI21" s="757"/>
      <c r="OQJ21" s="757"/>
      <c r="OQK21" s="757"/>
      <c r="OQL21" s="757"/>
      <c r="OQM21" s="757"/>
      <c r="OQN21" s="757"/>
      <c r="OQO21" s="757"/>
      <c r="OQP21" s="757"/>
      <c r="OQQ21" s="757"/>
      <c r="OQR21" s="757"/>
      <c r="OQS21" s="757"/>
      <c r="OQT21" s="757"/>
      <c r="OQU21" s="757"/>
      <c r="OQV21" s="757"/>
      <c r="OQW21" s="757"/>
      <c r="OQX21" s="757"/>
      <c r="OQY21" s="757"/>
      <c r="OQZ21" s="757"/>
      <c r="ORA21" s="757"/>
      <c r="ORB21" s="757"/>
      <c r="ORC21" s="757"/>
      <c r="ORD21" s="757"/>
      <c r="ORE21" s="757"/>
      <c r="ORF21" s="757"/>
      <c r="ORG21" s="757"/>
      <c r="ORH21" s="757"/>
      <c r="ORI21" s="757"/>
      <c r="ORJ21" s="757"/>
      <c r="ORK21" s="757"/>
      <c r="ORL21" s="757"/>
      <c r="ORM21" s="757"/>
      <c r="ORN21" s="757"/>
      <c r="ORO21" s="757"/>
      <c r="ORP21" s="757"/>
      <c r="ORQ21" s="757"/>
      <c r="ORR21" s="757"/>
      <c r="ORS21" s="757"/>
      <c r="ORT21" s="757"/>
      <c r="ORU21" s="757"/>
      <c r="ORV21" s="757"/>
      <c r="ORW21" s="757"/>
      <c r="ORX21" s="757"/>
      <c r="ORY21" s="757"/>
      <c r="ORZ21" s="757"/>
      <c r="OSA21" s="757"/>
      <c r="OSB21" s="757"/>
      <c r="OSC21" s="757"/>
      <c r="OSD21" s="757"/>
      <c r="OSE21" s="757"/>
      <c r="OSF21" s="757"/>
      <c r="OSG21" s="757"/>
      <c r="OSH21" s="757"/>
      <c r="OSI21" s="757"/>
      <c r="OSJ21" s="757"/>
      <c r="OSK21" s="757"/>
      <c r="OSL21" s="757"/>
      <c r="OSM21" s="757"/>
      <c r="OSN21" s="757"/>
      <c r="OSO21" s="757"/>
      <c r="OSP21" s="757"/>
      <c r="OSQ21" s="757"/>
      <c r="OSR21" s="757"/>
      <c r="OSS21" s="757"/>
      <c r="OST21" s="757"/>
      <c r="OSU21" s="757"/>
      <c r="OSV21" s="757"/>
      <c r="OSW21" s="757"/>
      <c r="OSX21" s="757"/>
      <c r="OSY21" s="757"/>
      <c r="OSZ21" s="757"/>
      <c r="OTA21" s="757"/>
      <c r="OTB21" s="757"/>
      <c r="OTC21" s="757"/>
      <c r="OTD21" s="757"/>
      <c r="OTE21" s="757"/>
      <c r="OTF21" s="757"/>
      <c r="OTG21" s="757"/>
      <c r="OTH21" s="757"/>
      <c r="OTI21" s="757"/>
      <c r="OTJ21" s="757"/>
      <c r="OTK21" s="757"/>
      <c r="OTL21" s="757"/>
      <c r="OTM21" s="757"/>
      <c r="OTN21" s="757"/>
      <c r="OTO21" s="757"/>
      <c r="OTP21" s="757"/>
      <c r="OTQ21" s="757"/>
      <c r="OTR21" s="757"/>
      <c r="OTS21" s="757"/>
      <c r="OTT21" s="757"/>
      <c r="OTU21" s="757"/>
      <c r="OTV21" s="757"/>
      <c r="OTW21" s="757"/>
      <c r="OTX21" s="757"/>
      <c r="OTY21" s="757"/>
      <c r="OTZ21" s="757"/>
      <c r="OUA21" s="757"/>
      <c r="OUB21" s="757"/>
      <c r="OUC21" s="757"/>
      <c r="OUD21" s="757"/>
      <c r="OUE21" s="757"/>
      <c r="OUF21" s="757"/>
      <c r="OUG21" s="757"/>
      <c r="OUH21" s="757"/>
      <c r="OUI21" s="757"/>
      <c r="OUJ21" s="757"/>
      <c r="OUK21" s="757"/>
      <c r="OUL21" s="757"/>
      <c r="OUM21" s="757"/>
      <c r="OUN21" s="757"/>
      <c r="OUO21" s="757"/>
      <c r="OUP21" s="757"/>
      <c r="OUQ21" s="757"/>
      <c r="OUR21" s="757"/>
      <c r="OUS21" s="757"/>
      <c r="OUT21" s="757"/>
      <c r="OUU21" s="757"/>
      <c r="OUV21" s="757"/>
      <c r="OUW21" s="757"/>
      <c r="OUX21" s="757"/>
      <c r="OUY21" s="757"/>
      <c r="OUZ21" s="757"/>
      <c r="OVA21" s="757"/>
      <c r="OVB21" s="757"/>
      <c r="OVC21" s="757"/>
      <c r="OVD21" s="757"/>
      <c r="OVE21" s="757"/>
      <c r="OVF21" s="757"/>
      <c r="OVG21" s="757"/>
      <c r="OVH21" s="757"/>
      <c r="OVI21" s="757"/>
      <c r="OVJ21" s="757"/>
      <c r="OVK21" s="757"/>
      <c r="OVL21" s="757"/>
      <c r="OVM21" s="757"/>
      <c r="OVN21" s="757"/>
      <c r="OVO21" s="757"/>
      <c r="OVP21" s="757"/>
      <c r="OVQ21" s="757"/>
      <c r="OVR21" s="757"/>
      <c r="OVS21" s="757"/>
      <c r="OVT21" s="757"/>
      <c r="OVU21" s="757"/>
      <c r="OVV21" s="757"/>
      <c r="OVW21" s="757"/>
      <c r="OVX21" s="757"/>
      <c r="OVY21" s="757"/>
      <c r="OVZ21" s="757"/>
      <c r="OWA21" s="757"/>
      <c r="OWB21" s="757"/>
      <c r="OWC21" s="757"/>
      <c r="OWD21" s="757"/>
      <c r="OWE21" s="757"/>
      <c r="OWF21" s="757"/>
      <c r="OWG21" s="757"/>
      <c r="OWH21" s="757"/>
      <c r="OWI21" s="757"/>
      <c r="OWJ21" s="757"/>
      <c r="OWK21" s="757"/>
      <c r="OWL21" s="757"/>
      <c r="OWM21" s="757"/>
      <c r="OWN21" s="757"/>
      <c r="OWO21" s="757"/>
      <c r="OWP21" s="757"/>
      <c r="OWQ21" s="757"/>
      <c r="OWR21" s="757"/>
      <c r="OWS21" s="757"/>
      <c r="OWT21" s="757"/>
      <c r="OWU21" s="757"/>
      <c r="OWV21" s="757"/>
      <c r="OWW21" s="757"/>
      <c r="OWX21" s="757"/>
      <c r="OWY21" s="757"/>
      <c r="OWZ21" s="757"/>
      <c r="OXA21" s="757"/>
      <c r="OXB21" s="757"/>
      <c r="OXC21" s="757"/>
      <c r="OXD21" s="757"/>
      <c r="OXE21" s="757"/>
      <c r="OXF21" s="757"/>
      <c r="OXG21" s="757"/>
      <c r="OXH21" s="757"/>
      <c r="OXI21" s="757"/>
      <c r="OXJ21" s="757"/>
      <c r="OXK21" s="757"/>
      <c r="OXL21" s="757"/>
      <c r="OXM21" s="757"/>
      <c r="OXN21" s="757"/>
      <c r="OXO21" s="757"/>
      <c r="OXP21" s="757"/>
      <c r="OXQ21" s="757"/>
      <c r="OXR21" s="757"/>
      <c r="OXS21" s="757"/>
      <c r="OXT21" s="757"/>
      <c r="OXU21" s="757"/>
      <c r="OXV21" s="757"/>
      <c r="OXW21" s="757"/>
      <c r="OXX21" s="757"/>
      <c r="OXY21" s="757"/>
      <c r="OXZ21" s="757"/>
      <c r="OYA21" s="757"/>
      <c r="OYB21" s="757"/>
      <c r="OYC21" s="757"/>
      <c r="OYD21" s="757"/>
      <c r="OYE21" s="757"/>
      <c r="OYF21" s="757"/>
      <c r="OYG21" s="757"/>
      <c r="OYH21" s="757"/>
      <c r="OYI21" s="757"/>
      <c r="OYJ21" s="757"/>
      <c r="OYK21" s="757"/>
      <c r="OYL21" s="757"/>
      <c r="OYM21" s="757"/>
      <c r="OYN21" s="757"/>
      <c r="OYO21" s="757"/>
      <c r="OYP21" s="757"/>
      <c r="OYQ21" s="757"/>
      <c r="OYR21" s="757"/>
      <c r="OYS21" s="757"/>
      <c r="OYT21" s="757"/>
      <c r="OYU21" s="757"/>
      <c r="OYV21" s="757"/>
      <c r="OYW21" s="757"/>
      <c r="OYX21" s="757"/>
      <c r="OYY21" s="757"/>
      <c r="OYZ21" s="757"/>
      <c r="OZA21" s="757"/>
      <c r="OZB21" s="757"/>
      <c r="OZC21" s="757"/>
      <c r="OZD21" s="757"/>
      <c r="OZE21" s="757"/>
      <c r="OZF21" s="757"/>
      <c r="OZG21" s="757"/>
      <c r="OZH21" s="757"/>
      <c r="OZI21" s="757"/>
      <c r="OZJ21" s="757"/>
      <c r="OZK21" s="757"/>
      <c r="OZL21" s="757"/>
      <c r="OZM21" s="757"/>
      <c r="OZN21" s="757"/>
      <c r="OZO21" s="757"/>
      <c r="OZP21" s="757"/>
      <c r="OZQ21" s="757"/>
      <c r="OZR21" s="757"/>
      <c r="OZS21" s="757"/>
      <c r="OZT21" s="757"/>
      <c r="OZU21" s="757"/>
      <c r="OZV21" s="757"/>
      <c r="OZW21" s="757"/>
      <c r="OZX21" s="757"/>
      <c r="OZY21" s="757"/>
      <c r="OZZ21" s="757"/>
      <c r="PAA21" s="757"/>
      <c r="PAB21" s="757"/>
      <c r="PAC21" s="757"/>
      <c r="PAD21" s="757"/>
      <c r="PAE21" s="757"/>
      <c r="PAF21" s="757"/>
      <c r="PAG21" s="757"/>
      <c r="PAH21" s="757"/>
      <c r="PAI21" s="757"/>
      <c r="PAJ21" s="757"/>
      <c r="PAK21" s="757"/>
      <c r="PAL21" s="757"/>
      <c r="PAM21" s="757"/>
      <c r="PAN21" s="757"/>
      <c r="PAO21" s="757"/>
      <c r="PAP21" s="757"/>
      <c r="PAQ21" s="757"/>
      <c r="PAR21" s="757"/>
      <c r="PAS21" s="757"/>
      <c r="PAT21" s="757"/>
      <c r="PAU21" s="757"/>
      <c r="PAV21" s="757"/>
      <c r="PAW21" s="757"/>
      <c r="PAX21" s="757"/>
      <c r="PAY21" s="757"/>
      <c r="PAZ21" s="757"/>
      <c r="PBA21" s="757"/>
      <c r="PBB21" s="757"/>
      <c r="PBC21" s="757"/>
      <c r="PBD21" s="757"/>
      <c r="PBE21" s="757"/>
      <c r="PBF21" s="757"/>
      <c r="PBG21" s="757"/>
      <c r="PBH21" s="757"/>
      <c r="PBI21" s="757"/>
      <c r="PBJ21" s="757"/>
      <c r="PBK21" s="757"/>
      <c r="PBL21" s="757"/>
      <c r="PBM21" s="757"/>
      <c r="PBN21" s="757"/>
      <c r="PBO21" s="757"/>
      <c r="PBP21" s="757"/>
      <c r="PBQ21" s="757"/>
      <c r="PBR21" s="757"/>
      <c r="PBS21" s="757"/>
      <c r="PBT21" s="757"/>
      <c r="PBU21" s="757"/>
      <c r="PBV21" s="757"/>
      <c r="PBW21" s="757"/>
      <c r="PBX21" s="757"/>
      <c r="PBY21" s="757"/>
      <c r="PBZ21" s="757"/>
      <c r="PCA21" s="757"/>
      <c r="PCB21" s="757"/>
      <c r="PCC21" s="757"/>
      <c r="PCD21" s="757"/>
      <c r="PCE21" s="757"/>
      <c r="PCF21" s="757"/>
      <c r="PCG21" s="757"/>
      <c r="PCH21" s="757"/>
      <c r="PCI21" s="757"/>
      <c r="PCJ21" s="757"/>
      <c r="PCK21" s="757"/>
      <c r="PCL21" s="757"/>
      <c r="PCM21" s="757"/>
      <c r="PCN21" s="757"/>
      <c r="PCO21" s="757"/>
      <c r="PCP21" s="757"/>
      <c r="PCQ21" s="757"/>
      <c r="PCR21" s="757"/>
      <c r="PCS21" s="757"/>
      <c r="PCT21" s="757"/>
      <c r="PCU21" s="757"/>
      <c r="PCV21" s="757"/>
      <c r="PCW21" s="757"/>
      <c r="PCX21" s="757"/>
      <c r="PCY21" s="757"/>
      <c r="PCZ21" s="757"/>
      <c r="PDA21" s="757"/>
      <c r="PDB21" s="757"/>
      <c r="PDC21" s="757"/>
      <c r="PDD21" s="757"/>
      <c r="PDE21" s="757"/>
      <c r="PDF21" s="757"/>
      <c r="PDG21" s="757"/>
      <c r="PDH21" s="757"/>
      <c r="PDI21" s="757"/>
      <c r="PDJ21" s="757"/>
      <c r="PDK21" s="757"/>
      <c r="PDL21" s="757"/>
      <c r="PDM21" s="757"/>
      <c r="PDN21" s="757"/>
      <c r="PDO21" s="757"/>
      <c r="PDP21" s="757"/>
      <c r="PDQ21" s="757"/>
      <c r="PDR21" s="757"/>
      <c r="PDS21" s="757"/>
      <c r="PDT21" s="757"/>
      <c r="PDU21" s="757"/>
      <c r="PDV21" s="757"/>
      <c r="PDW21" s="757"/>
      <c r="PDX21" s="757"/>
      <c r="PDY21" s="757"/>
      <c r="PDZ21" s="757"/>
      <c r="PEA21" s="757"/>
      <c r="PEB21" s="757"/>
      <c r="PEC21" s="757"/>
      <c r="PED21" s="757"/>
      <c r="PEE21" s="757"/>
      <c r="PEF21" s="757"/>
      <c r="PEG21" s="757"/>
      <c r="PEH21" s="757"/>
      <c r="PEI21" s="757"/>
      <c r="PEJ21" s="757"/>
      <c r="PEK21" s="757"/>
      <c r="PEL21" s="757"/>
      <c r="PEM21" s="757"/>
      <c r="PEN21" s="757"/>
      <c r="PEO21" s="757"/>
      <c r="PEP21" s="757"/>
      <c r="PEQ21" s="757"/>
      <c r="PER21" s="757"/>
      <c r="PES21" s="757"/>
      <c r="PET21" s="757"/>
      <c r="PEU21" s="757"/>
      <c r="PEV21" s="757"/>
      <c r="PEW21" s="757"/>
      <c r="PEX21" s="757"/>
      <c r="PEY21" s="757"/>
      <c r="PEZ21" s="757"/>
      <c r="PFA21" s="757"/>
      <c r="PFB21" s="757"/>
      <c r="PFC21" s="757"/>
      <c r="PFD21" s="757"/>
      <c r="PFE21" s="757"/>
      <c r="PFF21" s="757"/>
      <c r="PFG21" s="757"/>
      <c r="PFH21" s="757"/>
      <c r="PFI21" s="757"/>
      <c r="PFJ21" s="757"/>
      <c r="PFK21" s="757"/>
      <c r="PFL21" s="757"/>
      <c r="PFM21" s="757"/>
      <c r="PFN21" s="757"/>
      <c r="PFO21" s="757"/>
      <c r="PFP21" s="757"/>
      <c r="PFQ21" s="757"/>
      <c r="PFR21" s="757"/>
      <c r="PFS21" s="757"/>
      <c r="PFT21" s="757"/>
      <c r="PFU21" s="757"/>
      <c r="PFV21" s="757"/>
      <c r="PFW21" s="757"/>
      <c r="PFX21" s="757"/>
      <c r="PFY21" s="757"/>
      <c r="PFZ21" s="757"/>
      <c r="PGA21" s="757"/>
      <c r="PGB21" s="757"/>
      <c r="PGC21" s="757"/>
      <c r="PGD21" s="757"/>
      <c r="PGE21" s="757"/>
      <c r="PGF21" s="757"/>
      <c r="PGG21" s="757"/>
      <c r="PGH21" s="757"/>
      <c r="PGI21" s="757"/>
      <c r="PGJ21" s="757"/>
      <c r="PGK21" s="757"/>
      <c r="PGL21" s="757"/>
      <c r="PGM21" s="757"/>
      <c r="PGN21" s="757"/>
      <c r="PGO21" s="757"/>
      <c r="PGP21" s="757"/>
      <c r="PGQ21" s="757"/>
      <c r="PGR21" s="757"/>
      <c r="PGS21" s="757"/>
      <c r="PGT21" s="757"/>
      <c r="PGU21" s="757"/>
      <c r="PGV21" s="757"/>
      <c r="PGW21" s="757"/>
      <c r="PGX21" s="757"/>
      <c r="PGY21" s="757"/>
      <c r="PGZ21" s="757"/>
      <c r="PHA21" s="757"/>
      <c r="PHB21" s="757"/>
      <c r="PHC21" s="757"/>
      <c r="PHD21" s="757"/>
      <c r="PHE21" s="757"/>
      <c r="PHF21" s="757"/>
      <c r="PHG21" s="757"/>
      <c r="PHH21" s="757"/>
      <c r="PHI21" s="757"/>
      <c r="PHJ21" s="757"/>
      <c r="PHK21" s="757"/>
      <c r="PHL21" s="757"/>
      <c r="PHM21" s="757"/>
      <c r="PHN21" s="757"/>
      <c r="PHO21" s="757"/>
      <c r="PHP21" s="757"/>
      <c r="PHQ21" s="757"/>
      <c r="PHR21" s="757"/>
      <c r="PHS21" s="757"/>
      <c r="PHT21" s="757"/>
      <c r="PHU21" s="757"/>
      <c r="PHV21" s="757"/>
      <c r="PHW21" s="757"/>
      <c r="PHX21" s="757"/>
      <c r="PHY21" s="757"/>
      <c r="PHZ21" s="757"/>
      <c r="PIA21" s="757"/>
      <c r="PIB21" s="757"/>
      <c r="PIC21" s="757"/>
      <c r="PID21" s="757"/>
      <c r="PIE21" s="757"/>
      <c r="PIF21" s="757"/>
      <c r="PIG21" s="757"/>
      <c r="PIH21" s="757"/>
      <c r="PII21" s="757"/>
      <c r="PIJ21" s="757"/>
      <c r="PIK21" s="757"/>
      <c r="PIL21" s="757"/>
      <c r="PIM21" s="757"/>
      <c r="PIN21" s="757"/>
      <c r="PIO21" s="757"/>
      <c r="PIP21" s="757"/>
      <c r="PIQ21" s="757"/>
      <c r="PIR21" s="757"/>
      <c r="PIS21" s="757"/>
      <c r="PIT21" s="757"/>
      <c r="PIU21" s="757"/>
      <c r="PIV21" s="757"/>
      <c r="PIW21" s="757"/>
      <c r="PIX21" s="757"/>
      <c r="PIY21" s="757"/>
      <c r="PIZ21" s="757"/>
      <c r="PJA21" s="757"/>
      <c r="PJB21" s="757"/>
      <c r="PJC21" s="757"/>
      <c r="PJD21" s="757"/>
      <c r="PJE21" s="757"/>
      <c r="PJF21" s="757"/>
      <c r="PJG21" s="757"/>
      <c r="PJH21" s="757"/>
      <c r="PJI21" s="757"/>
      <c r="PJJ21" s="757"/>
      <c r="PJK21" s="757"/>
      <c r="PJL21" s="757"/>
      <c r="PJM21" s="757"/>
      <c r="PJN21" s="757"/>
      <c r="PJO21" s="757"/>
      <c r="PJP21" s="757"/>
      <c r="PJQ21" s="757"/>
      <c r="PJR21" s="757"/>
      <c r="PJS21" s="757"/>
      <c r="PJT21" s="757"/>
      <c r="PJU21" s="757"/>
      <c r="PJV21" s="757"/>
      <c r="PJW21" s="757"/>
      <c r="PJX21" s="757"/>
      <c r="PJY21" s="757"/>
      <c r="PJZ21" s="757"/>
      <c r="PKA21" s="757"/>
      <c r="PKB21" s="757"/>
      <c r="PKC21" s="757"/>
      <c r="PKD21" s="757"/>
      <c r="PKE21" s="757"/>
      <c r="PKF21" s="757"/>
      <c r="PKG21" s="757"/>
      <c r="PKH21" s="757"/>
      <c r="PKI21" s="757"/>
      <c r="PKJ21" s="757"/>
      <c r="PKK21" s="757"/>
      <c r="PKL21" s="757"/>
      <c r="PKM21" s="757"/>
      <c r="PKN21" s="757"/>
      <c r="PKO21" s="757"/>
      <c r="PKP21" s="757"/>
      <c r="PKQ21" s="757"/>
      <c r="PKR21" s="757"/>
      <c r="PKS21" s="757"/>
      <c r="PKT21" s="757"/>
      <c r="PKU21" s="757"/>
      <c r="PKV21" s="757"/>
      <c r="PKW21" s="757"/>
      <c r="PKX21" s="757"/>
      <c r="PKY21" s="757"/>
      <c r="PKZ21" s="757"/>
      <c r="PLA21" s="757"/>
      <c r="PLB21" s="757"/>
      <c r="PLC21" s="757"/>
      <c r="PLD21" s="757"/>
      <c r="PLE21" s="757"/>
      <c r="PLF21" s="757"/>
      <c r="PLG21" s="757"/>
      <c r="PLH21" s="757"/>
      <c r="PLI21" s="757"/>
      <c r="PLJ21" s="757"/>
      <c r="PLK21" s="757"/>
      <c r="PLL21" s="757"/>
      <c r="PLM21" s="757"/>
      <c r="PLN21" s="757"/>
      <c r="PLO21" s="757"/>
      <c r="PLP21" s="757"/>
      <c r="PLQ21" s="757"/>
      <c r="PLR21" s="757"/>
      <c r="PLS21" s="757"/>
      <c r="PLT21" s="757"/>
      <c r="PLU21" s="757"/>
      <c r="PLV21" s="757"/>
      <c r="PLW21" s="757"/>
      <c r="PLX21" s="757"/>
      <c r="PLY21" s="757"/>
      <c r="PLZ21" s="757"/>
      <c r="PMA21" s="757"/>
      <c r="PMB21" s="757"/>
      <c r="PMC21" s="757"/>
      <c r="PMD21" s="757"/>
      <c r="PME21" s="757"/>
      <c r="PMF21" s="757"/>
      <c r="PMG21" s="757"/>
      <c r="PMH21" s="757"/>
      <c r="PMI21" s="757"/>
      <c r="PMJ21" s="757"/>
      <c r="PMK21" s="757"/>
      <c r="PML21" s="757"/>
      <c r="PMM21" s="757"/>
      <c r="PMN21" s="757"/>
      <c r="PMO21" s="757"/>
      <c r="PMP21" s="757"/>
      <c r="PMQ21" s="757"/>
      <c r="PMR21" s="757"/>
      <c r="PMS21" s="757"/>
      <c r="PMT21" s="757"/>
      <c r="PMU21" s="757"/>
      <c r="PMV21" s="757"/>
      <c r="PMW21" s="757"/>
      <c r="PMX21" s="757"/>
      <c r="PMY21" s="757"/>
      <c r="PMZ21" s="757"/>
      <c r="PNA21" s="757"/>
      <c r="PNB21" s="757"/>
      <c r="PNC21" s="757"/>
      <c r="PND21" s="757"/>
      <c r="PNE21" s="757"/>
      <c r="PNF21" s="757"/>
      <c r="PNG21" s="757"/>
      <c r="PNH21" s="757"/>
      <c r="PNI21" s="757"/>
      <c r="PNJ21" s="757"/>
      <c r="PNK21" s="757"/>
      <c r="PNL21" s="757"/>
      <c r="PNM21" s="757"/>
      <c r="PNN21" s="757"/>
      <c r="PNO21" s="757"/>
      <c r="PNP21" s="757"/>
      <c r="PNQ21" s="757"/>
      <c r="PNR21" s="757"/>
      <c r="PNS21" s="757"/>
      <c r="PNT21" s="757"/>
      <c r="PNU21" s="757"/>
      <c r="PNV21" s="757"/>
      <c r="PNW21" s="757"/>
      <c r="PNX21" s="757"/>
      <c r="PNY21" s="757"/>
      <c r="PNZ21" s="757"/>
      <c r="POA21" s="757"/>
      <c r="POB21" s="757"/>
      <c r="POC21" s="757"/>
      <c r="POD21" s="757"/>
      <c r="POE21" s="757"/>
      <c r="POF21" s="757"/>
      <c r="POG21" s="757"/>
      <c r="POH21" s="757"/>
      <c r="POI21" s="757"/>
      <c r="POJ21" s="757"/>
      <c r="POK21" s="757"/>
      <c r="POL21" s="757"/>
      <c r="POM21" s="757"/>
      <c r="PON21" s="757"/>
      <c r="POO21" s="757"/>
      <c r="POP21" s="757"/>
      <c r="POQ21" s="757"/>
      <c r="POR21" s="757"/>
      <c r="POS21" s="757"/>
      <c r="POT21" s="757"/>
      <c r="POU21" s="757"/>
      <c r="POV21" s="757"/>
      <c r="POW21" s="757"/>
      <c r="POX21" s="757"/>
      <c r="POY21" s="757"/>
      <c r="POZ21" s="757"/>
      <c r="PPA21" s="757"/>
      <c r="PPB21" s="757"/>
      <c r="PPC21" s="757"/>
      <c r="PPD21" s="757"/>
      <c r="PPE21" s="757"/>
      <c r="PPF21" s="757"/>
      <c r="PPG21" s="757"/>
      <c r="PPH21" s="757"/>
      <c r="PPI21" s="757"/>
      <c r="PPJ21" s="757"/>
      <c r="PPK21" s="757"/>
      <c r="PPL21" s="757"/>
      <c r="PPM21" s="757"/>
      <c r="PPN21" s="757"/>
      <c r="PPO21" s="757"/>
      <c r="PPP21" s="757"/>
      <c r="PPQ21" s="757"/>
      <c r="PPR21" s="757"/>
      <c r="PPS21" s="757"/>
      <c r="PPT21" s="757"/>
      <c r="PPU21" s="757"/>
      <c r="PPV21" s="757"/>
      <c r="PPW21" s="757"/>
      <c r="PPX21" s="757"/>
      <c r="PPY21" s="757"/>
      <c r="PPZ21" s="757"/>
      <c r="PQA21" s="757"/>
      <c r="PQB21" s="757"/>
      <c r="PQC21" s="757"/>
      <c r="PQD21" s="757"/>
      <c r="PQE21" s="757"/>
      <c r="PQF21" s="757"/>
      <c r="PQG21" s="757"/>
      <c r="PQH21" s="757"/>
      <c r="PQI21" s="757"/>
      <c r="PQJ21" s="757"/>
      <c r="PQK21" s="757"/>
      <c r="PQL21" s="757"/>
      <c r="PQM21" s="757"/>
      <c r="PQN21" s="757"/>
      <c r="PQO21" s="757"/>
      <c r="PQP21" s="757"/>
      <c r="PQQ21" s="757"/>
      <c r="PQR21" s="757"/>
      <c r="PQS21" s="757"/>
      <c r="PQT21" s="757"/>
      <c r="PQU21" s="757"/>
      <c r="PQV21" s="757"/>
      <c r="PQW21" s="757"/>
      <c r="PQX21" s="757"/>
      <c r="PQY21" s="757"/>
      <c r="PQZ21" s="757"/>
      <c r="PRA21" s="757"/>
      <c r="PRB21" s="757"/>
      <c r="PRC21" s="757"/>
      <c r="PRD21" s="757"/>
      <c r="PRE21" s="757"/>
      <c r="PRF21" s="757"/>
      <c r="PRG21" s="757"/>
      <c r="PRH21" s="757"/>
      <c r="PRI21" s="757"/>
      <c r="PRJ21" s="757"/>
      <c r="PRK21" s="757"/>
      <c r="PRL21" s="757"/>
      <c r="PRM21" s="757"/>
      <c r="PRN21" s="757"/>
      <c r="PRO21" s="757"/>
      <c r="PRP21" s="757"/>
      <c r="PRQ21" s="757"/>
      <c r="PRR21" s="757"/>
      <c r="PRS21" s="757"/>
      <c r="PRT21" s="757"/>
      <c r="PRU21" s="757"/>
      <c r="PRV21" s="757"/>
      <c r="PRW21" s="757"/>
      <c r="PRX21" s="757"/>
      <c r="PRY21" s="757"/>
      <c r="PRZ21" s="757"/>
      <c r="PSA21" s="757"/>
      <c r="PSB21" s="757"/>
      <c r="PSC21" s="757"/>
      <c r="PSD21" s="757"/>
      <c r="PSE21" s="757"/>
      <c r="PSF21" s="757"/>
      <c r="PSG21" s="757"/>
      <c r="PSH21" s="757"/>
      <c r="PSI21" s="757"/>
      <c r="PSJ21" s="757"/>
      <c r="PSK21" s="757"/>
      <c r="PSL21" s="757"/>
      <c r="PSM21" s="757"/>
      <c r="PSN21" s="757"/>
      <c r="PSO21" s="757"/>
      <c r="PSP21" s="757"/>
      <c r="PSQ21" s="757"/>
      <c r="PSR21" s="757"/>
      <c r="PSS21" s="757"/>
      <c r="PST21" s="757"/>
      <c r="PSU21" s="757"/>
      <c r="PSV21" s="757"/>
      <c r="PSW21" s="757"/>
      <c r="PSX21" s="757"/>
      <c r="PSY21" s="757"/>
      <c r="PSZ21" s="757"/>
      <c r="PTA21" s="757"/>
      <c r="PTB21" s="757"/>
      <c r="PTC21" s="757"/>
      <c r="PTD21" s="757"/>
      <c r="PTE21" s="757"/>
      <c r="PTF21" s="757"/>
      <c r="PTG21" s="757"/>
      <c r="PTH21" s="757"/>
      <c r="PTI21" s="757"/>
      <c r="PTJ21" s="757"/>
      <c r="PTK21" s="757"/>
      <c r="PTL21" s="757"/>
      <c r="PTM21" s="757"/>
      <c r="PTN21" s="757"/>
      <c r="PTO21" s="757"/>
      <c r="PTP21" s="757"/>
      <c r="PTQ21" s="757"/>
      <c r="PTR21" s="757"/>
      <c r="PTS21" s="757"/>
      <c r="PTT21" s="757"/>
      <c r="PTU21" s="757"/>
      <c r="PTV21" s="757"/>
      <c r="PTW21" s="757"/>
      <c r="PTX21" s="757"/>
      <c r="PTY21" s="757"/>
      <c r="PTZ21" s="757"/>
      <c r="PUA21" s="757"/>
      <c r="PUB21" s="757"/>
      <c r="PUC21" s="757"/>
      <c r="PUD21" s="757"/>
      <c r="PUE21" s="757"/>
      <c r="PUF21" s="757"/>
      <c r="PUG21" s="757"/>
      <c r="PUH21" s="757"/>
      <c r="PUI21" s="757"/>
      <c r="PUJ21" s="757"/>
      <c r="PUK21" s="757"/>
      <c r="PUL21" s="757"/>
      <c r="PUM21" s="757"/>
      <c r="PUN21" s="757"/>
      <c r="PUO21" s="757"/>
      <c r="PUP21" s="757"/>
      <c r="PUQ21" s="757"/>
      <c r="PUR21" s="757"/>
      <c r="PUS21" s="757"/>
      <c r="PUT21" s="757"/>
      <c r="PUU21" s="757"/>
      <c r="PUV21" s="757"/>
      <c r="PUW21" s="757"/>
      <c r="PUX21" s="757"/>
      <c r="PUY21" s="757"/>
      <c r="PUZ21" s="757"/>
      <c r="PVA21" s="757"/>
      <c r="PVB21" s="757"/>
      <c r="PVC21" s="757"/>
      <c r="PVD21" s="757"/>
      <c r="PVE21" s="757"/>
      <c r="PVF21" s="757"/>
      <c r="PVG21" s="757"/>
      <c r="PVH21" s="757"/>
      <c r="PVI21" s="757"/>
      <c r="PVJ21" s="757"/>
      <c r="PVK21" s="757"/>
      <c r="PVL21" s="757"/>
      <c r="PVM21" s="757"/>
      <c r="PVN21" s="757"/>
      <c r="PVO21" s="757"/>
      <c r="PVP21" s="757"/>
      <c r="PVQ21" s="757"/>
      <c r="PVR21" s="757"/>
      <c r="PVS21" s="757"/>
      <c r="PVT21" s="757"/>
      <c r="PVU21" s="757"/>
      <c r="PVV21" s="757"/>
      <c r="PVW21" s="757"/>
      <c r="PVX21" s="757"/>
      <c r="PVY21" s="757"/>
      <c r="PVZ21" s="757"/>
      <c r="PWA21" s="757"/>
      <c r="PWB21" s="757"/>
      <c r="PWC21" s="757"/>
      <c r="PWD21" s="757"/>
      <c r="PWE21" s="757"/>
      <c r="PWF21" s="757"/>
      <c r="PWG21" s="757"/>
      <c r="PWH21" s="757"/>
      <c r="PWI21" s="757"/>
      <c r="PWJ21" s="757"/>
      <c r="PWK21" s="757"/>
      <c r="PWL21" s="757"/>
      <c r="PWM21" s="757"/>
      <c r="PWN21" s="757"/>
      <c r="PWO21" s="757"/>
      <c r="PWP21" s="757"/>
      <c r="PWQ21" s="757"/>
      <c r="PWR21" s="757"/>
      <c r="PWS21" s="757"/>
      <c r="PWT21" s="757"/>
      <c r="PWU21" s="757"/>
      <c r="PWV21" s="757"/>
      <c r="PWW21" s="757"/>
      <c r="PWX21" s="757"/>
      <c r="PWY21" s="757"/>
      <c r="PWZ21" s="757"/>
      <c r="PXA21" s="757"/>
      <c r="PXB21" s="757"/>
      <c r="PXC21" s="757"/>
      <c r="PXD21" s="757"/>
      <c r="PXE21" s="757"/>
      <c r="PXF21" s="757"/>
      <c r="PXG21" s="757"/>
      <c r="PXH21" s="757"/>
      <c r="PXI21" s="757"/>
      <c r="PXJ21" s="757"/>
      <c r="PXK21" s="757"/>
      <c r="PXL21" s="757"/>
      <c r="PXM21" s="757"/>
      <c r="PXN21" s="757"/>
      <c r="PXO21" s="757"/>
      <c r="PXP21" s="757"/>
      <c r="PXQ21" s="757"/>
      <c r="PXR21" s="757"/>
      <c r="PXS21" s="757"/>
      <c r="PXT21" s="757"/>
      <c r="PXU21" s="757"/>
      <c r="PXV21" s="757"/>
      <c r="PXW21" s="757"/>
      <c r="PXX21" s="757"/>
      <c r="PXY21" s="757"/>
      <c r="PXZ21" s="757"/>
      <c r="PYA21" s="757"/>
      <c r="PYB21" s="757"/>
      <c r="PYC21" s="757"/>
      <c r="PYD21" s="757"/>
      <c r="PYE21" s="757"/>
      <c r="PYF21" s="757"/>
      <c r="PYG21" s="757"/>
      <c r="PYH21" s="757"/>
      <c r="PYI21" s="757"/>
      <c r="PYJ21" s="757"/>
      <c r="PYK21" s="757"/>
      <c r="PYL21" s="757"/>
      <c r="PYM21" s="757"/>
      <c r="PYN21" s="757"/>
      <c r="PYO21" s="757"/>
      <c r="PYP21" s="757"/>
      <c r="PYQ21" s="757"/>
      <c r="PYR21" s="757"/>
      <c r="PYS21" s="757"/>
      <c r="PYT21" s="757"/>
      <c r="PYU21" s="757"/>
      <c r="PYV21" s="757"/>
      <c r="PYW21" s="757"/>
      <c r="PYX21" s="757"/>
      <c r="PYY21" s="757"/>
      <c r="PYZ21" s="757"/>
      <c r="PZA21" s="757"/>
      <c r="PZB21" s="757"/>
      <c r="PZC21" s="757"/>
      <c r="PZD21" s="757"/>
      <c r="PZE21" s="757"/>
      <c r="PZF21" s="757"/>
      <c r="PZG21" s="757"/>
      <c r="PZH21" s="757"/>
      <c r="PZI21" s="757"/>
      <c r="PZJ21" s="757"/>
      <c r="PZK21" s="757"/>
      <c r="PZL21" s="757"/>
      <c r="PZM21" s="757"/>
      <c r="PZN21" s="757"/>
      <c r="PZO21" s="757"/>
      <c r="PZP21" s="757"/>
      <c r="PZQ21" s="757"/>
      <c r="PZR21" s="757"/>
      <c r="PZS21" s="757"/>
      <c r="PZT21" s="757"/>
      <c r="PZU21" s="757"/>
      <c r="PZV21" s="757"/>
      <c r="PZW21" s="757"/>
      <c r="PZX21" s="757"/>
      <c r="PZY21" s="757"/>
      <c r="PZZ21" s="757"/>
      <c r="QAA21" s="757"/>
      <c r="QAB21" s="757"/>
      <c r="QAC21" s="757"/>
      <c r="QAD21" s="757"/>
      <c r="QAE21" s="757"/>
      <c r="QAF21" s="757"/>
      <c r="QAG21" s="757"/>
      <c r="QAH21" s="757"/>
      <c r="QAI21" s="757"/>
      <c r="QAJ21" s="757"/>
      <c r="QAK21" s="757"/>
      <c r="QAL21" s="757"/>
      <c r="QAM21" s="757"/>
      <c r="QAN21" s="757"/>
      <c r="QAO21" s="757"/>
      <c r="QAP21" s="757"/>
      <c r="QAQ21" s="757"/>
      <c r="QAR21" s="757"/>
      <c r="QAS21" s="757"/>
      <c r="QAT21" s="757"/>
      <c r="QAU21" s="757"/>
      <c r="QAV21" s="757"/>
      <c r="QAW21" s="757"/>
      <c r="QAX21" s="757"/>
      <c r="QAY21" s="757"/>
      <c r="QAZ21" s="757"/>
      <c r="QBA21" s="757"/>
      <c r="QBB21" s="757"/>
      <c r="QBC21" s="757"/>
      <c r="QBD21" s="757"/>
      <c r="QBE21" s="757"/>
      <c r="QBF21" s="757"/>
      <c r="QBG21" s="757"/>
      <c r="QBH21" s="757"/>
      <c r="QBI21" s="757"/>
      <c r="QBJ21" s="757"/>
      <c r="QBK21" s="757"/>
      <c r="QBL21" s="757"/>
      <c r="QBM21" s="757"/>
      <c r="QBN21" s="757"/>
      <c r="QBO21" s="757"/>
      <c r="QBP21" s="757"/>
      <c r="QBQ21" s="757"/>
      <c r="QBR21" s="757"/>
      <c r="QBS21" s="757"/>
      <c r="QBT21" s="757"/>
      <c r="QBU21" s="757"/>
      <c r="QBV21" s="757"/>
      <c r="QBW21" s="757"/>
      <c r="QBX21" s="757"/>
      <c r="QBY21" s="757"/>
      <c r="QBZ21" s="757"/>
      <c r="QCA21" s="757"/>
      <c r="QCB21" s="757"/>
      <c r="QCC21" s="757"/>
      <c r="QCD21" s="757"/>
      <c r="QCE21" s="757"/>
      <c r="QCF21" s="757"/>
      <c r="QCG21" s="757"/>
      <c r="QCH21" s="757"/>
      <c r="QCI21" s="757"/>
      <c r="QCJ21" s="757"/>
      <c r="QCK21" s="757"/>
      <c r="QCL21" s="757"/>
      <c r="QCM21" s="757"/>
      <c r="QCN21" s="757"/>
      <c r="QCO21" s="757"/>
      <c r="QCP21" s="757"/>
      <c r="QCQ21" s="757"/>
      <c r="QCR21" s="757"/>
      <c r="QCS21" s="757"/>
      <c r="QCT21" s="757"/>
      <c r="QCU21" s="757"/>
      <c r="QCV21" s="757"/>
      <c r="QCW21" s="757"/>
      <c r="QCX21" s="757"/>
      <c r="QCY21" s="757"/>
      <c r="QCZ21" s="757"/>
      <c r="QDA21" s="757"/>
      <c r="QDB21" s="757"/>
      <c r="QDC21" s="757"/>
      <c r="QDD21" s="757"/>
      <c r="QDE21" s="757"/>
      <c r="QDF21" s="757"/>
      <c r="QDG21" s="757"/>
      <c r="QDH21" s="757"/>
      <c r="QDI21" s="757"/>
      <c r="QDJ21" s="757"/>
      <c r="QDK21" s="757"/>
      <c r="QDL21" s="757"/>
      <c r="QDM21" s="757"/>
      <c r="QDN21" s="757"/>
      <c r="QDO21" s="757"/>
      <c r="QDP21" s="757"/>
      <c r="QDQ21" s="757"/>
      <c r="QDR21" s="757"/>
      <c r="QDS21" s="757"/>
      <c r="QDT21" s="757"/>
      <c r="QDU21" s="757"/>
      <c r="QDV21" s="757"/>
      <c r="QDW21" s="757"/>
      <c r="QDX21" s="757"/>
      <c r="QDY21" s="757"/>
      <c r="QDZ21" s="757"/>
      <c r="QEA21" s="757"/>
      <c r="QEB21" s="757"/>
      <c r="QEC21" s="757"/>
      <c r="QED21" s="757"/>
      <c r="QEE21" s="757"/>
      <c r="QEF21" s="757"/>
      <c r="QEG21" s="757"/>
      <c r="QEH21" s="757"/>
      <c r="QEI21" s="757"/>
      <c r="QEJ21" s="757"/>
      <c r="QEK21" s="757"/>
      <c r="QEL21" s="757"/>
      <c r="QEM21" s="757"/>
      <c r="QEN21" s="757"/>
      <c r="QEO21" s="757"/>
      <c r="QEP21" s="757"/>
      <c r="QEQ21" s="757"/>
      <c r="QER21" s="757"/>
      <c r="QES21" s="757"/>
      <c r="QET21" s="757"/>
      <c r="QEU21" s="757"/>
      <c r="QEV21" s="757"/>
      <c r="QEW21" s="757"/>
      <c r="QEX21" s="757"/>
      <c r="QEY21" s="757"/>
      <c r="QEZ21" s="757"/>
      <c r="QFA21" s="757"/>
      <c r="QFB21" s="757"/>
      <c r="QFC21" s="757"/>
      <c r="QFD21" s="757"/>
      <c r="QFE21" s="757"/>
      <c r="QFF21" s="757"/>
      <c r="QFG21" s="757"/>
      <c r="QFH21" s="757"/>
      <c r="QFI21" s="757"/>
      <c r="QFJ21" s="757"/>
      <c r="QFK21" s="757"/>
      <c r="QFL21" s="757"/>
      <c r="QFM21" s="757"/>
      <c r="QFN21" s="757"/>
      <c r="QFO21" s="757"/>
      <c r="QFP21" s="757"/>
      <c r="QFQ21" s="757"/>
      <c r="QFR21" s="757"/>
      <c r="QFS21" s="757"/>
      <c r="QFT21" s="757"/>
      <c r="QFU21" s="757"/>
      <c r="QFV21" s="757"/>
      <c r="QFW21" s="757"/>
      <c r="QFX21" s="757"/>
      <c r="QFY21" s="757"/>
      <c r="QFZ21" s="757"/>
      <c r="QGA21" s="757"/>
      <c r="QGB21" s="757"/>
      <c r="QGC21" s="757"/>
      <c r="QGD21" s="757"/>
      <c r="QGE21" s="757"/>
      <c r="QGF21" s="757"/>
      <c r="QGG21" s="757"/>
      <c r="QGH21" s="757"/>
      <c r="QGI21" s="757"/>
      <c r="QGJ21" s="757"/>
      <c r="QGK21" s="757"/>
      <c r="QGL21" s="757"/>
      <c r="QGM21" s="757"/>
      <c r="QGN21" s="757"/>
      <c r="QGO21" s="757"/>
      <c r="QGP21" s="757"/>
      <c r="QGQ21" s="757"/>
      <c r="QGR21" s="757"/>
      <c r="QGS21" s="757"/>
      <c r="QGT21" s="757"/>
      <c r="QGU21" s="757"/>
      <c r="QGV21" s="757"/>
      <c r="QGW21" s="757"/>
      <c r="QGX21" s="757"/>
      <c r="QGY21" s="757"/>
      <c r="QGZ21" s="757"/>
      <c r="QHA21" s="757"/>
      <c r="QHB21" s="757"/>
      <c r="QHC21" s="757"/>
      <c r="QHD21" s="757"/>
      <c r="QHE21" s="757"/>
      <c r="QHF21" s="757"/>
      <c r="QHG21" s="757"/>
      <c r="QHH21" s="757"/>
      <c r="QHI21" s="757"/>
      <c r="QHJ21" s="757"/>
      <c r="QHK21" s="757"/>
      <c r="QHL21" s="757"/>
      <c r="QHM21" s="757"/>
      <c r="QHN21" s="757"/>
      <c r="QHO21" s="757"/>
      <c r="QHP21" s="757"/>
      <c r="QHQ21" s="757"/>
      <c r="QHR21" s="757"/>
      <c r="QHS21" s="757"/>
      <c r="QHT21" s="757"/>
      <c r="QHU21" s="757"/>
      <c r="QHV21" s="757"/>
      <c r="QHW21" s="757"/>
      <c r="QHX21" s="757"/>
      <c r="QHY21" s="757"/>
      <c r="QHZ21" s="757"/>
      <c r="QIA21" s="757"/>
      <c r="QIB21" s="757"/>
      <c r="QIC21" s="757"/>
      <c r="QID21" s="757"/>
      <c r="QIE21" s="757"/>
      <c r="QIF21" s="757"/>
      <c r="QIG21" s="757"/>
      <c r="QIH21" s="757"/>
      <c r="QII21" s="757"/>
      <c r="QIJ21" s="757"/>
      <c r="QIK21" s="757"/>
      <c r="QIL21" s="757"/>
      <c r="QIM21" s="757"/>
      <c r="QIN21" s="757"/>
      <c r="QIO21" s="757"/>
      <c r="QIP21" s="757"/>
      <c r="QIQ21" s="757"/>
      <c r="QIR21" s="757"/>
      <c r="QIS21" s="757"/>
      <c r="QIT21" s="757"/>
      <c r="QIU21" s="757"/>
      <c r="QIV21" s="757"/>
      <c r="QIW21" s="757"/>
      <c r="QIX21" s="757"/>
      <c r="QIY21" s="757"/>
      <c r="QIZ21" s="757"/>
      <c r="QJA21" s="757"/>
      <c r="QJB21" s="757"/>
      <c r="QJC21" s="757"/>
      <c r="QJD21" s="757"/>
      <c r="QJE21" s="757"/>
      <c r="QJF21" s="757"/>
      <c r="QJG21" s="757"/>
      <c r="QJH21" s="757"/>
      <c r="QJI21" s="757"/>
      <c r="QJJ21" s="757"/>
      <c r="QJK21" s="757"/>
      <c r="QJL21" s="757"/>
      <c r="QJM21" s="757"/>
      <c r="QJN21" s="757"/>
      <c r="QJO21" s="757"/>
      <c r="QJP21" s="757"/>
      <c r="QJQ21" s="757"/>
      <c r="QJR21" s="757"/>
      <c r="QJS21" s="757"/>
      <c r="QJT21" s="757"/>
      <c r="QJU21" s="757"/>
      <c r="QJV21" s="757"/>
      <c r="QJW21" s="757"/>
      <c r="QJX21" s="757"/>
      <c r="QJY21" s="757"/>
      <c r="QJZ21" s="757"/>
      <c r="QKA21" s="757"/>
      <c r="QKB21" s="757"/>
      <c r="QKC21" s="757"/>
      <c r="QKD21" s="757"/>
      <c r="QKE21" s="757"/>
      <c r="QKF21" s="757"/>
      <c r="QKG21" s="757"/>
      <c r="QKH21" s="757"/>
      <c r="QKI21" s="757"/>
      <c r="QKJ21" s="757"/>
      <c r="QKK21" s="757"/>
      <c r="QKL21" s="757"/>
      <c r="QKM21" s="757"/>
      <c r="QKN21" s="757"/>
      <c r="QKO21" s="757"/>
      <c r="QKP21" s="757"/>
      <c r="QKQ21" s="757"/>
      <c r="QKR21" s="757"/>
      <c r="QKS21" s="757"/>
      <c r="QKT21" s="757"/>
      <c r="QKU21" s="757"/>
      <c r="QKV21" s="757"/>
      <c r="QKW21" s="757"/>
      <c r="QKX21" s="757"/>
      <c r="QKY21" s="757"/>
      <c r="QKZ21" s="757"/>
      <c r="QLA21" s="757"/>
      <c r="QLB21" s="757"/>
      <c r="QLC21" s="757"/>
      <c r="QLD21" s="757"/>
      <c r="QLE21" s="757"/>
      <c r="QLF21" s="757"/>
      <c r="QLG21" s="757"/>
      <c r="QLH21" s="757"/>
      <c r="QLI21" s="757"/>
      <c r="QLJ21" s="757"/>
      <c r="QLK21" s="757"/>
      <c r="QLL21" s="757"/>
      <c r="QLM21" s="757"/>
      <c r="QLN21" s="757"/>
      <c r="QLO21" s="757"/>
      <c r="QLP21" s="757"/>
      <c r="QLQ21" s="757"/>
      <c r="QLR21" s="757"/>
      <c r="QLS21" s="757"/>
      <c r="QLT21" s="757"/>
      <c r="QLU21" s="757"/>
      <c r="QLV21" s="757"/>
      <c r="QLW21" s="757"/>
      <c r="QLX21" s="757"/>
      <c r="QLY21" s="757"/>
      <c r="QLZ21" s="757"/>
      <c r="QMA21" s="757"/>
      <c r="QMB21" s="757"/>
      <c r="QMC21" s="757"/>
      <c r="QMD21" s="757"/>
      <c r="QME21" s="757"/>
      <c r="QMF21" s="757"/>
      <c r="QMG21" s="757"/>
      <c r="QMH21" s="757"/>
      <c r="QMI21" s="757"/>
      <c r="QMJ21" s="757"/>
      <c r="QMK21" s="757"/>
      <c r="QML21" s="757"/>
      <c r="QMM21" s="757"/>
      <c r="QMN21" s="757"/>
      <c r="QMO21" s="757"/>
      <c r="QMP21" s="757"/>
      <c r="QMQ21" s="757"/>
      <c r="QMR21" s="757"/>
      <c r="QMS21" s="757"/>
      <c r="QMT21" s="757"/>
      <c r="QMU21" s="757"/>
      <c r="QMV21" s="757"/>
      <c r="QMW21" s="757"/>
      <c r="QMX21" s="757"/>
      <c r="QMY21" s="757"/>
      <c r="QMZ21" s="757"/>
      <c r="QNA21" s="757"/>
      <c r="QNB21" s="757"/>
      <c r="QNC21" s="757"/>
      <c r="QND21" s="757"/>
      <c r="QNE21" s="757"/>
      <c r="QNF21" s="757"/>
      <c r="QNG21" s="757"/>
      <c r="QNH21" s="757"/>
      <c r="QNI21" s="757"/>
      <c r="QNJ21" s="757"/>
      <c r="QNK21" s="757"/>
      <c r="QNL21" s="757"/>
      <c r="QNM21" s="757"/>
      <c r="QNN21" s="757"/>
      <c r="QNO21" s="757"/>
      <c r="QNP21" s="757"/>
      <c r="QNQ21" s="757"/>
      <c r="QNR21" s="757"/>
      <c r="QNS21" s="757"/>
      <c r="QNT21" s="757"/>
      <c r="QNU21" s="757"/>
      <c r="QNV21" s="757"/>
      <c r="QNW21" s="757"/>
      <c r="QNX21" s="757"/>
      <c r="QNY21" s="757"/>
      <c r="QNZ21" s="757"/>
      <c r="QOA21" s="757"/>
      <c r="QOB21" s="757"/>
      <c r="QOC21" s="757"/>
      <c r="QOD21" s="757"/>
      <c r="QOE21" s="757"/>
      <c r="QOF21" s="757"/>
      <c r="QOG21" s="757"/>
      <c r="QOH21" s="757"/>
      <c r="QOI21" s="757"/>
      <c r="QOJ21" s="757"/>
      <c r="QOK21" s="757"/>
      <c r="QOL21" s="757"/>
      <c r="QOM21" s="757"/>
      <c r="QON21" s="757"/>
      <c r="QOO21" s="757"/>
      <c r="QOP21" s="757"/>
      <c r="QOQ21" s="757"/>
      <c r="QOR21" s="757"/>
      <c r="QOS21" s="757"/>
      <c r="QOT21" s="757"/>
      <c r="QOU21" s="757"/>
      <c r="QOV21" s="757"/>
      <c r="QOW21" s="757"/>
      <c r="QOX21" s="757"/>
      <c r="QOY21" s="757"/>
      <c r="QOZ21" s="757"/>
      <c r="QPA21" s="757"/>
      <c r="QPB21" s="757"/>
      <c r="QPC21" s="757"/>
      <c r="QPD21" s="757"/>
      <c r="QPE21" s="757"/>
      <c r="QPF21" s="757"/>
      <c r="QPG21" s="757"/>
      <c r="QPH21" s="757"/>
      <c r="QPI21" s="757"/>
      <c r="QPJ21" s="757"/>
      <c r="QPK21" s="757"/>
      <c r="QPL21" s="757"/>
      <c r="QPM21" s="757"/>
      <c r="QPN21" s="757"/>
      <c r="QPO21" s="757"/>
      <c r="QPP21" s="757"/>
      <c r="QPQ21" s="757"/>
      <c r="QPR21" s="757"/>
      <c r="QPS21" s="757"/>
      <c r="QPT21" s="757"/>
      <c r="QPU21" s="757"/>
      <c r="QPV21" s="757"/>
      <c r="QPW21" s="757"/>
      <c r="QPX21" s="757"/>
      <c r="QPY21" s="757"/>
      <c r="QPZ21" s="757"/>
      <c r="QQA21" s="757"/>
      <c r="QQB21" s="757"/>
      <c r="QQC21" s="757"/>
      <c r="QQD21" s="757"/>
      <c r="QQE21" s="757"/>
      <c r="QQF21" s="757"/>
      <c r="QQG21" s="757"/>
      <c r="QQH21" s="757"/>
      <c r="QQI21" s="757"/>
      <c r="QQJ21" s="757"/>
      <c r="QQK21" s="757"/>
      <c r="QQL21" s="757"/>
      <c r="QQM21" s="757"/>
      <c r="QQN21" s="757"/>
      <c r="QQO21" s="757"/>
      <c r="QQP21" s="757"/>
      <c r="QQQ21" s="757"/>
      <c r="QQR21" s="757"/>
      <c r="QQS21" s="757"/>
      <c r="QQT21" s="757"/>
      <c r="QQU21" s="757"/>
      <c r="QQV21" s="757"/>
      <c r="QQW21" s="757"/>
      <c r="QQX21" s="757"/>
      <c r="QQY21" s="757"/>
      <c r="QQZ21" s="757"/>
      <c r="QRA21" s="757"/>
      <c r="QRB21" s="757"/>
      <c r="QRC21" s="757"/>
      <c r="QRD21" s="757"/>
      <c r="QRE21" s="757"/>
      <c r="QRF21" s="757"/>
      <c r="QRG21" s="757"/>
      <c r="QRH21" s="757"/>
      <c r="QRI21" s="757"/>
      <c r="QRJ21" s="757"/>
      <c r="QRK21" s="757"/>
      <c r="QRL21" s="757"/>
      <c r="QRM21" s="757"/>
      <c r="QRN21" s="757"/>
      <c r="QRO21" s="757"/>
      <c r="QRP21" s="757"/>
      <c r="QRQ21" s="757"/>
      <c r="QRR21" s="757"/>
      <c r="QRS21" s="757"/>
      <c r="QRT21" s="757"/>
      <c r="QRU21" s="757"/>
      <c r="QRV21" s="757"/>
      <c r="QRW21" s="757"/>
      <c r="QRX21" s="757"/>
      <c r="QRY21" s="757"/>
      <c r="QRZ21" s="757"/>
      <c r="QSA21" s="757"/>
      <c r="QSB21" s="757"/>
      <c r="QSC21" s="757"/>
      <c r="QSD21" s="757"/>
      <c r="QSE21" s="757"/>
      <c r="QSF21" s="757"/>
      <c r="QSG21" s="757"/>
      <c r="QSH21" s="757"/>
      <c r="QSI21" s="757"/>
      <c r="QSJ21" s="757"/>
      <c r="QSK21" s="757"/>
      <c r="QSL21" s="757"/>
      <c r="QSM21" s="757"/>
      <c r="QSN21" s="757"/>
      <c r="QSO21" s="757"/>
      <c r="QSP21" s="757"/>
      <c r="QSQ21" s="757"/>
      <c r="QSR21" s="757"/>
      <c r="QSS21" s="757"/>
      <c r="QST21" s="757"/>
      <c r="QSU21" s="757"/>
      <c r="QSV21" s="757"/>
      <c r="QSW21" s="757"/>
      <c r="QSX21" s="757"/>
      <c r="QSY21" s="757"/>
      <c r="QSZ21" s="757"/>
      <c r="QTA21" s="757"/>
      <c r="QTB21" s="757"/>
      <c r="QTC21" s="757"/>
      <c r="QTD21" s="757"/>
      <c r="QTE21" s="757"/>
      <c r="QTF21" s="757"/>
      <c r="QTG21" s="757"/>
      <c r="QTH21" s="757"/>
      <c r="QTI21" s="757"/>
      <c r="QTJ21" s="757"/>
      <c r="QTK21" s="757"/>
      <c r="QTL21" s="757"/>
      <c r="QTM21" s="757"/>
      <c r="QTN21" s="757"/>
      <c r="QTO21" s="757"/>
      <c r="QTP21" s="757"/>
      <c r="QTQ21" s="757"/>
      <c r="QTR21" s="757"/>
      <c r="QTS21" s="757"/>
      <c r="QTT21" s="757"/>
      <c r="QTU21" s="757"/>
      <c r="QTV21" s="757"/>
      <c r="QTW21" s="757"/>
      <c r="QTX21" s="757"/>
      <c r="QTY21" s="757"/>
      <c r="QTZ21" s="757"/>
      <c r="QUA21" s="757"/>
      <c r="QUB21" s="757"/>
      <c r="QUC21" s="757"/>
      <c r="QUD21" s="757"/>
      <c r="QUE21" s="757"/>
      <c r="QUF21" s="757"/>
      <c r="QUG21" s="757"/>
      <c r="QUH21" s="757"/>
      <c r="QUI21" s="757"/>
      <c r="QUJ21" s="757"/>
      <c r="QUK21" s="757"/>
      <c r="QUL21" s="757"/>
      <c r="QUM21" s="757"/>
      <c r="QUN21" s="757"/>
      <c r="QUO21" s="757"/>
      <c r="QUP21" s="757"/>
      <c r="QUQ21" s="757"/>
      <c r="QUR21" s="757"/>
      <c r="QUS21" s="757"/>
      <c r="QUT21" s="757"/>
      <c r="QUU21" s="757"/>
      <c r="QUV21" s="757"/>
      <c r="QUW21" s="757"/>
      <c r="QUX21" s="757"/>
      <c r="QUY21" s="757"/>
      <c r="QUZ21" s="757"/>
      <c r="QVA21" s="757"/>
      <c r="QVB21" s="757"/>
      <c r="QVC21" s="757"/>
      <c r="QVD21" s="757"/>
      <c r="QVE21" s="757"/>
      <c r="QVF21" s="757"/>
      <c r="QVG21" s="757"/>
      <c r="QVH21" s="757"/>
      <c r="QVI21" s="757"/>
      <c r="QVJ21" s="757"/>
      <c r="QVK21" s="757"/>
      <c r="QVL21" s="757"/>
      <c r="QVM21" s="757"/>
      <c r="QVN21" s="757"/>
      <c r="QVO21" s="757"/>
      <c r="QVP21" s="757"/>
      <c r="QVQ21" s="757"/>
      <c r="QVR21" s="757"/>
      <c r="QVS21" s="757"/>
      <c r="QVT21" s="757"/>
      <c r="QVU21" s="757"/>
      <c r="QVV21" s="757"/>
      <c r="QVW21" s="757"/>
      <c r="QVX21" s="757"/>
      <c r="QVY21" s="757"/>
      <c r="QVZ21" s="757"/>
      <c r="QWA21" s="757"/>
      <c r="QWB21" s="757"/>
      <c r="QWC21" s="757"/>
      <c r="QWD21" s="757"/>
      <c r="QWE21" s="757"/>
      <c r="QWF21" s="757"/>
      <c r="QWG21" s="757"/>
      <c r="QWH21" s="757"/>
      <c r="QWI21" s="757"/>
      <c r="QWJ21" s="757"/>
      <c r="QWK21" s="757"/>
      <c r="QWL21" s="757"/>
      <c r="QWM21" s="757"/>
      <c r="QWN21" s="757"/>
      <c r="QWO21" s="757"/>
      <c r="QWP21" s="757"/>
      <c r="QWQ21" s="757"/>
      <c r="QWR21" s="757"/>
      <c r="QWS21" s="757"/>
      <c r="QWT21" s="757"/>
      <c r="QWU21" s="757"/>
      <c r="QWV21" s="757"/>
      <c r="QWW21" s="757"/>
      <c r="QWX21" s="757"/>
      <c r="QWY21" s="757"/>
      <c r="QWZ21" s="757"/>
      <c r="QXA21" s="757"/>
      <c r="QXB21" s="757"/>
      <c r="QXC21" s="757"/>
      <c r="QXD21" s="757"/>
      <c r="QXE21" s="757"/>
      <c r="QXF21" s="757"/>
      <c r="QXG21" s="757"/>
      <c r="QXH21" s="757"/>
      <c r="QXI21" s="757"/>
      <c r="QXJ21" s="757"/>
      <c r="QXK21" s="757"/>
      <c r="QXL21" s="757"/>
      <c r="QXM21" s="757"/>
      <c r="QXN21" s="757"/>
      <c r="QXO21" s="757"/>
      <c r="QXP21" s="757"/>
      <c r="QXQ21" s="757"/>
      <c r="QXR21" s="757"/>
      <c r="QXS21" s="757"/>
      <c r="QXT21" s="757"/>
      <c r="QXU21" s="757"/>
      <c r="QXV21" s="757"/>
      <c r="QXW21" s="757"/>
      <c r="QXX21" s="757"/>
      <c r="QXY21" s="757"/>
      <c r="QXZ21" s="757"/>
      <c r="QYA21" s="757"/>
      <c r="QYB21" s="757"/>
      <c r="QYC21" s="757"/>
      <c r="QYD21" s="757"/>
      <c r="QYE21" s="757"/>
      <c r="QYF21" s="757"/>
      <c r="QYG21" s="757"/>
      <c r="QYH21" s="757"/>
      <c r="QYI21" s="757"/>
      <c r="QYJ21" s="757"/>
      <c r="QYK21" s="757"/>
      <c r="QYL21" s="757"/>
      <c r="QYM21" s="757"/>
      <c r="QYN21" s="757"/>
      <c r="QYO21" s="757"/>
      <c r="QYP21" s="757"/>
      <c r="QYQ21" s="757"/>
      <c r="QYR21" s="757"/>
      <c r="QYS21" s="757"/>
      <c r="QYT21" s="757"/>
      <c r="QYU21" s="757"/>
      <c r="QYV21" s="757"/>
      <c r="QYW21" s="757"/>
      <c r="QYX21" s="757"/>
      <c r="QYY21" s="757"/>
      <c r="QYZ21" s="757"/>
      <c r="QZA21" s="757"/>
      <c r="QZB21" s="757"/>
      <c r="QZC21" s="757"/>
      <c r="QZD21" s="757"/>
      <c r="QZE21" s="757"/>
      <c r="QZF21" s="757"/>
      <c r="QZG21" s="757"/>
      <c r="QZH21" s="757"/>
      <c r="QZI21" s="757"/>
      <c r="QZJ21" s="757"/>
      <c r="QZK21" s="757"/>
      <c r="QZL21" s="757"/>
      <c r="QZM21" s="757"/>
      <c r="QZN21" s="757"/>
      <c r="QZO21" s="757"/>
      <c r="QZP21" s="757"/>
      <c r="QZQ21" s="757"/>
      <c r="QZR21" s="757"/>
      <c r="QZS21" s="757"/>
      <c r="QZT21" s="757"/>
      <c r="QZU21" s="757"/>
      <c r="QZV21" s="757"/>
      <c r="QZW21" s="757"/>
      <c r="QZX21" s="757"/>
      <c r="QZY21" s="757"/>
      <c r="QZZ21" s="757"/>
      <c r="RAA21" s="757"/>
      <c r="RAB21" s="757"/>
      <c r="RAC21" s="757"/>
      <c r="RAD21" s="757"/>
      <c r="RAE21" s="757"/>
      <c r="RAF21" s="757"/>
      <c r="RAG21" s="757"/>
      <c r="RAH21" s="757"/>
      <c r="RAI21" s="757"/>
      <c r="RAJ21" s="757"/>
      <c r="RAK21" s="757"/>
      <c r="RAL21" s="757"/>
      <c r="RAM21" s="757"/>
      <c r="RAN21" s="757"/>
      <c r="RAO21" s="757"/>
      <c r="RAP21" s="757"/>
      <c r="RAQ21" s="757"/>
      <c r="RAR21" s="757"/>
      <c r="RAS21" s="757"/>
      <c r="RAT21" s="757"/>
      <c r="RAU21" s="757"/>
      <c r="RAV21" s="757"/>
      <c r="RAW21" s="757"/>
      <c r="RAX21" s="757"/>
      <c r="RAY21" s="757"/>
      <c r="RAZ21" s="757"/>
      <c r="RBA21" s="757"/>
      <c r="RBB21" s="757"/>
      <c r="RBC21" s="757"/>
      <c r="RBD21" s="757"/>
      <c r="RBE21" s="757"/>
      <c r="RBF21" s="757"/>
      <c r="RBG21" s="757"/>
      <c r="RBH21" s="757"/>
      <c r="RBI21" s="757"/>
      <c r="RBJ21" s="757"/>
      <c r="RBK21" s="757"/>
      <c r="RBL21" s="757"/>
      <c r="RBM21" s="757"/>
      <c r="RBN21" s="757"/>
      <c r="RBO21" s="757"/>
      <c r="RBP21" s="757"/>
      <c r="RBQ21" s="757"/>
      <c r="RBR21" s="757"/>
      <c r="RBS21" s="757"/>
      <c r="RBT21" s="757"/>
      <c r="RBU21" s="757"/>
      <c r="RBV21" s="757"/>
      <c r="RBW21" s="757"/>
      <c r="RBX21" s="757"/>
      <c r="RBY21" s="757"/>
      <c r="RBZ21" s="757"/>
      <c r="RCA21" s="757"/>
      <c r="RCB21" s="757"/>
      <c r="RCC21" s="757"/>
      <c r="RCD21" s="757"/>
      <c r="RCE21" s="757"/>
      <c r="RCF21" s="757"/>
      <c r="RCG21" s="757"/>
      <c r="RCH21" s="757"/>
      <c r="RCI21" s="757"/>
      <c r="RCJ21" s="757"/>
      <c r="RCK21" s="757"/>
      <c r="RCL21" s="757"/>
      <c r="RCM21" s="757"/>
      <c r="RCN21" s="757"/>
      <c r="RCO21" s="757"/>
      <c r="RCP21" s="757"/>
      <c r="RCQ21" s="757"/>
      <c r="RCR21" s="757"/>
      <c r="RCS21" s="757"/>
      <c r="RCT21" s="757"/>
      <c r="RCU21" s="757"/>
      <c r="RCV21" s="757"/>
      <c r="RCW21" s="757"/>
      <c r="RCX21" s="757"/>
      <c r="RCY21" s="757"/>
      <c r="RCZ21" s="757"/>
      <c r="RDA21" s="757"/>
      <c r="RDB21" s="757"/>
      <c r="RDC21" s="757"/>
      <c r="RDD21" s="757"/>
      <c r="RDE21" s="757"/>
      <c r="RDF21" s="757"/>
      <c r="RDG21" s="757"/>
      <c r="RDH21" s="757"/>
      <c r="RDI21" s="757"/>
      <c r="RDJ21" s="757"/>
      <c r="RDK21" s="757"/>
      <c r="RDL21" s="757"/>
      <c r="RDM21" s="757"/>
      <c r="RDN21" s="757"/>
      <c r="RDO21" s="757"/>
      <c r="RDP21" s="757"/>
      <c r="RDQ21" s="757"/>
      <c r="RDR21" s="757"/>
      <c r="RDS21" s="757"/>
      <c r="RDT21" s="757"/>
      <c r="RDU21" s="757"/>
      <c r="RDV21" s="757"/>
      <c r="RDW21" s="757"/>
      <c r="RDX21" s="757"/>
      <c r="RDY21" s="757"/>
      <c r="RDZ21" s="757"/>
      <c r="REA21" s="757"/>
      <c r="REB21" s="757"/>
      <c r="REC21" s="757"/>
      <c r="RED21" s="757"/>
      <c r="REE21" s="757"/>
      <c r="REF21" s="757"/>
      <c r="REG21" s="757"/>
      <c r="REH21" s="757"/>
      <c r="REI21" s="757"/>
      <c r="REJ21" s="757"/>
      <c r="REK21" s="757"/>
      <c r="REL21" s="757"/>
      <c r="REM21" s="757"/>
      <c r="REN21" s="757"/>
      <c r="REO21" s="757"/>
      <c r="REP21" s="757"/>
      <c r="REQ21" s="757"/>
      <c r="RER21" s="757"/>
      <c r="RES21" s="757"/>
      <c r="RET21" s="757"/>
      <c r="REU21" s="757"/>
      <c r="REV21" s="757"/>
      <c r="REW21" s="757"/>
      <c r="REX21" s="757"/>
      <c r="REY21" s="757"/>
      <c r="REZ21" s="757"/>
      <c r="RFA21" s="757"/>
      <c r="RFB21" s="757"/>
      <c r="RFC21" s="757"/>
      <c r="RFD21" s="757"/>
      <c r="RFE21" s="757"/>
      <c r="RFF21" s="757"/>
      <c r="RFG21" s="757"/>
      <c r="RFH21" s="757"/>
      <c r="RFI21" s="757"/>
      <c r="RFJ21" s="757"/>
      <c r="RFK21" s="757"/>
      <c r="RFL21" s="757"/>
      <c r="RFM21" s="757"/>
      <c r="RFN21" s="757"/>
      <c r="RFO21" s="757"/>
      <c r="RFP21" s="757"/>
      <c r="RFQ21" s="757"/>
      <c r="RFR21" s="757"/>
      <c r="RFS21" s="757"/>
      <c r="RFT21" s="757"/>
      <c r="RFU21" s="757"/>
      <c r="RFV21" s="757"/>
      <c r="RFW21" s="757"/>
      <c r="RFX21" s="757"/>
      <c r="RFY21" s="757"/>
      <c r="RFZ21" s="757"/>
      <c r="RGA21" s="757"/>
      <c r="RGB21" s="757"/>
      <c r="RGC21" s="757"/>
      <c r="RGD21" s="757"/>
      <c r="RGE21" s="757"/>
      <c r="RGF21" s="757"/>
      <c r="RGG21" s="757"/>
      <c r="RGH21" s="757"/>
      <c r="RGI21" s="757"/>
      <c r="RGJ21" s="757"/>
      <c r="RGK21" s="757"/>
      <c r="RGL21" s="757"/>
      <c r="RGM21" s="757"/>
      <c r="RGN21" s="757"/>
      <c r="RGO21" s="757"/>
      <c r="RGP21" s="757"/>
      <c r="RGQ21" s="757"/>
      <c r="RGR21" s="757"/>
      <c r="RGS21" s="757"/>
      <c r="RGT21" s="757"/>
      <c r="RGU21" s="757"/>
      <c r="RGV21" s="757"/>
      <c r="RGW21" s="757"/>
      <c r="RGX21" s="757"/>
      <c r="RGY21" s="757"/>
      <c r="RGZ21" s="757"/>
      <c r="RHA21" s="757"/>
      <c r="RHB21" s="757"/>
      <c r="RHC21" s="757"/>
      <c r="RHD21" s="757"/>
      <c r="RHE21" s="757"/>
      <c r="RHF21" s="757"/>
      <c r="RHG21" s="757"/>
      <c r="RHH21" s="757"/>
      <c r="RHI21" s="757"/>
      <c r="RHJ21" s="757"/>
      <c r="RHK21" s="757"/>
      <c r="RHL21" s="757"/>
      <c r="RHM21" s="757"/>
      <c r="RHN21" s="757"/>
      <c r="RHO21" s="757"/>
      <c r="RHP21" s="757"/>
      <c r="RHQ21" s="757"/>
      <c r="RHR21" s="757"/>
      <c r="RHS21" s="757"/>
      <c r="RHT21" s="757"/>
      <c r="RHU21" s="757"/>
      <c r="RHV21" s="757"/>
      <c r="RHW21" s="757"/>
      <c r="RHX21" s="757"/>
      <c r="RHY21" s="757"/>
      <c r="RHZ21" s="757"/>
      <c r="RIA21" s="757"/>
      <c r="RIB21" s="757"/>
      <c r="RIC21" s="757"/>
      <c r="RID21" s="757"/>
      <c r="RIE21" s="757"/>
      <c r="RIF21" s="757"/>
      <c r="RIG21" s="757"/>
      <c r="RIH21" s="757"/>
      <c r="RII21" s="757"/>
      <c r="RIJ21" s="757"/>
      <c r="RIK21" s="757"/>
      <c r="RIL21" s="757"/>
      <c r="RIM21" s="757"/>
      <c r="RIN21" s="757"/>
      <c r="RIO21" s="757"/>
      <c r="RIP21" s="757"/>
      <c r="RIQ21" s="757"/>
      <c r="RIR21" s="757"/>
      <c r="RIS21" s="757"/>
      <c r="RIT21" s="757"/>
      <c r="RIU21" s="757"/>
      <c r="RIV21" s="757"/>
      <c r="RIW21" s="757"/>
      <c r="RIX21" s="757"/>
      <c r="RIY21" s="757"/>
      <c r="RIZ21" s="757"/>
      <c r="RJA21" s="757"/>
      <c r="RJB21" s="757"/>
      <c r="RJC21" s="757"/>
      <c r="RJD21" s="757"/>
      <c r="RJE21" s="757"/>
      <c r="RJF21" s="757"/>
      <c r="RJG21" s="757"/>
      <c r="RJH21" s="757"/>
      <c r="RJI21" s="757"/>
      <c r="RJJ21" s="757"/>
      <c r="RJK21" s="757"/>
      <c r="RJL21" s="757"/>
      <c r="RJM21" s="757"/>
      <c r="RJN21" s="757"/>
      <c r="RJO21" s="757"/>
      <c r="RJP21" s="757"/>
      <c r="RJQ21" s="757"/>
      <c r="RJR21" s="757"/>
      <c r="RJS21" s="757"/>
      <c r="RJT21" s="757"/>
      <c r="RJU21" s="757"/>
      <c r="RJV21" s="757"/>
      <c r="RJW21" s="757"/>
      <c r="RJX21" s="757"/>
      <c r="RJY21" s="757"/>
      <c r="RJZ21" s="757"/>
      <c r="RKA21" s="757"/>
      <c r="RKB21" s="757"/>
      <c r="RKC21" s="757"/>
      <c r="RKD21" s="757"/>
      <c r="RKE21" s="757"/>
      <c r="RKF21" s="757"/>
      <c r="RKG21" s="757"/>
      <c r="RKH21" s="757"/>
      <c r="RKI21" s="757"/>
      <c r="RKJ21" s="757"/>
      <c r="RKK21" s="757"/>
      <c r="RKL21" s="757"/>
      <c r="RKM21" s="757"/>
      <c r="RKN21" s="757"/>
      <c r="RKO21" s="757"/>
      <c r="RKP21" s="757"/>
      <c r="RKQ21" s="757"/>
      <c r="RKR21" s="757"/>
      <c r="RKS21" s="757"/>
      <c r="RKT21" s="757"/>
      <c r="RKU21" s="757"/>
      <c r="RKV21" s="757"/>
      <c r="RKW21" s="757"/>
      <c r="RKX21" s="757"/>
      <c r="RKY21" s="757"/>
      <c r="RKZ21" s="757"/>
      <c r="RLA21" s="757"/>
      <c r="RLB21" s="757"/>
      <c r="RLC21" s="757"/>
      <c r="RLD21" s="757"/>
      <c r="RLE21" s="757"/>
      <c r="RLF21" s="757"/>
      <c r="RLG21" s="757"/>
      <c r="RLH21" s="757"/>
      <c r="RLI21" s="757"/>
      <c r="RLJ21" s="757"/>
      <c r="RLK21" s="757"/>
      <c r="RLL21" s="757"/>
      <c r="RLM21" s="757"/>
      <c r="RLN21" s="757"/>
      <c r="RLO21" s="757"/>
      <c r="RLP21" s="757"/>
      <c r="RLQ21" s="757"/>
      <c r="RLR21" s="757"/>
      <c r="RLS21" s="757"/>
      <c r="RLT21" s="757"/>
      <c r="RLU21" s="757"/>
      <c r="RLV21" s="757"/>
      <c r="RLW21" s="757"/>
      <c r="RLX21" s="757"/>
      <c r="RLY21" s="757"/>
      <c r="RLZ21" s="757"/>
      <c r="RMA21" s="757"/>
      <c r="RMB21" s="757"/>
      <c r="RMC21" s="757"/>
      <c r="RMD21" s="757"/>
      <c r="RME21" s="757"/>
      <c r="RMF21" s="757"/>
      <c r="RMG21" s="757"/>
      <c r="RMH21" s="757"/>
      <c r="RMI21" s="757"/>
      <c r="RMJ21" s="757"/>
      <c r="RMK21" s="757"/>
      <c r="RML21" s="757"/>
      <c r="RMM21" s="757"/>
      <c r="RMN21" s="757"/>
      <c r="RMO21" s="757"/>
      <c r="RMP21" s="757"/>
      <c r="RMQ21" s="757"/>
      <c r="RMR21" s="757"/>
      <c r="RMS21" s="757"/>
      <c r="RMT21" s="757"/>
      <c r="RMU21" s="757"/>
      <c r="RMV21" s="757"/>
      <c r="RMW21" s="757"/>
      <c r="RMX21" s="757"/>
      <c r="RMY21" s="757"/>
      <c r="RMZ21" s="757"/>
      <c r="RNA21" s="757"/>
      <c r="RNB21" s="757"/>
      <c r="RNC21" s="757"/>
      <c r="RND21" s="757"/>
      <c r="RNE21" s="757"/>
      <c r="RNF21" s="757"/>
      <c r="RNG21" s="757"/>
      <c r="RNH21" s="757"/>
      <c r="RNI21" s="757"/>
      <c r="RNJ21" s="757"/>
      <c r="RNK21" s="757"/>
      <c r="RNL21" s="757"/>
      <c r="RNM21" s="757"/>
      <c r="RNN21" s="757"/>
      <c r="RNO21" s="757"/>
      <c r="RNP21" s="757"/>
      <c r="RNQ21" s="757"/>
      <c r="RNR21" s="757"/>
      <c r="RNS21" s="757"/>
      <c r="RNT21" s="757"/>
      <c r="RNU21" s="757"/>
      <c r="RNV21" s="757"/>
      <c r="RNW21" s="757"/>
      <c r="RNX21" s="757"/>
      <c r="RNY21" s="757"/>
      <c r="RNZ21" s="757"/>
      <c r="ROA21" s="757"/>
      <c r="ROB21" s="757"/>
      <c r="ROC21" s="757"/>
      <c r="ROD21" s="757"/>
      <c r="ROE21" s="757"/>
      <c r="ROF21" s="757"/>
      <c r="ROG21" s="757"/>
      <c r="ROH21" s="757"/>
      <c r="ROI21" s="757"/>
      <c r="ROJ21" s="757"/>
      <c r="ROK21" s="757"/>
      <c r="ROL21" s="757"/>
      <c r="ROM21" s="757"/>
      <c r="RON21" s="757"/>
      <c r="ROO21" s="757"/>
      <c r="ROP21" s="757"/>
      <c r="ROQ21" s="757"/>
      <c r="ROR21" s="757"/>
      <c r="ROS21" s="757"/>
      <c r="ROT21" s="757"/>
      <c r="ROU21" s="757"/>
      <c r="ROV21" s="757"/>
      <c r="ROW21" s="757"/>
      <c r="ROX21" s="757"/>
      <c r="ROY21" s="757"/>
      <c r="ROZ21" s="757"/>
      <c r="RPA21" s="757"/>
      <c r="RPB21" s="757"/>
      <c r="RPC21" s="757"/>
      <c r="RPD21" s="757"/>
      <c r="RPE21" s="757"/>
      <c r="RPF21" s="757"/>
      <c r="RPG21" s="757"/>
      <c r="RPH21" s="757"/>
      <c r="RPI21" s="757"/>
      <c r="RPJ21" s="757"/>
      <c r="RPK21" s="757"/>
      <c r="RPL21" s="757"/>
      <c r="RPM21" s="757"/>
      <c r="RPN21" s="757"/>
      <c r="RPO21" s="757"/>
      <c r="RPP21" s="757"/>
      <c r="RPQ21" s="757"/>
      <c r="RPR21" s="757"/>
      <c r="RPS21" s="757"/>
      <c r="RPT21" s="757"/>
      <c r="RPU21" s="757"/>
      <c r="RPV21" s="757"/>
      <c r="RPW21" s="757"/>
      <c r="RPX21" s="757"/>
      <c r="RPY21" s="757"/>
      <c r="RPZ21" s="757"/>
      <c r="RQA21" s="757"/>
      <c r="RQB21" s="757"/>
      <c r="RQC21" s="757"/>
      <c r="RQD21" s="757"/>
      <c r="RQE21" s="757"/>
      <c r="RQF21" s="757"/>
      <c r="RQG21" s="757"/>
      <c r="RQH21" s="757"/>
      <c r="RQI21" s="757"/>
      <c r="RQJ21" s="757"/>
      <c r="RQK21" s="757"/>
      <c r="RQL21" s="757"/>
      <c r="RQM21" s="757"/>
      <c r="RQN21" s="757"/>
      <c r="RQO21" s="757"/>
      <c r="RQP21" s="757"/>
      <c r="RQQ21" s="757"/>
      <c r="RQR21" s="757"/>
      <c r="RQS21" s="757"/>
      <c r="RQT21" s="757"/>
      <c r="RQU21" s="757"/>
      <c r="RQV21" s="757"/>
      <c r="RQW21" s="757"/>
      <c r="RQX21" s="757"/>
      <c r="RQY21" s="757"/>
      <c r="RQZ21" s="757"/>
      <c r="RRA21" s="757"/>
      <c r="RRB21" s="757"/>
      <c r="RRC21" s="757"/>
      <c r="RRD21" s="757"/>
      <c r="RRE21" s="757"/>
      <c r="RRF21" s="757"/>
      <c r="RRG21" s="757"/>
      <c r="RRH21" s="757"/>
      <c r="RRI21" s="757"/>
      <c r="RRJ21" s="757"/>
      <c r="RRK21" s="757"/>
      <c r="RRL21" s="757"/>
      <c r="RRM21" s="757"/>
      <c r="RRN21" s="757"/>
      <c r="RRO21" s="757"/>
      <c r="RRP21" s="757"/>
      <c r="RRQ21" s="757"/>
      <c r="RRR21" s="757"/>
      <c r="RRS21" s="757"/>
      <c r="RRT21" s="757"/>
      <c r="RRU21" s="757"/>
      <c r="RRV21" s="757"/>
      <c r="RRW21" s="757"/>
      <c r="RRX21" s="757"/>
      <c r="RRY21" s="757"/>
      <c r="RRZ21" s="757"/>
      <c r="RSA21" s="757"/>
      <c r="RSB21" s="757"/>
      <c r="RSC21" s="757"/>
      <c r="RSD21" s="757"/>
      <c r="RSE21" s="757"/>
      <c r="RSF21" s="757"/>
      <c r="RSG21" s="757"/>
      <c r="RSH21" s="757"/>
      <c r="RSI21" s="757"/>
      <c r="RSJ21" s="757"/>
      <c r="RSK21" s="757"/>
      <c r="RSL21" s="757"/>
      <c r="RSM21" s="757"/>
      <c r="RSN21" s="757"/>
      <c r="RSO21" s="757"/>
      <c r="RSP21" s="757"/>
      <c r="RSQ21" s="757"/>
      <c r="RSR21" s="757"/>
      <c r="RSS21" s="757"/>
      <c r="RST21" s="757"/>
      <c r="RSU21" s="757"/>
      <c r="RSV21" s="757"/>
      <c r="RSW21" s="757"/>
      <c r="RSX21" s="757"/>
      <c r="RSY21" s="757"/>
      <c r="RSZ21" s="757"/>
      <c r="RTA21" s="757"/>
      <c r="RTB21" s="757"/>
      <c r="RTC21" s="757"/>
      <c r="RTD21" s="757"/>
      <c r="RTE21" s="757"/>
      <c r="RTF21" s="757"/>
      <c r="RTG21" s="757"/>
      <c r="RTH21" s="757"/>
      <c r="RTI21" s="757"/>
      <c r="RTJ21" s="757"/>
      <c r="RTK21" s="757"/>
      <c r="RTL21" s="757"/>
      <c r="RTM21" s="757"/>
      <c r="RTN21" s="757"/>
      <c r="RTO21" s="757"/>
      <c r="RTP21" s="757"/>
      <c r="RTQ21" s="757"/>
      <c r="RTR21" s="757"/>
      <c r="RTS21" s="757"/>
      <c r="RTT21" s="757"/>
      <c r="RTU21" s="757"/>
      <c r="RTV21" s="757"/>
      <c r="RTW21" s="757"/>
      <c r="RTX21" s="757"/>
      <c r="RTY21" s="757"/>
      <c r="RTZ21" s="757"/>
      <c r="RUA21" s="757"/>
      <c r="RUB21" s="757"/>
      <c r="RUC21" s="757"/>
      <c r="RUD21" s="757"/>
      <c r="RUE21" s="757"/>
      <c r="RUF21" s="757"/>
      <c r="RUG21" s="757"/>
      <c r="RUH21" s="757"/>
      <c r="RUI21" s="757"/>
      <c r="RUJ21" s="757"/>
      <c r="RUK21" s="757"/>
      <c r="RUL21" s="757"/>
      <c r="RUM21" s="757"/>
      <c r="RUN21" s="757"/>
      <c r="RUO21" s="757"/>
      <c r="RUP21" s="757"/>
      <c r="RUQ21" s="757"/>
      <c r="RUR21" s="757"/>
      <c r="RUS21" s="757"/>
      <c r="RUT21" s="757"/>
      <c r="RUU21" s="757"/>
      <c r="RUV21" s="757"/>
      <c r="RUW21" s="757"/>
      <c r="RUX21" s="757"/>
      <c r="RUY21" s="757"/>
      <c r="RUZ21" s="757"/>
      <c r="RVA21" s="757"/>
      <c r="RVB21" s="757"/>
      <c r="RVC21" s="757"/>
      <c r="RVD21" s="757"/>
      <c r="RVE21" s="757"/>
      <c r="RVF21" s="757"/>
      <c r="RVG21" s="757"/>
      <c r="RVH21" s="757"/>
      <c r="RVI21" s="757"/>
      <c r="RVJ21" s="757"/>
      <c r="RVK21" s="757"/>
      <c r="RVL21" s="757"/>
      <c r="RVM21" s="757"/>
      <c r="RVN21" s="757"/>
      <c r="RVO21" s="757"/>
      <c r="RVP21" s="757"/>
      <c r="RVQ21" s="757"/>
      <c r="RVR21" s="757"/>
      <c r="RVS21" s="757"/>
      <c r="RVT21" s="757"/>
      <c r="RVU21" s="757"/>
      <c r="RVV21" s="757"/>
      <c r="RVW21" s="757"/>
      <c r="RVX21" s="757"/>
      <c r="RVY21" s="757"/>
      <c r="RVZ21" s="757"/>
      <c r="RWA21" s="757"/>
      <c r="RWB21" s="757"/>
      <c r="RWC21" s="757"/>
      <c r="RWD21" s="757"/>
      <c r="RWE21" s="757"/>
      <c r="RWF21" s="757"/>
      <c r="RWG21" s="757"/>
      <c r="RWH21" s="757"/>
      <c r="RWI21" s="757"/>
      <c r="RWJ21" s="757"/>
      <c r="RWK21" s="757"/>
      <c r="RWL21" s="757"/>
      <c r="RWM21" s="757"/>
      <c r="RWN21" s="757"/>
      <c r="RWO21" s="757"/>
      <c r="RWP21" s="757"/>
      <c r="RWQ21" s="757"/>
      <c r="RWR21" s="757"/>
      <c r="RWS21" s="757"/>
      <c r="RWT21" s="757"/>
      <c r="RWU21" s="757"/>
      <c r="RWV21" s="757"/>
      <c r="RWW21" s="757"/>
      <c r="RWX21" s="757"/>
      <c r="RWY21" s="757"/>
      <c r="RWZ21" s="757"/>
      <c r="RXA21" s="757"/>
      <c r="RXB21" s="757"/>
      <c r="RXC21" s="757"/>
      <c r="RXD21" s="757"/>
      <c r="RXE21" s="757"/>
      <c r="RXF21" s="757"/>
      <c r="RXG21" s="757"/>
      <c r="RXH21" s="757"/>
      <c r="RXI21" s="757"/>
      <c r="RXJ21" s="757"/>
      <c r="RXK21" s="757"/>
      <c r="RXL21" s="757"/>
      <c r="RXM21" s="757"/>
      <c r="RXN21" s="757"/>
      <c r="RXO21" s="757"/>
      <c r="RXP21" s="757"/>
      <c r="RXQ21" s="757"/>
      <c r="RXR21" s="757"/>
      <c r="RXS21" s="757"/>
      <c r="RXT21" s="757"/>
      <c r="RXU21" s="757"/>
      <c r="RXV21" s="757"/>
      <c r="RXW21" s="757"/>
      <c r="RXX21" s="757"/>
      <c r="RXY21" s="757"/>
      <c r="RXZ21" s="757"/>
      <c r="RYA21" s="757"/>
      <c r="RYB21" s="757"/>
      <c r="RYC21" s="757"/>
      <c r="RYD21" s="757"/>
      <c r="RYE21" s="757"/>
      <c r="RYF21" s="757"/>
      <c r="RYG21" s="757"/>
      <c r="RYH21" s="757"/>
      <c r="RYI21" s="757"/>
      <c r="RYJ21" s="757"/>
      <c r="RYK21" s="757"/>
      <c r="RYL21" s="757"/>
      <c r="RYM21" s="757"/>
      <c r="RYN21" s="757"/>
      <c r="RYO21" s="757"/>
      <c r="RYP21" s="757"/>
      <c r="RYQ21" s="757"/>
      <c r="RYR21" s="757"/>
      <c r="RYS21" s="757"/>
      <c r="RYT21" s="757"/>
      <c r="RYU21" s="757"/>
      <c r="RYV21" s="757"/>
      <c r="RYW21" s="757"/>
      <c r="RYX21" s="757"/>
      <c r="RYY21" s="757"/>
      <c r="RYZ21" s="757"/>
      <c r="RZA21" s="757"/>
      <c r="RZB21" s="757"/>
      <c r="RZC21" s="757"/>
      <c r="RZD21" s="757"/>
      <c r="RZE21" s="757"/>
      <c r="RZF21" s="757"/>
      <c r="RZG21" s="757"/>
      <c r="RZH21" s="757"/>
      <c r="RZI21" s="757"/>
      <c r="RZJ21" s="757"/>
      <c r="RZK21" s="757"/>
      <c r="RZL21" s="757"/>
      <c r="RZM21" s="757"/>
      <c r="RZN21" s="757"/>
      <c r="RZO21" s="757"/>
      <c r="RZP21" s="757"/>
      <c r="RZQ21" s="757"/>
      <c r="RZR21" s="757"/>
      <c r="RZS21" s="757"/>
      <c r="RZT21" s="757"/>
      <c r="RZU21" s="757"/>
      <c r="RZV21" s="757"/>
      <c r="RZW21" s="757"/>
      <c r="RZX21" s="757"/>
      <c r="RZY21" s="757"/>
      <c r="RZZ21" s="757"/>
      <c r="SAA21" s="757"/>
      <c r="SAB21" s="757"/>
      <c r="SAC21" s="757"/>
      <c r="SAD21" s="757"/>
      <c r="SAE21" s="757"/>
      <c r="SAF21" s="757"/>
      <c r="SAG21" s="757"/>
      <c r="SAH21" s="757"/>
      <c r="SAI21" s="757"/>
      <c r="SAJ21" s="757"/>
      <c r="SAK21" s="757"/>
      <c r="SAL21" s="757"/>
      <c r="SAM21" s="757"/>
      <c r="SAN21" s="757"/>
      <c r="SAO21" s="757"/>
      <c r="SAP21" s="757"/>
      <c r="SAQ21" s="757"/>
      <c r="SAR21" s="757"/>
      <c r="SAS21" s="757"/>
      <c r="SAT21" s="757"/>
      <c r="SAU21" s="757"/>
      <c r="SAV21" s="757"/>
      <c r="SAW21" s="757"/>
      <c r="SAX21" s="757"/>
      <c r="SAY21" s="757"/>
      <c r="SAZ21" s="757"/>
      <c r="SBA21" s="757"/>
      <c r="SBB21" s="757"/>
      <c r="SBC21" s="757"/>
      <c r="SBD21" s="757"/>
      <c r="SBE21" s="757"/>
      <c r="SBF21" s="757"/>
      <c r="SBG21" s="757"/>
      <c r="SBH21" s="757"/>
      <c r="SBI21" s="757"/>
      <c r="SBJ21" s="757"/>
      <c r="SBK21" s="757"/>
      <c r="SBL21" s="757"/>
      <c r="SBM21" s="757"/>
      <c r="SBN21" s="757"/>
      <c r="SBO21" s="757"/>
      <c r="SBP21" s="757"/>
      <c r="SBQ21" s="757"/>
      <c r="SBR21" s="757"/>
      <c r="SBS21" s="757"/>
      <c r="SBT21" s="757"/>
      <c r="SBU21" s="757"/>
      <c r="SBV21" s="757"/>
      <c r="SBW21" s="757"/>
      <c r="SBX21" s="757"/>
      <c r="SBY21" s="757"/>
      <c r="SBZ21" s="757"/>
      <c r="SCA21" s="757"/>
      <c r="SCB21" s="757"/>
      <c r="SCC21" s="757"/>
      <c r="SCD21" s="757"/>
      <c r="SCE21" s="757"/>
      <c r="SCF21" s="757"/>
      <c r="SCG21" s="757"/>
      <c r="SCH21" s="757"/>
      <c r="SCI21" s="757"/>
      <c r="SCJ21" s="757"/>
      <c r="SCK21" s="757"/>
      <c r="SCL21" s="757"/>
      <c r="SCM21" s="757"/>
      <c r="SCN21" s="757"/>
      <c r="SCO21" s="757"/>
      <c r="SCP21" s="757"/>
      <c r="SCQ21" s="757"/>
      <c r="SCR21" s="757"/>
      <c r="SCS21" s="757"/>
      <c r="SCT21" s="757"/>
      <c r="SCU21" s="757"/>
      <c r="SCV21" s="757"/>
      <c r="SCW21" s="757"/>
      <c r="SCX21" s="757"/>
      <c r="SCY21" s="757"/>
      <c r="SCZ21" s="757"/>
      <c r="SDA21" s="757"/>
      <c r="SDB21" s="757"/>
      <c r="SDC21" s="757"/>
      <c r="SDD21" s="757"/>
      <c r="SDE21" s="757"/>
      <c r="SDF21" s="757"/>
      <c r="SDG21" s="757"/>
      <c r="SDH21" s="757"/>
      <c r="SDI21" s="757"/>
      <c r="SDJ21" s="757"/>
      <c r="SDK21" s="757"/>
      <c r="SDL21" s="757"/>
      <c r="SDM21" s="757"/>
      <c r="SDN21" s="757"/>
      <c r="SDO21" s="757"/>
      <c r="SDP21" s="757"/>
      <c r="SDQ21" s="757"/>
      <c r="SDR21" s="757"/>
      <c r="SDS21" s="757"/>
      <c r="SDT21" s="757"/>
      <c r="SDU21" s="757"/>
      <c r="SDV21" s="757"/>
      <c r="SDW21" s="757"/>
      <c r="SDX21" s="757"/>
      <c r="SDY21" s="757"/>
      <c r="SDZ21" s="757"/>
      <c r="SEA21" s="757"/>
      <c r="SEB21" s="757"/>
      <c r="SEC21" s="757"/>
      <c r="SED21" s="757"/>
      <c r="SEE21" s="757"/>
      <c r="SEF21" s="757"/>
      <c r="SEG21" s="757"/>
      <c r="SEH21" s="757"/>
      <c r="SEI21" s="757"/>
      <c r="SEJ21" s="757"/>
      <c r="SEK21" s="757"/>
      <c r="SEL21" s="757"/>
      <c r="SEM21" s="757"/>
      <c r="SEN21" s="757"/>
      <c r="SEO21" s="757"/>
      <c r="SEP21" s="757"/>
      <c r="SEQ21" s="757"/>
      <c r="SER21" s="757"/>
      <c r="SES21" s="757"/>
      <c r="SET21" s="757"/>
      <c r="SEU21" s="757"/>
      <c r="SEV21" s="757"/>
      <c r="SEW21" s="757"/>
      <c r="SEX21" s="757"/>
      <c r="SEY21" s="757"/>
      <c r="SEZ21" s="757"/>
      <c r="SFA21" s="757"/>
      <c r="SFB21" s="757"/>
      <c r="SFC21" s="757"/>
      <c r="SFD21" s="757"/>
      <c r="SFE21" s="757"/>
      <c r="SFF21" s="757"/>
      <c r="SFG21" s="757"/>
      <c r="SFH21" s="757"/>
      <c r="SFI21" s="757"/>
      <c r="SFJ21" s="757"/>
      <c r="SFK21" s="757"/>
      <c r="SFL21" s="757"/>
      <c r="SFM21" s="757"/>
      <c r="SFN21" s="757"/>
      <c r="SFO21" s="757"/>
      <c r="SFP21" s="757"/>
      <c r="SFQ21" s="757"/>
      <c r="SFR21" s="757"/>
      <c r="SFS21" s="757"/>
      <c r="SFT21" s="757"/>
      <c r="SFU21" s="757"/>
      <c r="SFV21" s="757"/>
      <c r="SFW21" s="757"/>
      <c r="SFX21" s="757"/>
      <c r="SFY21" s="757"/>
      <c r="SFZ21" s="757"/>
      <c r="SGA21" s="757"/>
      <c r="SGB21" s="757"/>
      <c r="SGC21" s="757"/>
      <c r="SGD21" s="757"/>
      <c r="SGE21" s="757"/>
      <c r="SGF21" s="757"/>
      <c r="SGG21" s="757"/>
      <c r="SGH21" s="757"/>
      <c r="SGI21" s="757"/>
      <c r="SGJ21" s="757"/>
      <c r="SGK21" s="757"/>
      <c r="SGL21" s="757"/>
      <c r="SGM21" s="757"/>
      <c r="SGN21" s="757"/>
      <c r="SGO21" s="757"/>
      <c r="SGP21" s="757"/>
      <c r="SGQ21" s="757"/>
      <c r="SGR21" s="757"/>
      <c r="SGS21" s="757"/>
      <c r="SGT21" s="757"/>
      <c r="SGU21" s="757"/>
      <c r="SGV21" s="757"/>
      <c r="SGW21" s="757"/>
      <c r="SGX21" s="757"/>
      <c r="SGY21" s="757"/>
      <c r="SGZ21" s="757"/>
      <c r="SHA21" s="757"/>
      <c r="SHB21" s="757"/>
      <c r="SHC21" s="757"/>
      <c r="SHD21" s="757"/>
      <c r="SHE21" s="757"/>
      <c r="SHF21" s="757"/>
      <c r="SHG21" s="757"/>
      <c r="SHH21" s="757"/>
      <c r="SHI21" s="757"/>
      <c r="SHJ21" s="757"/>
      <c r="SHK21" s="757"/>
      <c r="SHL21" s="757"/>
      <c r="SHM21" s="757"/>
      <c r="SHN21" s="757"/>
      <c r="SHO21" s="757"/>
      <c r="SHP21" s="757"/>
      <c r="SHQ21" s="757"/>
      <c r="SHR21" s="757"/>
      <c r="SHS21" s="757"/>
      <c r="SHT21" s="757"/>
      <c r="SHU21" s="757"/>
      <c r="SHV21" s="757"/>
      <c r="SHW21" s="757"/>
      <c r="SHX21" s="757"/>
      <c r="SHY21" s="757"/>
      <c r="SHZ21" s="757"/>
      <c r="SIA21" s="757"/>
      <c r="SIB21" s="757"/>
      <c r="SIC21" s="757"/>
      <c r="SID21" s="757"/>
      <c r="SIE21" s="757"/>
      <c r="SIF21" s="757"/>
      <c r="SIG21" s="757"/>
      <c r="SIH21" s="757"/>
      <c r="SII21" s="757"/>
      <c r="SIJ21" s="757"/>
      <c r="SIK21" s="757"/>
      <c r="SIL21" s="757"/>
      <c r="SIM21" s="757"/>
      <c r="SIN21" s="757"/>
      <c r="SIO21" s="757"/>
      <c r="SIP21" s="757"/>
      <c r="SIQ21" s="757"/>
      <c r="SIR21" s="757"/>
      <c r="SIS21" s="757"/>
      <c r="SIT21" s="757"/>
      <c r="SIU21" s="757"/>
      <c r="SIV21" s="757"/>
      <c r="SIW21" s="757"/>
      <c r="SIX21" s="757"/>
      <c r="SIY21" s="757"/>
      <c r="SIZ21" s="757"/>
      <c r="SJA21" s="757"/>
      <c r="SJB21" s="757"/>
      <c r="SJC21" s="757"/>
      <c r="SJD21" s="757"/>
      <c r="SJE21" s="757"/>
      <c r="SJF21" s="757"/>
      <c r="SJG21" s="757"/>
      <c r="SJH21" s="757"/>
      <c r="SJI21" s="757"/>
      <c r="SJJ21" s="757"/>
      <c r="SJK21" s="757"/>
      <c r="SJL21" s="757"/>
      <c r="SJM21" s="757"/>
      <c r="SJN21" s="757"/>
      <c r="SJO21" s="757"/>
      <c r="SJP21" s="757"/>
      <c r="SJQ21" s="757"/>
      <c r="SJR21" s="757"/>
      <c r="SJS21" s="757"/>
      <c r="SJT21" s="757"/>
      <c r="SJU21" s="757"/>
      <c r="SJV21" s="757"/>
      <c r="SJW21" s="757"/>
      <c r="SJX21" s="757"/>
      <c r="SJY21" s="757"/>
      <c r="SJZ21" s="757"/>
      <c r="SKA21" s="757"/>
      <c r="SKB21" s="757"/>
      <c r="SKC21" s="757"/>
      <c r="SKD21" s="757"/>
      <c r="SKE21" s="757"/>
      <c r="SKF21" s="757"/>
      <c r="SKG21" s="757"/>
      <c r="SKH21" s="757"/>
      <c r="SKI21" s="757"/>
      <c r="SKJ21" s="757"/>
      <c r="SKK21" s="757"/>
      <c r="SKL21" s="757"/>
      <c r="SKM21" s="757"/>
      <c r="SKN21" s="757"/>
      <c r="SKO21" s="757"/>
      <c r="SKP21" s="757"/>
      <c r="SKQ21" s="757"/>
      <c r="SKR21" s="757"/>
      <c r="SKS21" s="757"/>
      <c r="SKT21" s="757"/>
      <c r="SKU21" s="757"/>
      <c r="SKV21" s="757"/>
      <c r="SKW21" s="757"/>
      <c r="SKX21" s="757"/>
      <c r="SKY21" s="757"/>
      <c r="SKZ21" s="757"/>
      <c r="SLA21" s="757"/>
      <c r="SLB21" s="757"/>
      <c r="SLC21" s="757"/>
      <c r="SLD21" s="757"/>
      <c r="SLE21" s="757"/>
      <c r="SLF21" s="757"/>
      <c r="SLG21" s="757"/>
      <c r="SLH21" s="757"/>
      <c r="SLI21" s="757"/>
      <c r="SLJ21" s="757"/>
      <c r="SLK21" s="757"/>
      <c r="SLL21" s="757"/>
      <c r="SLM21" s="757"/>
      <c r="SLN21" s="757"/>
      <c r="SLO21" s="757"/>
      <c r="SLP21" s="757"/>
      <c r="SLQ21" s="757"/>
      <c r="SLR21" s="757"/>
      <c r="SLS21" s="757"/>
      <c r="SLT21" s="757"/>
      <c r="SLU21" s="757"/>
      <c r="SLV21" s="757"/>
      <c r="SLW21" s="757"/>
      <c r="SLX21" s="757"/>
      <c r="SLY21" s="757"/>
      <c r="SLZ21" s="757"/>
      <c r="SMA21" s="757"/>
      <c r="SMB21" s="757"/>
      <c r="SMC21" s="757"/>
      <c r="SMD21" s="757"/>
      <c r="SME21" s="757"/>
      <c r="SMF21" s="757"/>
      <c r="SMG21" s="757"/>
      <c r="SMH21" s="757"/>
      <c r="SMI21" s="757"/>
      <c r="SMJ21" s="757"/>
      <c r="SMK21" s="757"/>
      <c r="SML21" s="757"/>
      <c r="SMM21" s="757"/>
      <c r="SMN21" s="757"/>
      <c r="SMO21" s="757"/>
      <c r="SMP21" s="757"/>
      <c r="SMQ21" s="757"/>
      <c r="SMR21" s="757"/>
      <c r="SMS21" s="757"/>
      <c r="SMT21" s="757"/>
      <c r="SMU21" s="757"/>
      <c r="SMV21" s="757"/>
      <c r="SMW21" s="757"/>
      <c r="SMX21" s="757"/>
      <c r="SMY21" s="757"/>
      <c r="SMZ21" s="757"/>
      <c r="SNA21" s="757"/>
      <c r="SNB21" s="757"/>
      <c r="SNC21" s="757"/>
      <c r="SND21" s="757"/>
      <c r="SNE21" s="757"/>
      <c r="SNF21" s="757"/>
      <c r="SNG21" s="757"/>
      <c r="SNH21" s="757"/>
      <c r="SNI21" s="757"/>
      <c r="SNJ21" s="757"/>
      <c r="SNK21" s="757"/>
      <c r="SNL21" s="757"/>
      <c r="SNM21" s="757"/>
      <c r="SNN21" s="757"/>
      <c r="SNO21" s="757"/>
      <c r="SNP21" s="757"/>
      <c r="SNQ21" s="757"/>
      <c r="SNR21" s="757"/>
      <c r="SNS21" s="757"/>
      <c r="SNT21" s="757"/>
      <c r="SNU21" s="757"/>
      <c r="SNV21" s="757"/>
      <c r="SNW21" s="757"/>
      <c r="SNX21" s="757"/>
      <c r="SNY21" s="757"/>
      <c r="SNZ21" s="757"/>
      <c r="SOA21" s="757"/>
      <c r="SOB21" s="757"/>
      <c r="SOC21" s="757"/>
      <c r="SOD21" s="757"/>
      <c r="SOE21" s="757"/>
      <c r="SOF21" s="757"/>
      <c r="SOG21" s="757"/>
      <c r="SOH21" s="757"/>
      <c r="SOI21" s="757"/>
      <c r="SOJ21" s="757"/>
      <c r="SOK21" s="757"/>
      <c r="SOL21" s="757"/>
      <c r="SOM21" s="757"/>
      <c r="SON21" s="757"/>
      <c r="SOO21" s="757"/>
      <c r="SOP21" s="757"/>
      <c r="SOQ21" s="757"/>
      <c r="SOR21" s="757"/>
      <c r="SOS21" s="757"/>
      <c r="SOT21" s="757"/>
      <c r="SOU21" s="757"/>
      <c r="SOV21" s="757"/>
      <c r="SOW21" s="757"/>
      <c r="SOX21" s="757"/>
      <c r="SOY21" s="757"/>
      <c r="SOZ21" s="757"/>
      <c r="SPA21" s="757"/>
      <c r="SPB21" s="757"/>
      <c r="SPC21" s="757"/>
      <c r="SPD21" s="757"/>
      <c r="SPE21" s="757"/>
      <c r="SPF21" s="757"/>
      <c r="SPG21" s="757"/>
      <c r="SPH21" s="757"/>
      <c r="SPI21" s="757"/>
      <c r="SPJ21" s="757"/>
      <c r="SPK21" s="757"/>
      <c r="SPL21" s="757"/>
      <c r="SPM21" s="757"/>
      <c r="SPN21" s="757"/>
      <c r="SPO21" s="757"/>
      <c r="SPP21" s="757"/>
      <c r="SPQ21" s="757"/>
      <c r="SPR21" s="757"/>
      <c r="SPS21" s="757"/>
      <c r="SPT21" s="757"/>
      <c r="SPU21" s="757"/>
      <c r="SPV21" s="757"/>
      <c r="SPW21" s="757"/>
      <c r="SPX21" s="757"/>
      <c r="SPY21" s="757"/>
      <c r="SPZ21" s="757"/>
      <c r="SQA21" s="757"/>
      <c r="SQB21" s="757"/>
      <c r="SQC21" s="757"/>
      <c r="SQD21" s="757"/>
      <c r="SQE21" s="757"/>
      <c r="SQF21" s="757"/>
      <c r="SQG21" s="757"/>
      <c r="SQH21" s="757"/>
      <c r="SQI21" s="757"/>
      <c r="SQJ21" s="757"/>
      <c r="SQK21" s="757"/>
      <c r="SQL21" s="757"/>
      <c r="SQM21" s="757"/>
      <c r="SQN21" s="757"/>
      <c r="SQO21" s="757"/>
      <c r="SQP21" s="757"/>
      <c r="SQQ21" s="757"/>
      <c r="SQR21" s="757"/>
      <c r="SQS21" s="757"/>
      <c r="SQT21" s="757"/>
      <c r="SQU21" s="757"/>
      <c r="SQV21" s="757"/>
      <c r="SQW21" s="757"/>
      <c r="SQX21" s="757"/>
      <c r="SQY21" s="757"/>
      <c r="SQZ21" s="757"/>
      <c r="SRA21" s="757"/>
      <c r="SRB21" s="757"/>
      <c r="SRC21" s="757"/>
      <c r="SRD21" s="757"/>
      <c r="SRE21" s="757"/>
      <c r="SRF21" s="757"/>
      <c r="SRG21" s="757"/>
      <c r="SRH21" s="757"/>
      <c r="SRI21" s="757"/>
      <c r="SRJ21" s="757"/>
      <c r="SRK21" s="757"/>
      <c r="SRL21" s="757"/>
      <c r="SRM21" s="757"/>
      <c r="SRN21" s="757"/>
      <c r="SRO21" s="757"/>
      <c r="SRP21" s="757"/>
      <c r="SRQ21" s="757"/>
      <c r="SRR21" s="757"/>
      <c r="SRS21" s="757"/>
      <c r="SRT21" s="757"/>
      <c r="SRU21" s="757"/>
      <c r="SRV21" s="757"/>
      <c r="SRW21" s="757"/>
      <c r="SRX21" s="757"/>
      <c r="SRY21" s="757"/>
      <c r="SRZ21" s="757"/>
      <c r="SSA21" s="757"/>
      <c r="SSB21" s="757"/>
      <c r="SSC21" s="757"/>
      <c r="SSD21" s="757"/>
      <c r="SSE21" s="757"/>
      <c r="SSF21" s="757"/>
      <c r="SSG21" s="757"/>
      <c r="SSH21" s="757"/>
      <c r="SSI21" s="757"/>
      <c r="SSJ21" s="757"/>
      <c r="SSK21" s="757"/>
      <c r="SSL21" s="757"/>
      <c r="SSM21" s="757"/>
      <c r="SSN21" s="757"/>
      <c r="SSO21" s="757"/>
      <c r="SSP21" s="757"/>
      <c r="SSQ21" s="757"/>
      <c r="SSR21" s="757"/>
      <c r="SSS21" s="757"/>
      <c r="SST21" s="757"/>
      <c r="SSU21" s="757"/>
      <c r="SSV21" s="757"/>
      <c r="SSW21" s="757"/>
      <c r="SSX21" s="757"/>
      <c r="SSY21" s="757"/>
      <c r="SSZ21" s="757"/>
      <c r="STA21" s="757"/>
      <c r="STB21" s="757"/>
      <c r="STC21" s="757"/>
      <c r="STD21" s="757"/>
      <c r="STE21" s="757"/>
      <c r="STF21" s="757"/>
      <c r="STG21" s="757"/>
      <c r="STH21" s="757"/>
      <c r="STI21" s="757"/>
      <c r="STJ21" s="757"/>
      <c r="STK21" s="757"/>
      <c r="STL21" s="757"/>
      <c r="STM21" s="757"/>
      <c r="STN21" s="757"/>
      <c r="STO21" s="757"/>
      <c r="STP21" s="757"/>
      <c r="STQ21" s="757"/>
      <c r="STR21" s="757"/>
      <c r="STS21" s="757"/>
      <c r="STT21" s="757"/>
      <c r="STU21" s="757"/>
      <c r="STV21" s="757"/>
      <c r="STW21" s="757"/>
      <c r="STX21" s="757"/>
      <c r="STY21" s="757"/>
      <c r="STZ21" s="757"/>
      <c r="SUA21" s="757"/>
      <c r="SUB21" s="757"/>
      <c r="SUC21" s="757"/>
      <c r="SUD21" s="757"/>
      <c r="SUE21" s="757"/>
      <c r="SUF21" s="757"/>
      <c r="SUG21" s="757"/>
      <c r="SUH21" s="757"/>
      <c r="SUI21" s="757"/>
      <c r="SUJ21" s="757"/>
      <c r="SUK21" s="757"/>
      <c r="SUL21" s="757"/>
      <c r="SUM21" s="757"/>
      <c r="SUN21" s="757"/>
      <c r="SUO21" s="757"/>
      <c r="SUP21" s="757"/>
      <c r="SUQ21" s="757"/>
      <c r="SUR21" s="757"/>
      <c r="SUS21" s="757"/>
      <c r="SUT21" s="757"/>
      <c r="SUU21" s="757"/>
      <c r="SUV21" s="757"/>
      <c r="SUW21" s="757"/>
      <c r="SUX21" s="757"/>
      <c r="SUY21" s="757"/>
      <c r="SUZ21" s="757"/>
      <c r="SVA21" s="757"/>
      <c r="SVB21" s="757"/>
      <c r="SVC21" s="757"/>
      <c r="SVD21" s="757"/>
      <c r="SVE21" s="757"/>
      <c r="SVF21" s="757"/>
      <c r="SVG21" s="757"/>
      <c r="SVH21" s="757"/>
      <c r="SVI21" s="757"/>
      <c r="SVJ21" s="757"/>
      <c r="SVK21" s="757"/>
      <c r="SVL21" s="757"/>
      <c r="SVM21" s="757"/>
      <c r="SVN21" s="757"/>
      <c r="SVO21" s="757"/>
      <c r="SVP21" s="757"/>
      <c r="SVQ21" s="757"/>
      <c r="SVR21" s="757"/>
      <c r="SVS21" s="757"/>
      <c r="SVT21" s="757"/>
      <c r="SVU21" s="757"/>
      <c r="SVV21" s="757"/>
      <c r="SVW21" s="757"/>
      <c r="SVX21" s="757"/>
      <c r="SVY21" s="757"/>
      <c r="SVZ21" s="757"/>
      <c r="SWA21" s="757"/>
      <c r="SWB21" s="757"/>
      <c r="SWC21" s="757"/>
      <c r="SWD21" s="757"/>
      <c r="SWE21" s="757"/>
      <c r="SWF21" s="757"/>
      <c r="SWG21" s="757"/>
      <c r="SWH21" s="757"/>
      <c r="SWI21" s="757"/>
      <c r="SWJ21" s="757"/>
      <c r="SWK21" s="757"/>
      <c r="SWL21" s="757"/>
      <c r="SWM21" s="757"/>
      <c r="SWN21" s="757"/>
      <c r="SWO21" s="757"/>
      <c r="SWP21" s="757"/>
      <c r="SWQ21" s="757"/>
      <c r="SWR21" s="757"/>
      <c r="SWS21" s="757"/>
      <c r="SWT21" s="757"/>
      <c r="SWU21" s="757"/>
      <c r="SWV21" s="757"/>
      <c r="SWW21" s="757"/>
      <c r="SWX21" s="757"/>
      <c r="SWY21" s="757"/>
      <c r="SWZ21" s="757"/>
      <c r="SXA21" s="757"/>
      <c r="SXB21" s="757"/>
      <c r="SXC21" s="757"/>
      <c r="SXD21" s="757"/>
      <c r="SXE21" s="757"/>
      <c r="SXF21" s="757"/>
      <c r="SXG21" s="757"/>
      <c r="SXH21" s="757"/>
      <c r="SXI21" s="757"/>
      <c r="SXJ21" s="757"/>
      <c r="SXK21" s="757"/>
      <c r="SXL21" s="757"/>
      <c r="SXM21" s="757"/>
      <c r="SXN21" s="757"/>
      <c r="SXO21" s="757"/>
      <c r="SXP21" s="757"/>
      <c r="SXQ21" s="757"/>
      <c r="SXR21" s="757"/>
      <c r="SXS21" s="757"/>
      <c r="SXT21" s="757"/>
      <c r="SXU21" s="757"/>
      <c r="SXV21" s="757"/>
      <c r="SXW21" s="757"/>
      <c r="SXX21" s="757"/>
      <c r="SXY21" s="757"/>
      <c r="SXZ21" s="757"/>
      <c r="SYA21" s="757"/>
      <c r="SYB21" s="757"/>
      <c r="SYC21" s="757"/>
      <c r="SYD21" s="757"/>
      <c r="SYE21" s="757"/>
      <c r="SYF21" s="757"/>
      <c r="SYG21" s="757"/>
      <c r="SYH21" s="757"/>
      <c r="SYI21" s="757"/>
      <c r="SYJ21" s="757"/>
      <c r="SYK21" s="757"/>
      <c r="SYL21" s="757"/>
      <c r="SYM21" s="757"/>
      <c r="SYN21" s="757"/>
      <c r="SYO21" s="757"/>
      <c r="SYP21" s="757"/>
      <c r="SYQ21" s="757"/>
      <c r="SYR21" s="757"/>
      <c r="SYS21" s="757"/>
      <c r="SYT21" s="757"/>
      <c r="SYU21" s="757"/>
      <c r="SYV21" s="757"/>
      <c r="SYW21" s="757"/>
      <c r="SYX21" s="757"/>
      <c r="SYY21" s="757"/>
      <c r="SYZ21" s="757"/>
      <c r="SZA21" s="757"/>
      <c r="SZB21" s="757"/>
      <c r="SZC21" s="757"/>
      <c r="SZD21" s="757"/>
      <c r="SZE21" s="757"/>
      <c r="SZF21" s="757"/>
      <c r="SZG21" s="757"/>
      <c r="SZH21" s="757"/>
      <c r="SZI21" s="757"/>
      <c r="SZJ21" s="757"/>
      <c r="SZK21" s="757"/>
      <c r="SZL21" s="757"/>
      <c r="SZM21" s="757"/>
      <c r="SZN21" s="757"/>
      <c r="SZO21" s="757"/>
      <c r="SZP21" s="757"/>
      <c r="SZQ21" s="757"/>
      <c r="SZR21" s="757"/>
      <c r="SZS21" s="757"/>
      <c r="SZT21" s="757"/>
      <c r="SZU21" s="757"/>
      <c r="SZV21" s="757"/>
      <c r="SZW21" s="757"/>
      <c r="SZX21" s="757"/>
      <c r="SZY21" s="757"/>
      <c r="SZZ21" s="757"/>
      <c r="TAA21" s="757"/>
      <c r="TAB21" s="757"/>
      <c r="TAC21" s="757"/>
      <c r="TAD21" s="757"/>
      <c r="TAE21" s="757"/>
      <c r="TAF21" s="757"/>
      <c r="TAG21" s="757"/>
      <c r="TAH21" s="757"/>
      <c r="TAI21" s="757"/>
      <c r="TAJ21" s="757"/>
      <c r="TAK21" s="757"/>
      <c r="TAL21" s="757"/>
      <c r="TAM21" s="757"/>
      <c r="TAN21" s="757"/>
      <c r="TAO21" s="757"/>
      <c r="TAP21" s="757"/>
      <c r="TAQ21" s="757"/>
      <c r="TAR21" s="757"/>
      <c r="TAS21" s="757"/>
      <c r="TAT21" s="757"/>
      <c r="TAU21" s="757"/>
      <c r="TAV21" s="757"/>
      <c r="TAW21" s="757"/>
      <c r="TAX21" s="757"/>
      <c r="TAY21" s="757"/>
      <c r="TAZ21" s="757"/>
      <c r="TBA21" s="757"/>
      <c r="TBB21" s="757"/>
      <c r="TBC21" s="757"/>
      <c r="TBD21" s="757"/>
      <c r="TBE21" s="757"/>
      <c r="TBF21" s="757"/>
      <c r="TBG21" s="757"/>
      <c r="TBH21" s="757"/>
      <c r="TBI21" s="757"/>
      <c r="TBJ21" s="757"/>
      <c r="TBK21" s="757"/>
      <c r="TBL21" s="757"/>
      <c r="TBM21" s="757"/>
      <c r="TBN21" s="757"/>
      <c r="TBO21" s="757"/>
      <c r="TBP21" s="757"/>
      <c r="TBQ21" s="757"/>
      <c r="TBR21" s="757"/>
      <c r="TBS21" s="757"/>
      <c r="TBT21" s="757"/>
      <c r="TBU21" s="757"/>
      <c r="TBV21" s="757"/>
      <c r="TBW21" s="757"/>
      <c r="TBX21" s="757"/>
      <c r="TBY21" s="757"/>
      <c r="TBZ21" s="757"/>
      <c r="TCA21" s="757"/>
      <c r="TCB21" s="757"/>
      <c r="TCC21" s="757"/>
      <c r="TCD21" s="757"/>
      <c r="TCE21" s="757"/>
      <c r="TCF21" s="757"/>
      <c r="TCG21" s="757"/>
      <c r="TCH21" s="757"/>
      <c r="TCI21" s="757"/>
      <c r="TCJ21" s="757"/>
      <c r="TCK21" s="757"/>
      <c r="TCL21" s="757"/>
      <c r="TCM21" s="757"/>
      <c r="TCN21" s="757"/>
      <c r="TCO21" s="757"/>
      <c r="TCP21" s="757"/>
      <c r="TCQ21" s="757"/>
      <c r="TCR21" s="757"/>
      <c r="TCS21" s="757"/>
      <c r="TCT21" s="757"/>
      <c r="TCU21" s="757"/>
      <c r="TCV21" s="757"/>
      <c r="TCW21" s="757"/>
      <c r="TCX21" s="757"/>
      <c r="TCY21" s="757"/>
      <c r="TCZ21" s="757"/>
      <c r="TDA21" s="757"/>
      <c r="TDB21" s="757"/>
      <c r="TDC21" s="757"/>
      <c r="TDD21" s="757"/>
      <c r="TDE21" s="757"/>
      <c r="TDF21" s="757"/>
      <c r="TDG21" s="757"/>
      <c r="TDH21" s="757"/>
      <c r="TDI21" s="757"/>
      <c r="TDJ21" s="757"/>
      <c r="TDK21" s="757"/>
      <c r="TDL21" s="757"/>
      <c r="TDM21" s="757"/>
      <c r="TDN21" s="757"/>
      <c r="TDO21" s="757"/>
      <c r="TDP21" s="757"/>
      <c r="TDQ21" s="757"/>
      <c r="TDR21" s="757"/>
      <c r="TDS21" s="757"/>
      <c r="TDT21" s="757"/>
      <c r="TDU21" s="757"/>
      <c r="TDV21" s="757"/>
      <c r="TDW21" s="757"/>
      <c r="TDX21" s="757"/>
      <c r="TDY21" s="757"/>
      <c r="TDZ21" s="757"/>
      <c r="TEA21" s="757"/>
      <c r="TEB21" s="757"/>
      <c r="TEC21" s="757"/>
      <c r="TED21" s="757"/>
      <c r="TEE21" s="757"/>
      <c r="TEF21" s="757"/>
      <c r="TEG21" s="757"/>
      <c r="TEH21" s="757"/>
      <c r="TEI21" s="757"/>
      <c r="TEJ21" s="757"/>
      <c r="TEK21" s="757"/>
      <c r="TEL21" s="757"/>
      <c r="TEM21" s="757"/>
      <c r="TEN21" s="757"/>
      <c r="TEO21" s="757"/>
      <c r="TEP21" s="757"/>
      <c r="TEQ21" s="757"/>
      <c r="TER21" s="757"/>
      <c r="TES21" s="757"/>
      <c r="TET21" s="757"/>
      <c r="TEU21" s="757"/>
      <c r="TEV21" s="757"/>
      <c r="TEW21" s="757"/>
      <c r="TEX21" s="757"/>
      <c r="TEY21" s="757"/>
      <c r="TEZ21" s="757"/>
      <c r="TFA21" s="757"/>
      <c r="TFB21" s="757"/>
      <c r="TFC21" s="757"/>
      <c r="TFD21" s="757"/>
      <c r="TFE21" s="757"/>
      <c r="TFF21" s="757"/>
      <c r="TFG21" s="757"/>
      <c r="TFH21" s="757"/>
      <c r="TFI21" s="757"/>
      <c r="TFJ21" s="757"/>
      <c r="TFK21" s="757"/>
      <c r="TFL21" s="757"/>
      <c r="TFM21" s="757"/>
      <c r="TFN21" s="757"/>
      <c r="TFO21" s="757"/>
      <c r="TFP21" s="757"/>
      <c r="TFQ21" s="757"/>
      <c r="TFR21" s="757"/>
      <c r="TFS21" s="757"/>
      <c r="TFT21" s="757"/>
      <c r="TFU21" s="757"/>
      <c r="TFV21" s="757"/>
      <c r="TFW21" s="757"/>
      <c r="TFX21" s="757"/>
      <c r="TFY21" s="757"/>
      <c r="TFZ21" s="757"/>
      <c r="TGA21" s="757"/>
      <c r="TGB21" s="757"/>
      <c r="TGC21" s="757"/>
      <c r="TGD21" s="757"/>
      <c r="TGE21" s="757"/>
      <c r="TGF21" s="757"/>
      <c r="TGG21" s="757"/>
      <c r="TGH21" s="757"/>
      <c r="TGI21" s="757"/>
      <c r="TGJ21" s="757"/>
      <c r="TGK21" s="757"/>
      <c r="TGL21" s="757"/>
      <c r="TGM21" s="757"/>
      <c r="TGN21" s="757"/>
      <c r="TGO21" s="757"/>
      <c r="TGP21" s="757"/>
      <c r="TGQ21" s="757"/>
      <c r="TGR21" s="757"/>
      <c r="TGS21" s="757"/>
      <c r="TGT21" s="757"/>
      <c r="TGU21" s="757"/>
      <c r="TGV21" s="757"/>
      <c r="TGW21" s="757"/>
      <c r="TGX21" s="757"/>
      <c r="TGY21" s="757"/>
      <c r="TGZ21" s="757"/>
      <c r="THA21" s="757"/>
      <c r="THB21" s="757"/>
      <c r="THC21" s="757"/>
      <c r="THD21" s="757"/>
      <c r="THE21" s="757"/>
      <c r="THF21" s="757"/>
      <c r="THG21" s="757"/>
      <c r="THH21" s="757"/>
      <c r="THI21" s="757"/>
      <c r="THJ21" s="757"/>
      <c r="THK21" s="757"/>
      <c r="THL21" s="757"/>
      <c r="THM21" s="757"/>
      <c r="THN21" s="757"/>
      <c r="THO21" s="757"/>
      <c r="THP21" s="757"/>
      <c r="THQ21" s="757"/>
      <c r="THR21" s="757"/>
      <c r="THS21" s="757"/>
      <c r="THT21" s="757"/>
      <c r="THU21" s="757"/>
      <c r="THV21" s="757"/>
      <c r="THW21" s="757"/>
      <c r="THX21" s="757"/>
      <c r="THY21" s="757"/>
      <c r="THZ21" s="757"/>
      <c r="TIA21" s="757"/>
      <c r="TIB21" s="757"/>
      <c r="TIC21" s="757"/>
      <c r="TID21" s="757"/>
      <c r="TIE21" s="757"/>
      <c r="TIF21" s="757"/>
      <c r="TIG21" s="757"/>
      <c r="TIH21" s="757"/>
      <c r="TII21" s="757"/>
      <c r="TIJ21" s="757"/>
      <c r="TIK21" s="757"/>
      <c r="TIL21" s="757"/>
      <c r="TIM21" s="757"/>
      <c r="TIN21" s="757"/>
      <c r="TIO21" s="757"/>
      <c r="TIP21" s="757"/>
      <c r="TIQ21" s="757"/>
      <c r="TIR21" s="757"/>
      <c r="TIS21" s="757"/>
      <c r="TIT21" s="757"/>
      <c r="TIU21" s="757"/>
      <c r="TIV21" s="757"/>
      <c r="TIW21" s="757"/>
      <c r="TIX21" s="757"/>
      <c r="TIY21" s="757"/>
      <c r="TIZ21" s="757"/>
      <c r="TJA21" s="757"/>
      <c r="TJB21" s="757"/>
      <c r="TJC21" s="757"/>
      <c r="TJD21" s="757"/>
      <c r="TJE21" s="757"/>
      <c r="TJF21" s="757"/>
      <c r="TJG21" s="757"/>
      <c r="TJH21" s="757"/>
      <c r="TJI21" s="757"/>
      <c r="TJJ21" s="757"/>
      <c r="TJK21" s="757"/>
      <c r="TJL21" s="757"/>
      <c r="TJM21" s="757"/>
      <c r="TJN21" s="757"/>
      <c r="TJO21" s="757"/>
      <c r="TJP21" s="757"/>
      <c r="TJQ21" s="757"/>
      <c r="TJR21" s="757"/>
      <c r="TJS21" s="757"/>
      <c r="TJT21" s="757"/>
      <c r="TJU21" s="757"/>
      <c r="TJV21" s="757"/>
      <c r="TJW21" s="757"/>
      <c r="TJX21" s="757"/>
      <c r="TJY21" s="757"/>
      <c r="TJZ21" s="757"/>
      <c r="TKA21" s="757"/>
      <c r="TKB21" s="757"/>
      <c r="TKC21" s="757"/>
      <c r="TKD21" s="757"/>
      <c r="TKE21" s="757"/>
      <c r="TKF21" s="757"/>
      <c r="TKG21" s="757"/>
      <c r="TKH21" s="757"/>
      <c r="TKI21" s="757"/>
      <c r="TKJ21" s="757"/>
      <c r="TKK21" s="757"/>
      <c r="TKL21" s="757"/>
      <c r="TKM21" s="757"/>
      <c r="TKN21" s="757"/>
      <c r="TKO21" s="757"/>
      <c r="TKP21" s="757"/>
      <c r="TKQ21" s="757"/>
      <c r="TKR21" s="757"/>
      <c r="TKS21" s="757"/>
      <c r="TKT21" s="757"/>
      <c r="TKU21" s="757"/>
      <c r="TKV21" s="757"/>
      <c r="TKW21" s="757"/>
      <c r="TKX21" s="757"/>
      <c r="TKY21" s="757"/>
      <c r="TKZ21" s="757"/>
      <c r="TLA21" s="757"/>
      <c r="TLB21" s="757"/>
      <c r="TLC21" s="757"/>
      <c r="TLD21" s="757"/>
      <c r="TLE21" s="757"/>
      <c r="TLF21" s="757"/>
      <c r="TLG21" s="757"/>
      <c r="TLH21" s="757"/>
      <c r="TLI21" s="757"/>
      <c r="TLJ21" s="757"/>
      <c r="TLK21" s="757"/>
      <c r="TLL21" s="757"/>
      <c r="TLM21" s="757"/>
      <c r="TLN21" s="757"/>
      <c r="TLO21" s="757"/>
      <c r="TLP21" s="757"/>
      <c r="TLQ21" s="757"/>
      <c r="TLR21" s="757"/>
      <c r="TLS21" s="757"/>
      <c r="TLT21" s="757"/>
      <c r="TLU21" s="757"/>
      <c r="TLV21" s="757"/>
      <c r="TLW21" s="757"/>
      <c r="TLX21" s="757"/>
      <c r="TLY21" s="757"/>
      <c r="TLZ21" s="757"/>
      <c r="TMA21" s="757"/>
      <c r="TMB21" s="757"/>
      <c r="TMC21" s="757"/>
      <c r="TMD21" s="757"/>
      <c r="TME21" s="757"/>
      <c r="TMF21" s="757"/>
      <c r="TMG21" s="757"/>
      <c r="TMH21" s="757"/>
      <c r="TMI21" s="757"/>
      <c r="TMJ21" s="757"/>
      <c r="TMK21" s="757"/>
      <c r="TML21" s="757"/>
      <c r="TMM21" s="757"/>
      <c r="TMN21" s="757"/>
      <c r="TMO21" s="757"/>
      <c r="TMP21" s="757"/>
      <c r="TMQ21" s="757"/>
      <c r="TMR21" s="757"/>
      <c r="TMS21" s="757"/>
      <c r="TMT21" s="757"/>
      <c r="TMU21" s="757"/>
      <c r="TMV21" s="757"/>
      <c r="TMW21" s="757"/>
      <c r="TMX21" s="757"/>
      <c r="TMY21" s="757"/>
      <c r="TMZ21" s="757"/>
      <c r="TNA21" s="757"/>
      <c r="TNB21" s="757"/>
      <c r="TNC21" s="757"/>
      <c r="TND21" s="757"/>
      <c r="TNE21" s="757"/>
      <c r="TNF21" s="757"/>
      <c r="TNG21" s="757"/>
      <c r="TNH21" s="757"/>
      <c r="TNI21" s="757"/>
      <c r="TNJ21" s="757"/>
      <c r="TNK21" s="757"/>
      <c r="TNL21" s="757"/>
      <c r="TNM21" s="757"/>
      <c r="TNN21" s="757"/>
      <c r="TNO21" s="757"/>
      <c r="TNP21" s="757"/>
      <c r="TNQ21" s="757"/>
      <c r="TNR21" s="757"/>
      <c r="TNS21" s="757"/>
      <c r="TNT21" s="757"/>
      <c r="TNU21" s="757"/>
      <c r="TNV21" s="757"/>
      <c r="TNW21" s="757"/>
      <c r="TNX21" s="757"/>
      <c r="TNY21" s="757"/>
      <c r="TNZ21" s="757"/>
      <c r="TOA21" s="757"/>
      <c r="TOB21" s="757"/>
      <c r="TOC21" s="757"/>
      <c r="TOD21" s="757"/>
      <c r="TOE21" s="757"/>
      <c r="TOF21" s="757"/>
      <c r="TOG21" s="757"/>
      <c r="TOH21" s="757"/>
      <c r="TOI21" s="757"/>
      <c r="TOJ21" s="757"/>
      <c r="TOK21" s="757"/>
      <c r="TOL21" s="757"/>
      <c r="TOM21" s="757"/>
      <c r="TON21" s="757"/>
      <c r="TOO21" s="757"/>
      <c r="TOP21" s="757"/>
      <c r="TOQ21" s="757"/>
      <c r="TOR21" s="757"/>
      <c r="TOS21" s="757"/>
      <c r="TOT21" s="757"/>
      <c r="TOU21" s="757"/>
      <c r="TOV21" s="757"/>
      <c r="TOW21" s="757"/>
      <c r="TOX21" s="757"/>
      <c r="TOY21" s="757"/>
      <c r="TOZ21" s="757"/>
      <c r="TPA21" s="757"/>
      <c r="TPB21" s="757"/>
      <c r="TPC21" s="757"/>
      <c r="TPD21" s="757"/>
      <c r="TPE21" s="757"/>
      <c r="TPF21" s="757"/>
      <c r="TPG21" s="757"/>
      <c r="TPH21" s="757"/>
      <c r="TPI21" s="757"/>
      <c r="TPJ21" s="757"/>
      <c r="TPK21" s="757"/>
      <c r="TPL21" s="757"/>
      <c r="TPM21" s="757"/>
      <c r="TPN21" s="757"/>
      <c r="TPO21" s="757"/>
      <c r="TPP21" s="757"/>
      <c r="TPQ21" s="757"/>
      <c r="TPR21" s="757"/>
      <c r="TPS21" s="757"/>
      <c r="TPT21" s="757"/>
      <c r="TPU21" s="757"/>
      <c r="TPV21" s="757"/>
      <c r="TPW21" s="757"/>
      <c r="TPX21" s="757"/>
      <c r="TPY21" s="757"/>
      <c r="TPZ21" s="757"/>
      <c r="TQA21" s="757"/>
      <c r="TQB21" s="757"/>
      <c r="TQC21" s="757"/>
      <c r="TQD21" s="757"/>
      <c r="TQE21" s="757"/>
      <c r="TQF21" s="757"/>
      <c r="TQG21" s="757"/>
      <c r="TQH21" s="757"/>
      <c r="TQI21" s="757"/>
      <c r="TQJ21" s="757"/>
      <c r="TQK21" s="757"/>
      <c r="TQL21" s="757"/>
      <c r="TQM21" s="757"/>
      <c r="TQN21" s="757"/>
      <c r="TQO21" s="757"/>
      <c r="TQP21" s="757"/>
      <c r="TQQ21" s="757"/>
      <c r="TQR21" s="757"/>
      <c r="TQS21" s="757"/>
      <c r="TQT21" s="757"/>
      <c r="TQU21" s="757"/>
      <c r="TQV21" s="757"/>
      <c r="TQW21" s="757"/>
      <c r="TQX21" s="757"/>
      <c r="TQY21" s="757"/>
      <c r="TQZ21" s="757"/>
      <c r="TRA21" s="757"/>
      <c r="TRB21" s="757"/>
      <c r="TRC21" s="757"/>
      <c r="TRD21" s="757"/>
      <c r="TRE21" s="757"/>
      <c r="TRF21" s="757"/>
      <c r="TRG21" s="757"/>
      <c r="TRH21" s="757"/>
      <c r="TRI21" s="757"/>
      <c r="TRJ21" s="757"/>
      <c r="TRK21" s="757"/>
      <c r="TRL21" s="757"/>
      <c r="TRM21" s="757"/>
      <c r="TRN21" s="757"/>
      <c r="TRO21" s="757"/>
      <c r="TRP21" s="757"/>
      <c r="TRQ21" s="757"/>
      <c r="TRR21" s="757"/>
      <c r="TRS21" s="757"/>
      <c r="TRT21" s="757"/>
      <c r="TRU21" s="757"/>
      <c r="TRV21" s="757"/>
      <c r="TRW21" s="757"/>
      <c r="TRX21" s="757"/>
      <c r="TRY21" s="757"/>
      <c r="TRZ21" s="757"/>
      <c r="TSA21" s="757"/>
      <c r="TSB21" s="757"/>
      <c r="TSC21" s="757"/>
      <c r="TSD21" s="757"/>
      <c r="TSE21" s="757"/>
      <c r="TSF21" s="757"/>
      <c r="TSG21" s="757"/>
      <c r="TSH21" s="757"/>
      <c r="TSI21" s="757"/>
      <c r="TSJ21" s="757"/>
      <c r="TSK21" s="757"/>
      <c r="TSL21" s="757"/>
      <c r="TSM21" s="757"/>
      <c r="TSN21" s="757"/>
      <c r="TSO21" s="757"/>
      <c r="TSP21" s="757"/>
      <c r="TSQ21" s="757"/>
      <c r="TSR21" s="757"/>
      <c r="TSS21" s="757"/>
      <c r="TST21" s="757"/>
      <c r="TSU21" s="757"/>
      <c r="TSV21" s="757"/>
      <c r="TSW21" s="757"/>
      <c r="TSX21" s="757"/>
      <c r="TSY21" s="757"/>
      <c r="TSZ21" s="757"/>
      <c r="TTA21" s="757"/>
      <c r="TTB21" s="757"/>
      <c r="TTC21" s="757"/>
      <c r="TTD21" s="757"/>
      <c r="TTE21" s="757"/>
      <c r="TTF21" s="757"/>
      <c r="TTG21" s="757"/>
      <c r="TTH21" s="757"/>
      <c r="TTI21" s="757"/>
      <c r="TTJ21" s="757"/>
      <c r="TTK21" s="757"/>
      <c r="TTL21" s="757"/>
      <c r="TTM21" s="757"/>
      <c r="TTN21" s="757"/>
      <c r="TTO21" s="757"/>
      <c r="TTP21" s="757"/>
      <c r="TTQ21" s="757"/>
      <c r="TTR21" s="757"/>
      <c r="TTS21" s="757"/>
      <c r="TTT21" s="757"/>
      <c r="TTU21" s="757"/>
      <c r="TTV21" s="757"/>
      <c r="TTW21" s="757"/>
      <c r="TTX21" s="757"/>
      <c r="TTY21" s="757"/>
      <c r="TTZ21" s="757"/>
      <c r="TUA21" s="757"/>
      <c r="TUB21" s="757"/>
      <c r="TUC21" s="757"/>
      <c r="TUD21" s="757"/>
      <c r="TUE21" s="757"/>
      <c r="TUF21" s="757"/>
      <c r="TUG21" s="757"/>
      <c r="TUH21" s="757"/>
      <c r="TUI21" s="757"/>
      <c r="TUJ21" s="757"/>
      <c r="TUK21" s="757"/>
      <c r="TUL21" s="757"/>
      <c r="TUM21" s="757"/>
      <c r="TUN21" s="757"/>
      <c r="TUO21" s="757"/>
      <c r="TUP21" s="757"/>
      <c r="TUQ21" s="757"/>
      <c r="TUR21" s="757"/>
      <c r="TUS21" s="757"/>
      <c r="TUT21" s="757"/>
      <c r="TUU21" s="757"/>
      <c r="TUV21" s="757"/>
      <c r="TUW21" s="757"/>
      <c r="TUX21" s="757"/>
      <c r="TUY21" s="757"/>
      <c r="TUZ21" s="757"/>
      <c r="TVA21" s="757"/>
      <c r="TVB21" s="757"/>
      <c r="TVC21" s="757"/>
      <c r="TVD21" s="757"/>
      <c r="TVE21" s="757"/>
      <c r="TVF21" s="757"/>
      <c r="TVG21" s="757"/>
      <c r="TVH21" s="757"/>
      <c r="TVI21" s="757"/>
      <c r="TVJ21" s="757"/>
      <c r="TVK21" s="757"/>
      <c r="TVL21" s="757"/>
      <c r="TVM21" s="757"/>
      <c r="TVN21" s="757"/>
      <c r="TVO21" s="757"/>
      <c r="TVP21" s="757"/>
      <c r="TVQ21" s="757"/>
      <c r="TVR21" s="757"/>
      <c r="TVS21" s="757"/>
      <c r="TVT21" s="757"/>
      <c r="TVU21" s="757"/>
      <c r="TVV21" s="757"/>
      <c r="TVW21" s="757"/>
      <c r="TVX21" s="757"/>
      <c r="TVY21" s="757"/>
      <c r="TVZ21" s="757"/>
      <c r="TWA21" s="757"/>
      <c r="TWB21" s="757"/>
      <c r="TWC21" s="757"/>
      <c r="TWD21" s="757"/>
      <c r="TWE21" s="757"/>
      <c r="TWF21" s="757"/>
      <c r="TWG21" s="757"/>
      <c r="TWH21" s="757"/>
      <c r="TWI21" s="757"/>
      <c r="TWJ21" s="757"/>
      <c r="TWK21" s="757"/>
      <c r="TWL21" s="757"/>
      <c r="TWM21" s="757"/>
      <c r="TWN21" s="757"/>
      <c r="TWO21" s="757"/>
      <c r="TWP21" s="757"/>
      <c r="TWQ21" s="757"/>
      <c r="TWR21" s="757"/>
      <c r="TWS21" s="757"/>
      <c r="TWT21" s="757"/>
      <c r="TWU21" s="757"/>
      <c r="TWV21" s="757"/>
      <c r="TWW21" s="757"/>
      <c r="TWX21" s="757"/>
      <c r="TWY21" s="757"/>
      <c r="TWZ21" s="757"/>
      <c r="TXA21" s="757"/>
      <c r="TXB21" s="757"/>
      <c r="TXC21" s="757"/>
      <c r="TXD21" s="757"/>
      <c r="TXE21" s="757"/>
      <c r="TXF21" s="757"/>
      <c r="TXG21" s="757"/>
      <c r="TXH21" s="757"/>
      <c r="TXI21" s="757"/>
      <c r="TXJ21" s="757"/>
      <c r="TXK21" s="757"/>
      <c r="TXL21" s="757"/>
      <c r="TXM21" s="757"/>
      <c r="TXN21" s="757"/>
      <c r="TXO21" s="757"/>
      <c r="TXP21" s="757"/>
      <c r="TXQ21" s="757"/>
      <c r="TXR21" s="757"/>
      <c r="TXS21" s="757"/>
      <c r="TXT21" s="757"/>
      <c r="TXU21" s="757"/>
      <c r="TXV21" s="757"/>
      <c r="TXW21" s="757"/>
      <c r="TXX21" s="757"/>
      <c r="TXY21" s="757"/>
      <c r="TXZ21" s="757"/>
      <c r="TYA21" s="757"/>
      <c r="TYB21" s="757"/>
      <c r="TYC21" s="757"/>
      <c r="TYD21" s="757"/>
      <c r="TYE21" s="757"/>
      <c r="TYF21" s="757"/>
      <c r="TYG21" s="757"/>
      <c r="TYH21" s="757"/>
      <c r="TYI21" s="757"/>
      <c r="TYJ21" s="757"/>
      <c r="TYK21" s="757"/>
      <c r="TYL21" s="757"/>
      <c r="TYM21" s="757"/>
      <c r="TYN21" s="757"/>
      <c r="TYO21" s="757"/>
      <c r="TYP21" s="757"/>
      <c r="TYQ21" s="757"/>
      <c r="TYR21" s="757"/>
      <c r="TYS21" s="757"/>
      <c r="TYT21" s="757"/>
      <c r="TYU21" s="757"/>
      <c r="TYV21" s="757"/>
      <c r="TYW21" s="757"/>
      <c r="TYX21" s="757"/>
      <c r="TYY21" s="757"/>
      <c r="TYZ21" s="757"/>
      <c r="TZA21" s="757"/>
      <c r="TZB21" s="757"/>
      <c r="TZC21" s="757"/>
      <c r="TZD21" s="757"/>
      <c r="TZE21" s="757"/>
      <c r="TZF21" s="757"/>
      <c r="TZG21" s="757"/>
      <c r="TZH21" s="757"/>
      <c r="TZI21" s="757"/>
      <c r="TZJ21" s="757"/>
      <c r="TZK21" s="757"/>
      <c r="TZL21" s="757"/>
      <c r="TZM21" s="757"/>
      <c r="TZN21" s="757"/>
      <c r="TZO21" s="757"/>
      <c r="TZP21" s="757"/>
      <c r="TZQ21" s="757"/>
      <c r="TZR21" s="757"/>
      <c r="TZS21" s="757"/>
      <c r="TZT21" s="757"/>
      <c r="TZU21" s="757"/>
      <c r="TZV21" s="757"/>
      <c r="TZW21" s="757"/>
      <c r="TZX21" s="757"/>
      <c r="TZY21" s="757"/>
      <c r="TZZ21" s="757"/>
      <c r="UAA21" s="757"/>
      <c r="UAB21" s="757"/>
      <c r="UAC21" s="757"/>
      <c r="UAD21" s="757"/>
      <c r="UAE21" s="757"/>
      <c r="UAF21" s="757"/>
      <c r="UAG21" s="757"/>
      <c r="UAH21" s="757"/>
      <c r="UAI21" s="757"/>
      <c r="UAJ21" s="757"/>
      <c r="UAK21" s="757"/>
      <c r="UAL21" s="757"/>
      <c r="UAM21" s="757"/>
      <c r="UAN21" s="757"/>
      <c r="UAO21" s="757"/>
      <c r="UAP21" s="757"/>
      <c r="UAQ21" s="757"/>
      <c r="UAR21" s="757"/>
      <c r="UAS21" s="757"/>
      <c r="UAT21" s="757"/>
      <c r="UAU21" s="757"/>
      <c r="UAV21" s="757"/>
      <c r="UAW21" s="757"/>
      <c r="UAX21" s="757"/>
      <c r="UAY21" s="757"/>
      <c r="UAZ21" s="757"/>
      <c r="UBA21" s="757"/>
      <c r="UBB21" s="757"/>
      <c r="UBC21" s="757"/>
      <c r="UBD21" s="757"/>
      <c r="UBE21" s="757"/>
      <c r="UBF21" s="757"/>
      <c r="UBG21" s="757"/>
      <c r="UBH21" s="757"/>
      <c r="UBI21" s="757"/>
      <c r="UBJ21" s="757"/>
      <c r="UBK21" s="757"/>
      <c r="UBL21" s="757"/>
      <c r="UBM21" s="757"/>
      <c r="UBN21" s="757"/>
      <c r="UBO21" s="757"/>
      <c r="UBP21" s="757"/>
      <c r="UBQ21" s="757"/>
      <c r="UBR21" s="757"/>
      <c r="UBS21" s="757"/>
      <c r="UBT21" s="757"/>
      <c r="UBU21" s="757"/>
      <c r="UBV21" s="757"/>
      <c r="UBW21" s="757"/>
      <c r="UBX21" s="757"/>
      <c r="UBY21" s="757"/>
      <c r="UBZ21" s="757"/>
      <c r="UCA21" s="757"/>
      <c r="UCB21" s="757"/>
      <c r="UCC21" s="757"/>
      <c r="UCD21" s="757"/>
      <c r="UCE21" s="757"/>
      <c r="UCF21" s="757"/>
      <c r="UCG21" s="757"/>
      <c r="UCH21" s="757"/>
      <c r="UCI21" s="757"/>
      <c r="UCJ21" s="757"/>
      <c r="UCK21" s="757"/>
      <c r="UCL21" s="757"/>
      <c r="UCM21" s="757"/>
      <c r="UCN21" s="757"/>
      <c r="UCO21" s="757"/>
      <c r="UCP21" s="757"/>
      <c r="UCQ21" s="757"/>
      <c r="UCR21" s="757"/>
      <c r="UCS21" s="757"/>
      <c r="UCT21" s="757"/>
      <c r="UCU21" s="757"/>
      <c r="UCV21" s="757"/>
      <c r="UCW21" s="757"/>
      <c r="UCX21" s="757"/>
      <c r="UCY21" s="757"/>
      <c r="UCZ21" s="757"/>
      <c r="UDA21" s="757"/>
      <c r="UDB21" s="757"/>
      <c r="UDC21" s="757"/>
      <c r="UDD21" s="757"/>
      <c r="UDE21" s="757"/>
      <c r="UDF21" s="757"/>
      <c r="UDG21" s="757"/>
      <c r="UDH21" s="757"/>
      <c r="UDI21" s="757"/>
      <c r="UDJ21" s="757"/>
      <c r="UDK21" s="757"/>
      <c r="UDL21" s="757"/>
      <c r="UDM21" s="757"/>
      <c r="UDN21" s="757"/>
      <c r="UDO21" s="757"/>
      <c r="UDP21" s="757"/>
      <c r="UDQ21" s="757"/>
      <c r="UDR21" s="757"/>
      <c r="UDS21" s="757"/>
      <c r="UDT21" s="757"/>
      <c r="UDU21" s="757"/>
      <c r="UDV21" s="757"/>
      <c r="UDW21" s="757"/>
      <c r="UDX21" s="757"/>
      <c r="UDY21" s="757"/>
      <c r="UDZ21" s="757"/>
      <c r="UEA21" s="757"/>
      <c r="UEB21" s="757"/>
      <c r="UEC21" s="757"/>
      <c r="UED21" s="757"/>
      <c r="UEE21" s="757"/>
      <c r="UEF21" s="757"/>
      <c r="UEG21" s="757"/>
      <c r="UEH21" s="757"/>
      <c r="UEI21" s="757"/>
      <c r="UEJ21" s="757"/>
      <c r="UEK21" s="757"/>
      <c r="UEL21" s="757"/>
      <c r="UEM21" s="757"/>
      <c r="UEN21" s="757"/>
      <c r="UEO21" s="757"/>
      <c r="UEP21" s="757"/>
      <c r="UEQ21" s="757"/>
      <c r="UER21" s="757"/>
      <c r="UES21" s="757"/>
      <c r="UET21" s="757"/>
      <c r="UEU21" s="757"/>
      <c r="UEV21" s="757"/>
      <c r="UEW21" s="757"/>
      <c r="UEX21" s="757"/>
      <c r="UEY21" s="757"/>
      <c r="UEZ21" s="757"/>
      <c r="UFA21" s="757"/>
      <c r="UFB21" s="757"/>
      <c r="UFC21" s="757"/>
      <c r="UFD21" s="757"/>
      <c r="UFE21" s="757"/>
      <c r="UFF21" s="757"/>
      <c r="UFG21" s="757"/>
      <c r="UFH21" s="757"/>
      <c r="UFI21" s="757"/>
      <c r="UFJ21" s="757"/>
      <c r="UFK21" s="757"/>
      <c r="UFL21" s="757"/>
      <c r="UFM21" s="757"/>
      <c r="UFN21" s="757"/>
      <c r="UFO21" s="757"/>
      <c r="UFP21" s="757"/>
      <c r="UFQ21" s="757"/>
      <c r="UFR21" s="757"/>
      <c r="UFS21" s="757"/>
      <c r="UFT21" s="757"/>
      <c r="UFU21" s="757"/>
      <c r="UFV21" s="757"/>
      <c r="UFW21" s="757"/>
      <c r="UFX21" s="757"/>
      <c r="UFY21" s="757"/>
      <c r="UFZ21" s="757"/>
      <c r="UGA21" s="757"/>
      <c r="UGB21" s="757"/>
      <c r="UGC21" s="757"/>
      <c r="UGD21" s="757"/>
      <c r="UGE21" s="757"/>
      <c r="UGF21" s="757"/>
      <c r="UGG21" s="757"/>
      <c r="UGH21" s="757"/>
      <c r="UGI21" s="757"/>
      <c r="UGJ21" s="757"/>
      <c r="UGK21" s="757"/>
      <c r="UGL21" s="757"/>
      <c r="UGM21" s="757"/>
      <c r="UGN21" s="757"/>
      <c r="UGO21" s="757"/>
      <c r="UGP21" s="757"/>
      <c r="UGQ21" s="757"/>
      <c r="UGR21" s="757"/>
      <c r="UGS21" s="757"/>
      <c r="UGT21" s="757"/>
      <c r="UGU21" s="757"/>
      <c r="UGV21" s="757"/>
      <c r="UGW21" s="757"/>
      <c r="UGX21" s="757"/>
      <c r="UGY21" s="757"/>
      <c r="UGZ21" s="757"/>
      <c r="UHA21" s="757"/>
      <c r="UHB21" s="757"/>
      <c r="UHC21" s="757"/>
      <c r="UHD21" s="757"/>
      <c r="UHE21" s="757"/>
      <c r="UHF21" s="757"/>
      <c r="UHG21" s="757"/>
      <c r="UHH21" s="757"/>
      <c r="UHI21" s="757"/>
      <c r="UHJ21" s="757"/>
      <c r="UHK21" s="757"/>
      <c r="UHL21" s="757"/>
      <c r="UHM21" s="757"/>
      <c r="UHN21" s="757"/>
      <c r="UHO21" s="757"/>
      <c r="UHP21" s="757"/>
      <c r="UHQ21" s="757"/>
      <c r="UHR21" s="757"/>
      <c r="UHS21" s="757"/>
      <c r="UHT21" s="757"/>
      <c r="UHU21" s="757"/>
      <c r="UHV21" s="757"/>
      <c r="UHW21" s="757"/>
      <c r="UHX21" s="757"/>
      <c r="UHY21" s="757"/>
      <c r="UHZ21" s="757"/>
      <c r="UIA21" s="757"/>
      <c r="UIB21" s="757"/>
      <c r="UIC21" s="757"/>
      <c r="UID21" s="757"/>
      <c r="UIE21" s="757"/>
      <c r="UIF21" s="757"/>
      <c r="UIG21" s="757"/>
      <c r="UIH21" s="757"/>
      <c r="UII21" s="757"/>
      <c r="UIJ21" s="757"/>
      <c r="UIK21" s="757"/>
      <c r="UIL21" s="757"/>
      <c r="UIM21" s="757"/>
      <c r="UIN21" s="757"/>
      <c r="UIO21" s="757"/>
      <c r="UIP21" s="757"/>
      <c r="UIQ21" s="757"/>
      <c r="UIR21" s="757"/>
      <c r="UIS21" s="757"/>
      <c r="UIT21" s="757"/>
      <c r="UIU21" s="757"/>
      <c r="UIV21" s="757"/>
      <c r="UIW21" s="757"/>
      <c r="UIX21" s="757"/>
      <c r="UIY21" s="757"/>
      <c r="UIZ21" s="757"/>
      <c r="UJA21" s="757"/>
      <c r="UJB21" s="757"/>
      <c r="UJC21" s="757"/>
      <c r="UJD21" s="757"/>
      <c r="UJE21" s="757"/>
      <c r="UJF21" s="757"/>
      <c r="UJG21" s="757"/>
      <c r="UJH21" s="757"/>
      <c r="UJI21" s="757"/>
      <c r="UJJ21" s="757"/>
      <c r="UJK21" s="757"/>
      <c r="UJL21" s="757"/>
      <c r="UJM21" s="757"/>
      <c r="UJN21" s="757"/>
      <c r="UJO21" s="757"/>
      <c r="UJP21" s="757"/>
      <c r="UJQ21" s="757"/>
      <c r="UJR21" s="757"/>
      <c r="UJS21" s="757"/>
      <c r="UJT21" s="757"/>
      <c r="UJU21" s="757"/>
      <c r="UJV21" s="757"/>
      <c r="UJW21" s="757"/>
      <c r="UJX21" s="757"/>
      <c r="UJY21" s="757"/>
      <c r="UJZ21" s="757"/>
      <c r="UKA21" s="757"/>
      <c r="UKB21" s="757"/>
      <c r="UKC21" s="757"/>
      <c r="UKD21" s="757"/>
      <c r="UKE21" s="757"/>
      <c r="UKF21" s="757"/>
      <c r="UKG21" s="757"/>
      <c r="UKH21" s="757"/>
      <c r="UKI21" s="757"/>
      <c r="UKJ21" s="757"/>
      <c r="UKK21" s="757"/>
      <c r="UKL21" s="757"/>
      <c r="UKM21" s="757"/>
      <c r="UKN21" s="757"/>
      <c r="UKO21" s="757"/>
      <c r="UKP21" s="757"/>
      <c r="UKQ21" s="757"/>
      <c r="UKR21" s="757"/>
      <c r="UKS21" s="757"/>
      <c r="UKT21" s="757"/>
      <c r="UKU21" s="757"/>
      <c r="UKV21" s="757"/>
      <c r="UKW21" s="757"/>
      <c r="UKX21" s="757"/>
      <c r="UKY21" s="757"/>
      <c r="UKZ21" s="757"/>
      <c r="ULA21" s="757"/>
      <c r="ULB21" s="757"/>
      <c r="ULC21" s="757"/>
      <c r="ULD21" s="757"/>
      <c r="ULE21" s="757"/>
      <c r="ULF21" s="757"/>
      <c r="ULG21" s="757"/>
      <c r="ULH21" s="757"/>
      <c r="ULI21" s="757"/>
      <c r="ULJ21" s="757"/>
      <c r="ULK21" s="757"/>
      <c r="ULL21" s="757"/>
      <c r="ULM21" s="757"/>
      <c r="ULN21" s="757"/>
      <c r="ULO21" s="757"/>
      <c r="ULP21" s="757"/>
      <c r="ULQ21" s="757"/>
      <c r="ULR21" s="757"/>
      <c r="ULS21" s="757"/>
      <c r="ULT21" s="757"/>
      <c r="ULU21" s="757"/>
      <c r="ULV21" s="757"/>
      <c r="ULW21" s="757"/>
      <c r="ULX21" s="757"/>
      <c r="ULY21" s="757"/>
      <c r="ULZ21" s="757"/>
      <c r="UMA21" s="757"/>
      <c r="UMB21" s="757"/>
      <c r="UMC21" s="757"/>
      <c r="UMD21" s="757"/>
      <c r="UME21" s="757"/>
      <c r="UMF21" s="757"/>
      <c r="UMG21" s="757"/>
      <c r="UMH21" s="757"/>
      <c r="UMI21" s="757"/>
      <c r="UMJ21" s="757"/>
      <c r="UMK21" s="757"/>
      <c r="UML21" s="757"/>
      <c r="UMM21" s="757"/>
      <c r="UMN21" s="757"/>
      <c r="UMO21" s="757"/>
      <c r="UMP21" s="757"/>
      <c r="UMQ21" s="757"/>
      <c r="UMR21" s="757"/>
      <c r="UMS21" s="757"/>
      <c r="UMT21" s="757"/>
      <c r="UMU21" s="757"/>
      <c r="UMV21" s="757"/>
      <c r="UMW21" s="757"/>
      <c r="UMX21" s="757"/>
      <c r="UMY21" s="757"/>
      <c r="UMZ21" s="757"/>
      <c r="UNA21" s="757"/>
      <c r="UNB21" s="757"/>
      <c r="UNC21" s="757"/>
      <c r="UND21" s="757"/>
      <c r="UNE21" s="757"/>
      <c r="UNF21" s="757"/>
      <c r="UNG21" s="757"/>
      <c r="UNH21" s="757"/>
      <c r="UNI21" s="757"/>
      <c r="UNJ21" s="757"/>
      <c r="UNK21" s="757"/>
      <c r="UNL21" s="757"/>
      <c r="UNM21" s="757"/>
      <c r="UNN21" s="757"/>
      <c r="UNO21" s="757"/>
      <c r="UNP21" s="757"/>
      <c r="UNQ21" s="757"/>
      <c r="UNR21" s="757"/>
      <c r="UNS21" s="757"/>
      <c r="UNT21" s="757"/>
      <c r="UNU21" s="757"/>
      <c r="UNV21" s="757"/>
      <c r="UNW21" s="757"/>
      <c r="UNX21" s="757"/>
      <c r="UNY21" s="757"/>
      <c r="UNZ21" s="757"/>
      <c r="UOA21" s="757"/>
      <c r="UOB21" s="757"/>
      <c r="UOC21" s="757"/>
      <c r="UOD21" s="757"/>
      <c r="UOE21" s="757"/>
      <c r="UOF21" s="757"/>
      <c r="UOG21" s="757"/>
      <c r="UOH21" s="757"/>
      <c r="UOI21" s="757"/>
      <c r="UOJ21" s="757"/>
      <c r="UOK21" s="757"/>
      <c r="UOL21" s="757"/>
      <c r="UOM21" s="757"/>
      <c r="UON21" s="757"/>
      <c r="UOO21" s="757"/>
      <c r="UOP21" s="757"/>
      <c r="UOQ21" s="757"/>
      <c r="UOR21" s="757"/>
      <c r="UOS21" s="757"/>
      <c r="UOT21" s="757"/>
      <c r="UOU21" s="757"/>
      <c r="UOV21" s="757"/>
      <c r="UOW21" s="757"/>
      <c r="UOX21" s="757"/>
      <c r="UOY21" s="757"/>
      <c r="UOZ21" s="757"/>
      <c r="UPA21" s="757"/>
      <c r="UPB21" s="757"/>
      <c r="UPC21" s="757"/>
      <c r="UPD21" s="757"/>
      <c r="UPE21" s="757"/>
      <c r="UPF21" s="757"/>
      <c r="UPG21" s="757"/>
      <c r="UPH21" s="757"/>
      <c r="UPI21" s="757"/>
      <c r="UPJ21" s="757"/>
      <c r="UPK21" s="757"/>
      <c r="UPL21" s="757"/>
      <c r="UPM21" s="757"/>
      <c r="UPN21" s="757"/>
      <c r="UPO21" s="757"/>
      <c r="UPP21" s="757"/>
      <c r="UPQ21" s="757"/>
      <c r="UPR21" s="757"/>
      <c r="UPS21" s="757"/>
      <c r="UPT21" s="757"/>
      <c r="UPU21" s="757"/>
      <c r="UPV21" s="757"/>
      <c r="UPW21" s="757"/>
      <c r="UPX21" s="757"/>
      <c r="UPY21" s="757"/>
      <c r="UPZ21" s="757"/>
      <c r="UQA21" s="757"/>
      <c r="UQB21" s="757"/>
      <c r="UQC21" s="757"/>
      <c r="UQD21" s="757"/>
      <c r="UQE21" s="757"/>
      <c r="UQF21" s="757"/>
      <c r="UQG21" s="757"/>
      <c r="UQH21" s="757"/>
      <c r="UQI21" s="757"/>
      <c r="UQJ21" s="757"/>
      <c r="UQK21" s="757"/>
      <c r="UQL21" s="757"/>
      <c r="UQM21" s="757"/>
      <c r="UQN21" s="757"/>
      <c r="UQO21" s="757"/>
      <c r="UQP21" s="757"/>
      <c r="UQQ21" s="757"/>
      <c r="UQR21" s="757"/>
      <c r="UQS21" s="757"/>
      <c r="UQT21" s="757"/>
      <c r="UQU21" s="757"/>
      <c r="UQV21" s="757"/>
      <c r="UQW21" s="757"/>
      <c r="UQX21" s="757"/>
      <c r="UQY21" s="757"/>
      <c r="UQZ21" s="757"/>
      <c r="URA21" s="757"/>
      <c r="URB21" s="757"/>
      <c r="URC21" s="757"/>
      <c r="URD21" s="757"/>
      <c r="URE21" s="757"/>
      <c r="URF21" s="757"/>
      <c r="URG21" s="757"/>
      <c r="URH21" s="757"/>
      <c r="URI21" s="757"/>
      <c r="URJ21" s="757"/>
      <c r="URK21" s="757"/>
      <c r="URL21" s="757"/>
      <c r="URM21" s="757"/>
      <c r="URN21" s="757"/>
      <c r="URO21" s="757"/>
      <c r="URP21" s="757"/>
      <c r="URQ21" s="757"/>
      <c r="URR21" s="757"/>
      <c r="URS21" s="757"/>
      <c r="URT21" s="757"/>
      <c r="URU21" s="757"/>
      <c r="URV21" s="757"/>
      <c r="URW21" s="757"/>
      <c r="URX21" s="757"/>
      <c r="URY21" s="757"/>
      <c r="URZ21" s="757"/>
      <c r="USA21" s="757"/>
      <c r="USB21" s="757"/>
      <c r="USC21" s="757"/>
      <c r="USD21" s="757"/>
      <c r="USE21" s="757"/>
      <c r="USF21" s="757"/>
      <c r="USG21" s="757"/>
      <c r="USH21" s="757"/>
      <c r="USI21" s="757"/>
      <c r="USJ21" s="757"/>
      <c r="USK21" s="757"/>
      <c r="USL21" s="757"/>
      <c r="USM21" s="757"/>
      <c r="USN21" s="757"/>
      <c r="USO21" s="757"/>
      <c r="USP21" s="757"/>
      <c r="USQ21" s="757"/>
      <c r="USR21" s="757"/>
      <c r="USS21" s="757"/>
      <c r="UST21" s="757"/>
      <c r="USU21" s="757"/>
      <c r="USV21" s="757"/>
      <c r="USW21" s="757"/>
      <c r="USX21" s="757"/>
      <c r="USY21" s="757"/>
      <c r="USZ21" s="757"/>
      <c r="UTA21" s="757"/>
      <c r="UTB21" s="757"/>
      <c r="UTC21" s="757"/>
      <c r="UTD21" s="757"/>
      <c r="UTE21" s="757"/>
      <c r="UTF21" s="757"/>
      <c r="UTG21" s="757"/>
      <c r="UTH21" s="757"/>
      <c r="UTI21" s="757"/>
      <c r="UTJ21" s="757"/>
      <c r="UTK21" s="757"/>
      <c r="UTL21" s="757"/>
      <c r="UTM21" s="757"/>
      <c r="UTN21" s="757"/>
      <c r="UTO21" s="757"/>
      <c r="UTP21" s="757"/>
      <c r="UTQ21" s="757"/>
      <c r="UTR21" s="757"/>
      <c r="UTS21" s="757"/>
      <c r="UTT21" s="757"/>
      <c r="UTU21" s="757"/>
      <c r="UTV21" s="757"/>
      <c r="UTW21" s="757"/>
      <c r="UTX21" s="757"/>
      <c r="UTY21" s="757"/>
      <c r="UTZ21" s="757"/>
      <c r="UUA21" s="757"/>
      <c r="UUB21" s="757"/>
      <c r="UUC21" s="757"/>
      <c r="UUD21" s="757"/>
      <c r="UUE21" s="757"/>
      <c r="UUF21" s="757"/>
      <c r="UUG21" s="757"/>
      <c r="UUH21" s="757"/>
      <c r="UUI21" s="757"/>
      <c r="UUJ21" s="757"/>
      <c r="UUK21" s="757"/>
      <c r="UUL21" s="757"/>
      <c r="UUM21" s="757"/>
      <c r="UUN21" s="757"/>
      <c r="UUO21" s="757"/>
      <c r="UUP21" s="757"/>
      <c r="UUQ21" s="757"/>
      <c r="UUR21" s="757"/>
      <c r="UUS21" s="757"/>
      <c r="UUT21" s="757"/>
      <c r="UUU21" s="757"/>
      <c r="UUV21" s="757"/>
      <c r="UUW21" s="757"/>
      <c r="UUX21" s="757"/>
      <c r="UUY21" s="757"/>
      <c r="UUZ21" s="757"/>
      <c r="UVA21" s="757"/>
      <c r="UVB21" s="757"/>
      <c r="UVC21" s="757"/>
      <c r="UVD21" s="757"/>
      <c r="UVE21" s="757"/>
      <c r="UVF21" s="757"/>
      <c r="UVG21" s="757"/>
      <c r="UVH21" s="757"/>
      <c r="UVI21" s="757"/>
      <c r="UVJ21" s="757"/>
      <c r="UVK21" s="757"/>
      <c r="UVL21" s="757"/>
      <c r="UVM21" s="757"/>
      <c r="UVN21" s="757"/>
      <c r="UVO21" s="757"/>
      <c r="UVP21" s="757"/>
      <c r="UVQ21" s="757"/>
      <c r="UVR21" s="757"/>
      <c r="UVS21" s="757"/>
      <c r="UVT21" s="757"/>
      <c r="UVU21" s="757"/>
      <c r="UVV21" s="757"/>
      <c r="UVW21" s="757"/>
      <c r="UVX21" s="757"/>
      <c r="UVY21" s="757"/>
      <c r="UVZ21" s="757"/>
      <c r="UWA21" s="757"/>
      <c r="UWB21" s="757"/>
      <c r="UWC21" s="757"/>
      <c r="UWD21" s="757"/>
      <c r="UWE21" s="757"/>
      <c r="UWF21" s="757"/>
      <c r="UWG21" s="757"/>
      <c r="UWH21" s="757"/>
      <c r="UWI21" s="757"/>
      <c r="UWJ21" s="757"/>
      <c r="UWK21" s="757"/>
      <c r="UWL21" s="757"/>
      <c r="UWM21" s="757"/>
      <c r="UWN21" s="757"/>
      <c r="UWO21" s="757"/>
      <c r="UWP21" s="757"/>
      <c r="UWQ21" s="757"/>
      <c r="UWR21" s="757"/>
      <c r="UWS21" s="757"/>
      <c r="UWT21" s="757"/>
      <c r="UWU21" s="757"/>
      <c r="UWV21" s="757"/>
      <c r="UWW21" s="757"/>
      <c r="UWX21" s="757"/>
      <c r="UWY21" s="757"/>
      <c r="UWZ21" s="757"/>
      <c r="UXA21" s="757"/>
      <c r="UXB21" s="757"/>
      <c r="UXC21" s="757"/>
      <c r="UXD21" s="757"/>
      <c r="UXE21" s="757"/>
      <c r="UXF21" s="757"/>
      <c r="UXG21" s="757"/>
      <c r="UXH21" s="757"/>
      <c r="UXI21" s="757"/>
      <c r="UXJ21" s="757"/>
      <c r="UXK21" s="757"/>
      <c r="UXL21" s="757"/>
      <c r="UXM21" s="757"/>
      <c r="UXN21" s="757"/>
      <c r="UXO21" s="757"/>
      <c r="UXP21" s="757"/>
      <c r="UXQ21" s="757"/>
      <c r="UXR21" s="757"/>
      <c r="UXS21" s="757"/>
      <c r="UXT21" s="757"/>
      <c r="UXU21" s="757"/>
      <c r="UXV21" s="757"/>
      <c r="UXW21" s="757"/>
      <c r="UXX21" s="757"/>
      <c r="UXY21" s="757"/>
      <c r="UXZ21" s="757"/>
      <c r="UYA21" s="757"/>
      <c r="UYB21" s="757"/>
      <c r="UYC21" s="757"/>
      <c r="UYD21" s="757"/>
      <c r="UYE21" s="757"/>
      <c r="UYF21" s="757"/>
      <c r="UYG21" s="757"/>
      <c r="UYH21" s="757"/>
      <c r="UYI21" s="757"/>
      <c r="UYJ21" s="757"/>
      <c r="UYK21" s="757"/>
      <c r="UYL21" s="757"/>
      <c r="UYM21" s="757"/>
      <c r="UYN21" s="757"/>
      <c r="UYO21" s="757"/>
      <c r="UYP21" s="757"/>
      <c r="UYQ21" s="757"/>
      <c r="UYR21" s="757"/>
      <c r="UYS21" s="757"/>
      <c r="UYT21" s="757"/>
      <c r="UYU21" s="757"/>
      <c r="UYV21" s="757"/>
      <c r="UYW21" s="757"/>
      <c r="UYX21" s="757"/>
      <c r="UYY21" s="757"/>
      <c r="UYZ21" s="757"/>
      <c r="UZA21" s="757"/>
      <c r="UZB21" s="757"/>
      <c r="UZC21" s="757"/>
      <c r="UZD21" s="757"/>
      <c r="UZE21" s="757"/>
      <c r="UZF21" s="757"/>
      <c r="UZG21" s="757"/>
      <c r="UZH21" s="757"/>
      <c r="UZI21" s="757"/>
      <c r="UZJ21" s="757"/>
      <c r="UZK21" s="757"/>
      <c r="UZL21" s="757"/>
      <c r="UZM21" s="757"/>
      <c r="UZN21" s="757"/>
      <c r="UZO21" s="757"/>
      <c r="UZP21" s="757"/>
      <c r="UZQ21" s="757"/>
      <c r="UZR21" s="757"/>
      <c r="UZS21" s="757"/>
      <c r="UZT21" s="757"/>
      <c r="UZU21" s="757"/>
      <c r="UZV21" s="757"/>
      <c r="UZW21" s="757"/>
      <c r="UZX21" s="757"/>
      <c r="UZY21" s="757"/>
      <c r="UZZ21" s="757"/>
      <c r="VAA21" s="757"/>
      <c r="VAB21" s="757"/>
      <c r="VAC21" s="757"/>
      <c r="VAD21" s="757"/>
      <c r="VAE21" s="757"/>
      <c r="VAF21" s="757"/>
      <c r="VAG21" s="757"/>
      <c r="VAH21" s="757"/>
      <c r="VAI21" s="757"/>
      <c r="VAJ21" s="757"/>
      <c r="VAK21" s="757"/>
      <c r="VAL21" s="757"/>
      <c r="VAM21" s="757"/>
      <c r="VAN21" s="757"/>
      <c r="VAO21" s="757"/>
      <c r="VAP21" s="757"/>
      <c r="VAQ21" s="757"/>
      <c r="VAR21" s="757"/>
      <c r="VAS21" s="757"/>
      <c r="VAT21" s="757"/>
      <c r="VAU21" s="757"/>
      <c r="VAV21" s="757"/>
      <c r="VAW21" s="757"/>
      <c r="VAX21" s="757"/>
      <c r="VAY21" s="757"/>
      <c r="VAZ21" s="757"/>
      <c r="VBA21" s="757"/>
      <c r="VBB21" s="757"/>
      <c r="VBC21" s="757"/>
      <c r="VBD21" s="757"/>
      <c r="VBE21" s="757"/>
      <c r="VBF21" s="757"/>
      <c r="VBG21" s="757"/>
      <c r="VBH21" s="757"/>
      <c r="VBI21" s="757"/>
      <c r="VBJ21" s="757"/>
      <c r="VBK21" s="757"/>
      <c r="VBL21" s="757"/>
      <c r="VBM21" s="757"/>
      <c r="VBN21" s="757"/>
      <c r="VBO21" s="757"/>
      <c r="VBP21" s="757"/>
      <c r="VBQ21" s="757"/>
      <c r="VBR21" s="757"/>
      <c r="VBS21" s="757"/>
      <c r="VBT21" s="757"/>
      <c r="VBU21" s="757"/>
      <c r="VBV21" s="757"/>
      <c r="VBW21" s="757"/>
      <c r="VBX21" s="757"/>
      <c r="VBY21" s="757"/>
      <c r="VBZ21" s="757"/>
      <c r="VCA21" s="757"/>
      <c r="VCB21" s="757"/>
      <c r="VCC21" s="757"/>
      <c r="VCD21" s="757"/>
      <c r="VCE21" s="757"/>
      <c r="VCF21" s="757"/>
      <c r="VCG21" s="757"/>
      <c r="VCH21" s="757"/>
      <c r="VCI21" s="757"/>
      <c r="VCJ21" s="757"/>
      <c r="VCK21" s="757"/>
      <c r="VCL21" s="757"/>
      <c r="VCM21" s="757"/>
      <c r="VCN21" s="757"/>
      <c r="VCO21" s="757"/>
      <c r="VCP21" s="757"/>
      <c r="VCQ21" s="757"/>
      <c r="VCR21" s="757"/>
      <c r="VCS21" s="757"/>
      <c r="VCT21" s="757"/>
      <c r="VCU21" s="757"/>
      <c r="VCV21" s="757"/>
      <c r="VCW21" s="757"/>
      <c r="VCX21" s="757"/>
      <c r="VCY21" s="757"/>
      <c r="VCZ21" s="757"/>
      <c r="VDA21" s="757"/>
      <c r="VDB21" s="757"/>
      <c r="VDC21" s="757"/>
      <c r="VDD21" s="757"/>
      <c r="VDE21" s="757"/>
      <c r="VDF21" s="757"/>
      <c r="VDG21" s="757"/>
      <c r="VDH21" s="757"/>
      <c r="VDI21" s="757"/>
      <c r="VDJ21" s="757"/>
      <c r="VDK21" s="757"/>
      <c r="VDL21" s="757"/>
      <c r="VDM21" s="757"/>
      <c r="VDN21" s="757"/>
      <c r="VDO21" s="757"/>
      <c r="VDP21" s="757"/>
      <c r="VDQ21" s="757"/>
      <c r="VDR21" s="757"/>
      <c r="VDS21" s="757"/>
      <c r="VDT21" s="757"/>
      <c r="VDU21" s="757"/>
      <c r="VDV21" s="757"/>
      <c r="VDW21" s="757"/>
      <c r="VDX21" s="757"/>
      <c r="VDY21" s="757"/>
      <c r="VDZ21" s="757"/>
      <c r="VEA21" s="757"/>
      <c r="VEB21" s="757"/>
      <c r="VEC21" s="757"/>
      <c r="VED21" s="757"/>
      <c r="VEE21" s="757"/>
      <c r="VEF21" s="757"/>
      <c r="VEG21" s="757"/>
      <c r="VEH21" s="757"/>
      <c r="VEI21" s="757"/>
      <c r="VEJ21" s="757"/>
      <c r="VEK21" s="757"/>
      <c r="VEL21" s="757"/>
      <c r="VEM21" s="757"/>
      <c r="VEN21" s="757"/>
      <c r="VEO21" s="757"/>
      <c r="VEP21" s="757"/>
      <c r="VEQ21" s="757"/>
      <c r="VER21" s="757"/>
      <c r="VES21" s="757"/>
      <c r="VET21" s="757"/>
      <c r="VEU21" s="757"/>
      <c r="VEV21" s="757"/>
      <c r="VEW21" s="757"/>
      <c r="VEX21" s="757"/>
      <c r="VEY21" s="757"/>
      <c r="VEZ21" s="757"/>
      <c r="VFA21" s="757"/>
      <c r="VFB21" s="757"/>
      <c r="VFC21" s="757"/>
      <c r="VFD21" s="757"/>
      <c r="VFE21" s="757"/>
      <c r="VFF21" s="757"/>
      <c r="VFG21" s="757"/>
      <c r="VFH21" s="757"/>
      <c r="VFI21" s="757"/>
      <c r="VFJ21" s="757"/>
      <c r="VFK21" s="757"/>
      <c r="VFL21" s="757"/>
      <c r="VFM21" s="757"/>
      <c r="VFN21" s="757"/>
      <c r="VFO21" s="757"/>
      <c r="VFP21" s="757"/>
      <c r="VFQ21" s="757"/>
      <c r="VFR21" s="757"/>
      <c r="VFS21" s="757"/>
      <c r="VFT21" s="757"/>
      <c r="VFU21" s="757"/>
      <c r="VFV21" s="757"/>
      <c r="VFW21" s="757"/>
      <c r="VFX21" s="757"/>
      <c r="VFY21" s="757"/>
      <c r="VFZ21" s="757"/>
      <c r="VGA21" s="757"/>
      <c r="VGB21" s="757"/>
      <c r="VGC21" s="757"/>
      <c r="VGD21" s="757"/>
      <c r="VGE21" s="757"/>
      <c r="VGF21" s="757"/>
      <c r="VGG21" s="757"/>
      <c r="VGH21" s="757"/>
      <c r="VGI21" s="757"/>
      <c r="VGJ21" s="757"/>
      <c r="VGK21" s="757"/>
      <c r="VGL21" s="757"/>
      <c r="VGM21" s="757"/>
      <c r="VGN21" s="757"/>
      <c r="VGO21" s="757"/>
      <c r="VGP21" s="757"/>
      <c r="VGQ21" s="757"/>
      <c r="VGR21" s="757"/>
      <c r="VGS21" s="757"/>
      <c r="VGT21" s="757"/>
      <c r="VGU21" s="757"/>
      <c r="VGV21" s="757"/>
      <c r="VGW21" s="757"/>
      <c r="VGX21" s="757"/>
      <c r="VGY21" s="757"/>
      <c r="VGZ21" s="757"/>
      <c r="VHA21" s="757"/>
      <c r="VHB21" s="757"/>
      <c r="VHC21" s="757"/>
      <c r="VHD21" s="757"/>
      <c r="VHE21" s="757"/>
      <c r="VHF21" s="757"/>
      <c r="VHG21" s="757"/>
      <c r="VHH21" s="757"/>
      <c r="VHI21" s="757"/>
      <c r="VHJ21" s="757"/>
      <c r="VHK21" s="757"/>
      <c r="VHL21" s="757"/>
      <c r="VHM21" s="757"/>
      <c r="VHN21" s="757"/>
      <c r="VHO21" s="757"/>
      <c r="VHP21" s="757"/>
      <c r="VHQ21" s="757"/>
      <c r="VHR21" s="757"/>
      <c r="VHS21" s="757"/>
      <c r="VHT21" s="757"/>
      <c r="VHU21" s="757"/>
      <c r="VHV21" s="757"/>
      <c r="VHW21" s="757"/>
      <c r="VHX21" s="757"/>
      <c r="VHY21" s="757"/>
      <c r="VHZ21" s="757"/>
      <c r="VIA21" s="757"/>
      <c r="VIB21" s="757"/>
      <c r="VIC21" s="757"/>
      <c r="VID21" s="757"/>
      <c r="VIE21" s="757"/>
      <c r="VIF21" s="757"/>
      <c r="VIG21" s="757"/>
      <c r="VIH21" s="757"/>
      <c r="VII21" s="757"/>
      <c r="VIJ21" s="757"/>
      <c r="VIK21" s="757"/>
      <c r="VIL21" s="757"/>
      <c r="VIM21" s="757"/>
      <c r="VIN21" s="757"/>
      <c r="VIO21" s="757"/>
      <c r="VIP21" s="757"/>
      <c r="VIQ21" s="757"/>
      <c r="VIR21" s="757"/>
      <c r="VIS21" s="757"/>
      <c r="VIT21" s="757"/>
      <c r="VIU21" s="757"/>
      <c r="VIV21" s="757"/>
      <c r="VIW21" s="757"/>
      <c r="VIX21" s="757"/>
      <c r="VIY21" s="757"/>
      <c r="VIZ21" s="757"/>
      <c r="VJA21" s="757"/>
      <c r="VJB21" s="757"/>
      <c r="VJC21" s="757"/>
      <c r="VJD21" s="757"/>
      <c r="VJE21" s="757"/>
      <c r="VJF21" s="757"/>
      <c r="VJG21" s="757"/>
      <c r="VJH21" s="757"/>
      <c r="VJI21" s="757"/>
      <c r="VJJ21" s="757"/>
      <c r="VJK21" s="757"/>
      <c r="VJL21" s="757"/>
      <c r="VJM21" s="757"/>
      <c r="VJN21" s="757"/>
      <c r="VJO21" s="757"/>
      <c r="VJP21" s="757"/>
      <c r="VJQ21" s="757"/>
      <c r="VJR21" s="757"/>
      <c r="VJS21" s="757"/>
      <c r="VJT21" s="757"/>
      <c r="VJU21" s="757"/>
      <c r="VJV21" s="757"/>
      <c r="VJW21" s="757"/>
      <c r="VJX21" s="757"/>
      <c r="VJY21" s="757"/>
      <c r="VJZ21" s="757"/>
      <c r="VKA21" s="757"/>
      <c r="VKB21" s="757"/>
      <c r="VKC21" s="757"/>
      <c r="VKD21" s="757"/>
      <c r="VKE21" s="757"/>
      <c r="VKF21" s="757"/>
      <c r="VKG21" s="757"/>
      <c r="VKH21" s="757"/>
      <c r="VKI21" s="757"/>
      <c r="VKJ21" s="757"/>
      <c r="VKK21" s="757"/>
      <c r="VKL21" s="757"/>
      <c r="VKM21" s="757"/>
      <c r="VKN21" s="757"/>
      <c r="VKO21" s="757"/>
      <c r="VKP21" s="757"/>
      <c r="VKQ21" s="757"/>
      <c r="VKR21" s="757"/>
      <c r="VKS21" s="757"/>
      <c r="VKT21" s="757"/>
      <c r="VKU21" s="757"/>
      <c r="VKV21" s="757"/>
      <c r="VKW21" s="757"/>
      <c r="VKX21" s="757"/>
      <c r="VKY21" s="757"/>
      <c r="VKZ21" s="757"/>
      <c r="VLA21" s="757"/>
      <c r="VLB21" s="757"/>
      <c r="VLC21" s="757"/>
      <c r="VLD21" s="757"/>
      <c r="VLE21" s="757"/>
      <c r="VLF21" s="757"/>
      <c r="VLG21" s="757"/>
      <c r="VLH21" s="757"/>
      <c r="VLI21" s="757"/>
      <c r="VLJ21" s="757"/>
      <c r="VLK21" s="757"/>
      <c r="VLL21" s="757"/>
      <c r="VLM21" s="757"/>
      <c r="VLN21" s="757"/>
      <c r="VLO21" s="757"/>
      <c r="VLP21" s="757"/>
      <c r="VLQ21" s="757"/>
      <c r="VLR21" s="757"/>
      <c r="VLS21" s="757"/>
      <c r="VLT21" s="757"/>
      <c r="VLU21" s="757"/>
      <c r="VLV21" s="757"/>
      <c r="VLW21" s="757"/>
      <c r="VLX21" s="757"/>
      <c r="VLY21" s="757"/>
      <c r="VLZ21" s="757"/>
      <c r="VMA21" s="757"/>
      <c r="VMB21" s="757"/>
      <c r="VMC21" s="757"/>
      <c r="VMD21" s="757"/>
      <c r="VME21" s="757"/>
      <c r="VMF21" s="757"/>
      <c r="VMG21" s="757"/>
      <c r="VMH21" s="757"/>
      <c r="VMI21" s="757"/>
      <c r="VMJ21" s="757"/>
      <c r="VMK21" s="757"/>
      <c r="VML21" s="757"/>
      <c r="VMM21" s="757"/>
      <c r="VMN21" s="757"/>
      <c r="VMO21" s="757"/>
      <c r="VMP21" s="757"/>
      <c r="VMQ21" s="757"/>
      <c r="VMR21" s="757"/>
      <c r="VMS21" s="757"/>
      <c r="VMT21" s="757"/>
      <c r="VMU21" s="757"/>
      <c r="VMV21" s="757"/>
      <c r="VMW21" s="757"/>
      <c r="VMX21" s="757"/>
      <c r="VMY21" s="757"/>
      <c r="VMZ21" s="757"/>
      <c r="VNA21" s="757"/>
      <c r="VNB21" s="757"/>
      <c r="VNC21" s="757"/>
      <c r="VND21" s="757"/>
      <c r="VNE21" s="757"/>
      <c r="VNF21" s="757"/>
      <c r="VNG21" s="757"/>
      <c r="VNH21" s="757"/>
      <c r="VNI21" s="757"/>
      <c r="VNJ21" s="757"/>
      <c r="VNK21" s="757"/>
      <c r="VNL21" s="757"/>
      <c r="VNM21" s="757"/>
      <c r="VNN21" s="757"/>
      <c r="VNO21" s="757"/>
      <c r="VNP21" s="757"/>
      <c r="VNQ21" s="757"/>
      <c r="VNR21" s="757"/>
      <c r="VNS21" s="757"/>
      <c r="VNT21" s="757"/>
      <c r="VNU21" s="757"/>
      <c r="VNV21" s="757"/>
      <c r="VNW21" s="757"/>
      <c r="VNX21" s="757"/>
      <c r="VNY21" s="757"/>
      <c r="VNZ21" s="757"/>
      <c r="VOA21" s="757"/>
      <c r="VOB21" s="757"/>
      <c r="VOC21" s="757"/>
      <c r="VOD21" s="757"/>
      <c r="VOE21" s="757"/>
      <c r="VOF21" s="757"/>
      <c r="VOG21" s="757"/>
      <c r="VOH21" s="757"/>
      <c r="VOI21" s="757"/>
      <c r="VOJ21" s="757"/>
      <c r="VOK21" s="757"/>
      <c r="VOL21" s="757"/>
      <c r="VOM21" s="757"/>
      <c r="VON21" s="757"/>
      <c r="VOO21" s="757"/>
      <c r="VOP21" s="757"/>
      <c r="VOQ21" s="757"/>
      <c r="VOR21" s="757"/>
      <c r="VOS21" s="757"/>
      <c r="VOT21" s="757"/>
      <c r="VOU21" s="757"/>
      <c r="VOV21" s="757"/>
      <c r="VOW21" s="757"/>
      <c r="VOX21" s="757"/>
      <c r="VOY21" s="757"/>
      <c r="VOZ21" s="757"/>
      <c r="VPA21" s="757"/>
      <c r="VPB21" s="757"/>
      <c r="VPC21" s="757"/>
      <c r="VPD21" s="757"/>
      <c r="VPE21" s="757"/>
      <c r="VPF21" s="757"/>
      <c r="VPG21" s="757"/>
      <c r="VPH21" s="757"/>
      <c r="VPI21" s="757"/>
      <c r="VPJ21" s="757"/>
      <c r="VPK21" s="757"/>
      <c r="VPL21" s="757"/>
      <c r="VPM21" s="757"/>
      <c r="VPN21" s="757"/>
      <c r="VPO21" s="757"/>
      <c r="VPP21" s="757"/>
      <c r="VPQ21" s="757"/>
      <c r="VPR21" s="757"/>
      <c r="VPS21" s="757"/>
      <c r="VPT21" s="757"/>
      <c r="VPU21" s="757"/>
      <c r="VPV21" s="757"/>
      <c r="VPW21" s="757"/>
      <c r="VPX21" s="757"/>
      <c r="VPY21" s="757"/>
      <c r="VPZ21" s="757"/>
      <c r="VQA21" s="757"/>
      <c r="VQB21" s="757"/>
      <c r="VQC21" s="757"/>
      <c r="VQD21" s="757"/>
      <c r="VQE21" s="757"/>
      <c r="VQF21" s="757"/>
      <c r="VQG21" s="757"/>
      <c r="VQH21" s="757"/>
      <c r="VQI21" s="757"/>
      <c r="VQJ21" s="757"/>
      <c r="VQK21" s="757"/>
      <c r="VQL21" s="757"/>
      <c r="VQM21" s="757"/>
      <c r="VQN21" s="757"/>
      <c r="VQO21" s="757"/>
      <c r="VQP21" s="757"/>
      <c r="VQQ21" s="757"/>
      <c r="VQR21" s="757"/>
      <c r="VQS21" s="757"/>
      <c r="VQT21" s="757"/>
      <c r="VQU21" s="757"/>
      <c r="VQV21" s="757"/>
      <c r="VQW21" s="757"/>
      <c r="VQX21" s="757"/>
      <c r="VQY21" s="757"/>
      <c r="VQZ21" s="757"/>
      <c r="VRA21" s="757"/>
      <c r="VRB21" s="757"/>
      <c r="VRC21" s="757"/>
      <c r="VRD21" s="757"/>
      <c r="VRE21" s="757"/>
      <c r="VRF21" s="757"/>
      <c r="VRG21" s="757"/>
      <c r="VRH21" s="757"/>
      <c r="VRI21" s="757"/>
      <c r="VRJ21" s="757"/>
      <c r="VRK21" s="757"/>
      <c r="VRL21" s="757"/>
      <c r="VRM21" s="757"/>
      <c r="VRN21" s="757"/>
      <c r="VRO21" s="757"/>
      <c r="VRP21" s="757"/>
      <c r="VRQ21" s="757"/>
      <c r="VRR21" s="757"/>
      <c r="VRS21" s="757"/>
      <c r="VRT21" s="757"/>
      <c r="VRU21" s="757"/>
      <c r="VRV21" s="757"/>
      <c r="VRW21" s="757"/>
      <c r="VRX21" s="757"/>
      <c r="VRY21" s="757"/>
      <c r="VRZ21" s="757"/>
      <c r="VSA21" s="757"/>
      <c r="VSB21" s="757"/>
      <c r="VSC21" s="757"/>
      <c r="VSD21" s="757"/>
      <c r="VSE21" s="757"/>
      <c r="VSF21" s="757"/>
      <c r="VSG21" s="757"/>
      <c r="VSH21" s="757"/>
      <c r="VSI21" s="757"/>
      <c r="VSJ21" s="757"/>
      <c r="VSK21" s="757"/>
      <c r="VSL21" s="757"/>
      <c r="VSM21" s="757"/>
      <c r="VSN21" s="757"/>
      <c r="VSO21" s="757"/>
      <c r="VSP21" s="757"/>
      <c r="VSQ21" s="757"/>
      <c r="VSR21" s="757"/>
      <c r="VSS21" s="757"/>
      <c r="VST21" s="757"/>
      <c r="VSU21" s="757"/>
      <c r="VSV21" s="757"/>
      <c r="VSW21" s="757"/>
      <c r="VSX21" s="757"/>
      <c r="VSY21" s="757"/>
      <c r="VSZ21" s="757"/>
      <c r="VTA21" s="757"/>
      <c r="VTB21" s="757"/>
      <c r="VTC21" s="757"/>
      <c r="VTD21" s="757"/>
      <c r="VTE21" s="757"/>
      <c r="VTF21" s="757"/>
      <c r="VTG21" s="757"/>
      <c r="VTH21" s="757"/>
      <c r="VTI21" s="757"/>
      <c r="VTJ21" s="757"/>
      <c r="VTK21" s="757"/>
      <c r="VTL21" s="757"/>
      <c r="VTM21" s="757"/>
      <c r="VTN21" s="757"/>
      <c r="VTO21" s="757"/>
      <c r="VTP21" s="757"/>
      <c r="VTQ21" s="757"/>
      <c r="VTR21" s="757"/>
      <c r="VTS21" s="757"/>
      <c r="VTT21" s="757"/>
      <c r="VTU21" s="757"/>
      <c r="VTV21" s="757"/>
      <c r="VTW21" s="757"/>
      <c r="VTX21" s="757"/>
      <c r="VTY21" s="757"/>
      <c r="VTZ21" s="757"/>
      <c r="VUA21" s="757"/>
      <c r="VUB21" s="757"/>
      <c r="VUC21" s="757"/>
      <c r="VUD21" s="757"/>
      <c r="VUE21" s="757"/>
      <c r="VUF21" s="757"/>
      <c r="VUG21" s="757"/>
      <c r="VUH21" s="757"/>
      <c r="VUI21" s="757"/>
      <c r="VUJ21" s="757"/>
      <c r="VUK21" s="757"/>
      <c r="VUL21" s="757"/>
      <c r="VUM21" s="757"/>
      <c r="VUN21" s="757"/>
      <c r="VUO21" s="757"/>
      <c r="VUP21" s="757"/>
      <c r="VUQ21" s="757"/>
      <c r="VUR21" s="757"/>
      <c r="VUS21" s="757"/>
      <c r="VUT21" s="757"/>
      <c r="VUU21" s="757"/>
      <c r="VUV21" s="757"/>
      <c r="VUW21" s="757"/>
      <c r="VUX21" s="757"/>
      <c r="VUY21" s="757"/>
      <c r="VUZ21" s="757"/>
      <c r="VVA21" s="757"/>
      <c r="VVB21" s="757"/>
      <c r="VVC21" s="757"/>
      <c r="VVD21" s="757"/>
      <c r="VVE21" s="757"/>
      <c r="VVF21" s="757"/>
      <c r="VVG21" s="757"/>
      <c r="VVH21" s="757"/>
      <c r="VVI21" s="757"/>
      <c r="VVJ21" s="757"/>
      <c r="VVK21" s="757"/>
      <c r="VVL21" s="757"/>
      <c r="VVM21" s="757"/>
      <c r="VVN21" s="757"/>
      <c r="VVO21" s="757"/>
      <c r="VVP21" s="757"/>
      <c r="VVQ21" s="757"/>
      <c r="VVR21" s="757"/>
      <c r="VVS21" s="757"/>
      <c r="VVT21" s="757"/>
      <c r="VVU21" s="757"/>
      <c r="VVV21" s="757"/>
      <c r="VVW21" s="757"/>
      <c r="VVX21" s="757"/>
      <c r="VVY21" s="757"/>
      <c r="VVZ21" s="757"/>
      <c r="VWA21" s="757"/>
      <c r="VWB21" s="757"/>
      <c r="VWC21" s="757"/>
      <c r="VWD21" s="757"/>
      <c r="VWE21" s="757"/>
      <c r="VWF21" s="757"/>
      <c r="VWG21" s="757"/>
      <c r="VWH21" s="757"/>
      <c r="VWI21" s="757"/>
      <c r="VWJ21" s="757"/>
      <c r="VWK21" s="757"/>
      <c r="VWL21" s="757"/>
      <c r="VWM21" s="757"/>
      <c r="VWN21" s="757"/>
      <c r="VWO21" s="757"/>
      <c r="VWP21" s="757"/>
      <c r="VWQ21" s="757"/>
      <c r="VWR21" s="757"/>
      <c r="VWS21" s="757"/>
      <c r="VWT21" s="757"/>
      <c r="VWU21" s="757"/>
      <c r="VWV21" s="757"/>
      <c r="VWW21" s="757"/>
      <c r="VWX21" s="757"/>
      <c r="VWY21" s="757"/>
      <c r="VWZ21" s="757"/>
      <c r="VXA21" s="757"/>
      <c r="VXB21" s="757"/>
      <c r="VXC21" s="757"/>
      <c r="VXD21" s="757"/>
      <c r="VXE21" s="757"/>
      <c r="VXF21" s="757"/>
      <c r="VXG21" s="757"/>
      <c r="VXH21" s="757"/>
      <c r="VXI21" s="757"/>
      <c r="VXJ21" s="757"/>
      <c r="VXK21" s="757"/>
      <c r="VXL21" s="757"/>
      <c r="VXM21" s="757"/>
      <c r="VXN21" s="757"/>
      <c r="VXO21" s="757"/>
      <c r="VXP21" s="757"/>
      <c r="VXQ21" s="757"/>
      <c r="VXR21" s="757"/>
      <c r="VXS21" s="757"/>
      <c r="VXT21" s="757"/>
      <c r="VXU21" s="757"/>
      <c r="VXV21" s="757"/>
      <c r="VXW21" s="757"/>
      <c r="VXX21" s="757"/>
      <c r="VXY21" s="757"/>
      <c r="VXZ21" s="757"/>
      <c r="VYA21" s="757"/>
      <c r="VYB21" s="757"/>
      <c r="VYC21" s="757"/>
      <c r="VYD21" s="757"/>
      <c r="VYE21" s="757"/>
      <c r="VYF21" s="757"/>
      <c r="VYG21" s="757"/>
      <c r="VYH21" s="757"/>
      <c r="VYI21" s="757"/>
      <c r="VYJ21" s="757"/>
      <c r="VYK21" s="757"/>
      <c r="VYL21" s="757"/>
      <c r="VYM21" s="757"/>
      <c r="VYN21" s="757"/>
      <c r="VYO21" s="757"/>
      <c r="VYP21" s="757"/>
      <c r="VYQ21" s="757"/>
      <c r="VYR21" s="757"/>
      <c r="VYS21" s="757"/>
      <c r="VYT21" s="757"/>
      <c r="VYU21" s="757"/>
      <c r="VYV21" s="757"/>
      <c r="VYW21" s="757"/>
      <c r="VYX21" s="757"/>
      <c r="VYY21" s="757"/>
      <c r="VYZ21" s="757"/>
      <c r="VZA21" s="757"/>
      <c r="VZB21" s="757"/>
      <c r="VZC21" s="757"/>
      <c r="VZD21" s="757"/>
      <c r="VZE21" s="757"/>
      <c r="VZF21" s="757"/>
      <c r="VZG21" s="757"/>
      <c r="VZH21" s="757"/>
      <c r="VZI21" s="757"/>
      <c r="VZJ21" s="757"/>
      <c r="VZK21" s="757"/>
      <c r="VZL21" s="757"/>
      <c r="VZM21" s="757"/>
      <c r="VZN21" s="757"/>
      <c r="VZO21" s="757"/>
      <c r="VZP21" s="757"/>
      <c r="VZQ21" s="757"/>
      <c r="VZR21" s="757"/>
      <c r="VZS21" s="757"/>
      <c r="VZT21" s="757"/>
      <c r="VZU21" s="757"/>
      <c r="VZV21" s="757"/>
      <c r="VZW21" s="757"/>
      <c r="VZX21" s="757"/>
      <c r="VZY21" s="757"/>
      <c r="VZZ21" s="757"/>
      <c r="WAA21" s="757"/>
      <c r="WAB21" s="757"/>
      <c r="WAC21" s="757"/>
      <c r="WAD21" s="757"/>
      <c r="WAE21" s="757"/>
      <c r="WAF21" s="757"/>
      <c r="WAG21" s="757"/>
      <c r="WAH21" s="757"/>
      <c r="WAI21" s="757"/>
      <c r="WAJ21" s="757"/>
      <c r="WAK21" s="757"/>
      <c r="WAL21" s="757"/>
      <c r="WAM21" s="757"/>
      <c r="WAN21" s="757"/>
      <c r="WAO21" s="757"/>
      <c r="WAP21" s="757"/>
      <c r="WAQ21" s="757"/>
      <c r="WAR21" s="757"/>
      <c r="WAS21" s="757"/>
      <c r="WAT21" s="757"/>
      <c r="WAU21" s="757"/>
      <c r="WAV21" s="757"/>
      <c r="WAW21" s="757"/>
      <c r="WAX21" s="757"/>
      <c r="WAY21" s="757"/>
      <c r="WAZ21" s="757"/>
      <c r="WBA21" s="757"/>
      <c r="WBB21" s="757"/>
      <c r="WBC21" s="757"/>
      <c r="WBD21" s="757"/>
      <c r="WBE21" s="757"/>
      <c r="WBF21" s="757"/>
      <c r="WBG21" s="757"/>
      <c r="WBH21" s="757"/>
      <c r="WBI21" s="757"/>
      <c r="WBJ21" s="757"/>
      <c r="WBK21" s="757"/>
      <c r="WBL21" s="757"/>
      <c r="WBM21" s="757"/>
      <c r="WBN21" s="757"/>
      <c r="WBO21" s="757"/>
      <c r="WBP21" s="757"/>
      <c r="WBQ21" s="757"/>
      <c r="WBR21" s="757"/>
      <c r="WBS21" s="757"/>
      <c r="WBT21" s="757"/>
      <c r="WBU21" s="757"/>
      <c r="WBV21" s="757"/>
      <c r="WBW21" s="757"/>
      <c r="WBX21" s="757"/>
      <c r="WBY21" s="757"/>
      <c r="WBZ21" s="757"/>
      <c r="WCA21" s="757"/>
      <c r="WCB21" s="757"/>
      <c r="WCC21" s="757"/>
      <c r="WCD21" s="757"/>
      <c r="WCE21" s="757"/>
      <c r="WCF21" s="757"/>
      <c r="WCG21" s="757"/>
      <c r="WCH21" s="757"/>
      <c r="WCI21" s="757"/>
      <c r="WCJ21" s="757"/>
      <c r="WCK21" s="757"/>
      <c r="WCL21" s="757"/>
      <c r="WCM21" s="757"/>
      <c r="WCN21" s="757"/>
      <c r="WCO21" s="757"/>
      <c r="WCP21" s="757"/>
      <c r="WCQ21" s="757"/>
      <c r="WCR21" s="757"/>
      <c r="WCS21" s="757"/>
      <c r="WCT21" s="757"/>
      <c r="WCU21" s="757"/>
      <c r="WCV21" s="757"/>
      <c r="WCW21" s="757"/>
      <c r="WCX21" s="757"/>
      <c r="WCY21" s="757"/>
      <c r="WCZ21" s="757"/>
      <c r="WDA21" s="757"/>
      <c r="WDB21" s="757"/>
      <c r="WDC21" s="757"/>
      <c r="WDD21" s="757"/>
      <c r="WDE21" s="757"/>
      <c r="WDF21" s="757"/>
      <c r="WDG21" s="757"/>
      <c r="WDH21" s="757"/>
      <c r="WDI21" s="757"/>
      <c r="WDJ21" s="757"/>
      <c r="WDK21" s="757"/>
      <c r="WDL21" s="757"/>
      <c r="WDM21" s="757"/>
      <c r="WDN21" s="757"/>
      <c r="WDO21" s="757"/>
      <c r="WDP21" s="757"/>
      <c r="WDQ21" s="757"/>
      <c r="WDR21" s="757"/>
      <c r="WDS21" s="757"/>
      <c r="WDT21" s="757"/>
      <c r="WDU21" s="757"/>
      <c r="WDV21" s="757"/>
      <c r="WDW21" s="757"/>
      <c r="WDX21" s="757"/>
      <c r="WDY21" s="757"/>
      <c r="WDZ21" s="757"/>
      <c r="WEA21" s="757"/>
      <c r="WEB21" s="757"/>
      <c r="WEC21" s="757"/>
      <c r="WED21" s="757"/>
      <c r="WEE21" s="757"/>
      <c r="WEF21" s="757"/>
      <c r="WEG21" s="757"/>
      <c r="WEH21" s="757"/>
      <c r="WEI21" s="757"/>
      <c r="WEJ21" s="757"/>
      <c r="WEK21" s="757"/>
      <c r="WEL21" s="757"/>
      <c r="WEM21" s="757"/>
      <c r="WEN21" s="757"/>
      <c r="WEO21" s="757"/>
      <c r="WEP21" s="757"/>
      <c r="WEQ21" s="757"/>
      <c r="WER21" s="757"/>
      <c r="WES21" s="757"/>
      <c r="WET21" s="757"/>
      <c r="WEU21" s="757"/>
      <c r="WEV21" s="757"/>
      <c r="WEW21" s="757"/>
      <c r="WEX21" s="757"/>
      <c r="WEY21" s="757"/>
      <c r="WEZ21" s="757"/>
      <c r="WFA21" s="757"/>
      <c r="WFB21" s="757"/>
      <c r="WFC21" s="757"/>
      <c r="WFD21" s="757"/>
      <c r="WFE21" s="757"/>
      <c r="WFF21" s="757"/>
      <c r="WFG21" s="757"/>
      <c r="WFH21" s="757"/>
      <c r="WFI21" s="757"/>
      <c r="WFJ21" s="757"/>
      <c r="WFK21" s="757"/>
      <c r="WFL21" s="757"/>
      <c r="WFM21" s="757"/>
      <c r="WFN21" s="757"/>
      <c r="WFO21" s="757"/>
      <c r="WFP21" s="757"/>
      <c r="WFQ21" s="757"/>
      <c r="WFR21" s="757"/>
      <c r="WFS21" s="757"/>
      <c r="WFT21" s="757"/>
      <c r="WFU21" s="757"/>
      <c r="WFV21" s="757"/>
      <c r="WFW21" s="757"/>
      <c r="WFX21" s="757"/>
      <c r="WFY21" s="757"/>
      <c r="WFZ21" s="757"/>
      <c r="WGA21" s="757"/>
      <c r="WGB21" s="757"/>
      <c r="WGC21" s="757"/>
      <c r="WGD21" s="757"/>
      <c r="WGE21" s="757"/>
      <c r="WGF21" s="757"/>
      <c r="WGG21" s="757"/>
      <c r="WGH21" s="757"/>
      <c r="WGI21" s="757"/>
      <c r="WGJ21" s="757"/>
      <c r="WGK21" s="757"/>
      <c r="WGL21" s="757"/>
      <c r="WGM21" s="757"/>
      <c r="WGN21" s="757"/>
      <c r="WGO21" s="757"/>
      <c r="WGP21" s="757"/>
      <c r="WGQ21" s="757"/>
      <c r="WGR21" s="757"/>
      <c r="WGS21" s="757"/>
      <c r="WGT21" s="757"/>
      <c r="WGU21" s="757"/>
      <c r="WGV21" s="757"/>
      <c r="WGW21" s="757"/>
      <c r="WGX21" s="757"/>
      <c r="WGY21" s="757"/>
      <c r="WGZ21" s="757"/>
      <c r="WHA21" s="757"/>
      <c r="WHB21" s="757"/>
      <c r="WHC21" s="757"/>
      <c r="WHD21" s="757"/>
      <c r="WHE21" s="757"/>
      <c r="WHF21" s="757"/>
      <c r="WHG21" s="757"/>
      <c r="WHH21" s="757"/>
      <c r="WHI21" s="757"/>
      <c r="WHJ21" s="757"/>
      <c r="WHK21" s="757"/>
      <c r="WHL21" s="757"/>
      <c r="WHM21" s="757"/>
      <c r="WHN21" s="757"/>
      <c r="WHO21" s="757"/>
      <c r="WHP21" s="757"/>
      <c r="WHQ21" s="757"/>
      <c r="WHR21" s="757"/>
      <c r="WHS21" s="757"/>
      <c r="WHT21" s="757"/>
      <c r="WHU21" s="757"/>
      <c r="WHV21" s="757"/>
      <c r="WHW21" s="757"/>
      <c r="WHX21" s="757"/>
      <c r="WHY21" s="757"/>
      <c r="WHZ21" s="757"/>
      <c r="WIA21" s="757"/>
      <c r="WIB21" s="757"/>
      <c r="WIC21" s="757"/>
      <c r="WID21" s="757"/>
      <c r="WIE21" s="757"/>
      <c r="WIF21" s="757"/>
      <c r="WIG21" s="757"/>
      <c r="WIH21" s="757"/>
      <c r="WII21" s="757"/>
      <c r="WIJ21" s="757"/>
      <c r="WIK21" s="757"/>
      <c r="WIL21" s="757"/>
      <c r="WIM21" s="757"/>
      <c r="WIN21" s="757"/>
      <c r="WIO21" s="757"/>
      <c r="WIP21" s="757"/>
      <c r="WIQ21" s="757"/>
      <c r="WIR21" s="757"/>
      <c r="WIS21" s="757"/>
      <c r="WIT21" s="757"/>
      <c r="WIU21" s="757"/>
      <c r="WIV21" s="757"/>
      <c r="WIW21" s="757"/>
      <c r="WIX21" s="757"/>
      <c r="WIY21" s="757"/>
      <c r="WIZ21" s="757"/>
      <c r="WJA21" s="757"/>
      <c r="WJB21" s="757"/>
      <c r="WJC21" s="757"/>
      <c r="WJD21" s="757"/>
      <c r="WJE21" s="757"/>
      <c r="WJF21" s="757"/>
      <c r="WJG21" s="757"/>
      <c r="WJH21" s="757"/>
      <c r="WJI21" s="757"/>
      <c r="WJJ21" s="757"/>
      <c r="WJK21" s="757"/>
      <c r="WJL21" s="757"/>
      <c r="WJM21" s="757"/>
      <c r="WJN21" s="757"/>
      <c r="WJO21" s="757"/>
      <c r="WJP21" s="757"/>
      <c r="WJQ21" s="757"/>
      <c r="WJR21" s="757"/>
      <c r="WJS21" s="757"/>
      <c r="WJT21" s="757"/>
      <c r="WJU21" s="757"/>
      <c r="WJV21" s="757"/>
      <c r="WJW21" s="757"/>
      <c r="WJX21" s="757"/>
      <c r="WJY21" s="757"/>
      <c r="WJZ21" s="757"/>
      <c r="WKA21" s="757"/>
      <c r="WKB21" s="757"/>
      <c r="WKC21" s="757"/>
      <c r="WKD21" s="757"/>
      <c r="WKE21" s="757"/>
      <c r="WKF21" s="757"/>
      <c r="WKG21" s="757"/>
      <c r="WKH21" s="757"/>
      <c r="WKI21" s="757"/>
      <c r="WKJ21" s="757"/>
      <c r="WKK21" s="757"/>
      <c r="WKL21" s="757"/>
      <c r="WKM21" s="757"/>
      <c r="WKN21" s="757"/>
      <c r="WKO21" s="757"/>
      <c r="WKP21" s="757"/>
      <c r="WKQ21" s="757"/>
      <c r="WKR21" s="757"/>
      <c r="WKS21" s="757"/>
      <c r="WKT21" s="757"/>
      <c r="WKU21" s="757"/>
      <c r="WKV21" s="757"/>
      <c r="WKW21" s="757"/>
      <c r="WKX21" s="757"/>
      <c r="WKY21" s="757"/>
      <c r="WKZ21" s="757"/>
      <c r="WLA21" s="757"/>
      <c r="WLB21" s="757"/>
      <c r="WLC21" s="757"/>
      <c r="WLD21" s="757"/>
      <c r="WLE21" s="757"/>
      <c r="WLF21" s="757"/>
      <c r="WLG21" s="757"/>
      <c r="WLH21" s="757"/>
      <c r="WLI21" s="757"/>
      <c r="WLJ21" s="757"/>
      <c r="WLK21" s="757"/>
      <c r="WLL21" s="757"/>
      <c r="WLM21" s="757"/>
      <c r="WLN21" s="757"/>
      <c r="WLO21" s="757"/>
      <c r="WLP21" s="757"/>
      <c r="WLQ21" s="757"/>
      <c r="WLR21" s="757"/>
      <c r="WLS21" s="757"/>
      <c r="WLT21" s="757"/>
      <c r="WLU21" s="757"/>
      <c r="WLV21" s="757"/>
      <c r="WLW21" s="757"/>
      <c r="WLX21" s="757"/>
      <c r="WLY21" s="757"/>
      <c r="WLZ21" s="757"/>
      <c r="WMA21" s="757"/>
      <c r="WMB21" s="757"/>
      <c r="WMC21" s="757"/>
      <c r="WMD21" s="757"/>
      <c r="WME21" s="757"/>
      <c r="WMF21" s="757"/>
      <c r="WMG21" s="757"/>
      <c r="WMH21" s="757"/>
      <c r="WMI21" s="757"/>
      <c r="WMJ21" s="757"/>
      <c r="WMK21" s="757"/>
      <c r="WML21" s="757"/>
      <c r="WMM21" s="757"/>
      <c r="WMN21" s="757"/>
      <c r="WMO21" s="757"/>
      <c r="WMP21" s="757"/>
      <c r="WMQ21" s="757"/>
      <c r="WMR21" s="757"/>
      <c r="WMS21" s="757"/>
      <c r="WMT21" s="757"/>
      <c r="WMU21" s="757"/>
      <c r="WMV21" s="757"/>
      <c r="WMW21" s="757"/>
      <c r="WMX21" s="757"/>
      <c r="WMY21" s="757"/>
      <c r="WMZ21" s="757"/>
      <c r="WNA21" s="757"/>
      <c r="WNB21" s="757"/>
      <c r="WNC21" s="757"/>
      <c r="WND21" s="757"/>
      <c r="WNE21" s="757"/>
      <c r="WNF21" s="757"/>
      <c r="WNG21" s="757"/>
      <c r="WNH21" s="757"/>
      <c r="WNI21" s="757"/>
      <c r="WNJ21" s="757"/>
      <c r="WNK21" s="757"/>
      <c r="WNL21" s="757"/>
      <c r="WNM21" s="757"/>
      <c r="WNN21" s="757"/>
      <c r="WNO21" s="757"/>
      <c r="WNP21" s="757"/>
      <c r="WNQ21" s="757"/>
      <c r="WNR21" s="757"/>
      <c r="WNS21" s="757"/>
      <c r="WNT21" s="757"/>
      <c r="WNU21" s="757"/>
      <c r="WNV21" s="757"/>
      <c r="WNW21" s="757"/>
      <c r="WNX21" s="757"/>
      <c r="WNY21" s="757"/>
      <c r="WNZ21" s="757"/>
      <c r="WOA21" s="757"/>
      <c r="WOB21" s="757"/>
      <c r="WOC21" s="757"/>
      <c r="WOD21" s="757"/>
      <c r="WOE21" s="757"/>
      <c r="WOF21" s="757"/>
      <c r="WOG21" s="757"/>
      <c r="WOH21" s="757"/>
      <c r="WOI21" s="757"/>
      <c r="WOJ21" s="757"/>
      <c r="WOK21" s="757"/>
      <c r="WOL21" s="757"/>
      <c r="WOM21" s="757"/>
      <c r="WON21" s="757"/>
      <c r="WOO21" s="757"/>
      <c r="WOP21" s="757"/>
      <c r="WOQ21" s="757"/>
      <c r="WOR21" s="757"/>
      <c r="WOS21" s="757"/>
      <c r="WOT21" s="757"/>
      <c r="WOU21" s="757"/>
      <c r="WOV21" s="757"/>
      <c r="WOW21" s="757"/>
      <c r="WOX21" s="757"/>
      <c r="WOY21" s="757"/>
      <c r="WOZ21" s="757"/>
      <c r="WPA21" s="757"/>
      <c r="WPB21" s="757"/>
      <c r="WPC21" s="757"/>
      <c r="WPD21" s="757"/>
      <c r="WPE21" s="757"/>
      <c r="WPF21" s="757"/>
      <c r="WPG21" s="757"/>
      <c r="WPH21" s="757"/>
      <c r="WPI21" s="757"/>
      <c r="WPJ21" s="757"/>
      <c r="WPK21" s="757"/>
      <c r="WPL21" s="757"/>
      <c r="WPM21" s="757"/>
      <c r="WPN21" s="757"/>
      <c r="WPO21" s="757"/>
      <c r="WPP21" s="757"/>
      <c r="WPQ21" s="757"/>
      <c r="WPR21" s="757"/>
      <c r="WPS21" s="757"/>
      <c r="WPT21" s="757"/>
      <c r="WPU21" s="757"/>
      <c r="WPV21" s="757"/>
      <c r="WPW21" s="757"/>
      <c r="WPX21" s="757"/>
      <c r="WPY21" s="757"/>
      <c r="WPZ21" s="757"/>
      <c r="WQA21" s="757"/>
      <c r="WQB21" s="757"/>
      <c r="WQC21" s="757"/>
      <c r="WQD21" s="757"/>
      <c r="WQE21" s="757"/>
      <c r="WQF21" s="757"/>
      <c r="WQG21" s="757"/>
      <c r="WQH21" s="757"/>
      <c r="WQI21" s="757"/>
      <c r="WQJ21" s="757"/>
      <c r="WQK21" s="757"/>
      <c r="WQL21" s="757"/>
      <c r="WQM21" s="757"/>
      <c r="WQN21" s="757"/>
      <c r="WQO21" s="757"/>
      <c r="WQP21" s="757"/>
      <c r="WQQ21" s="757"/>
      <c r="WQR21" s="757"/>
      <c r="WQS21" s="757"/>
      <c r="WQT21" s="757"/>
      <c r="WQU21" s="757"/>
      <c r="WQV21" s="757"/>
      <c r="WQW21" s="757"/>
      <c r="WQX21" s="757"/>
      <c r="WQY21" s="757"/>
      <c r="WQZ21" s="757"/>
      <c r="WRA21" s="757"/>
      <c r="WRB21" s="757"/>
      <c r="WRC21" s="757"/>
      <c r="WRD21" s="757"/>
      <c r="WRE21" s="757"/>
      <c r="WRF21" s="757"/>
      <c r="WRG21" s="757"/>
      <c r="WRH21" s="757"/>
      <c r="WRI21" s="757"/>
      <c r="WRJ21" s="757"/>
      <c r="WRK21" s="757"/>
      <c r="WRL21" s="757"/>
      <c r="WRM21" s="757"/>
      <c r="WRN21" s="757"/>
      <c r="WRO21" s="757"/>
      <c r="WRP21" s="757"/>
      <c r="WRQ21" s="757"/>
      <c r="WRR21" s="757"/>
      <c r="WRS21" s="757"/>
      <c r="WRT21" s="757"/>
      <c r="WRU21" s="757"/>
      <c r="WRV21" s="757"/>
      <c r="WRW21" s="757"/>
      <c r="WRX21" s="757"/>
      <c r="WRY21" s="757"/>
      <c r="WRZ21" s="757"/>
      <c r="WSA21" s="757"/>
      <c r="WSB21" s="757"/>
      <c r="WSC21" s="757"/>
      <c r="WSD21" s="757"/>
      <c r="WSE21" s="757"/>
      <c r="WSF21" s="757"/>
      <c r="WSG21" s="757"/>
      <c r="WSH21" s="757"/>
      <c r="WSI21" s="757"/>
      <c r="WSJ21" s="757"/>
      <c r="WSK21" s="757"/>
      <c r="WSL21" s="757"/>
      <c r="WSM21" s="757"/>
      <c r="WSN21" s="757"/>
      <c r="WSO21" s="757"/>
      <c r="WSP21" s="757"/>
      <c r="WSQ21" s="757"/>
      <c r="WSR21" s="757"/>
      <c r="WSS21" s="757"/>
      <c r="WST21" s="757"/>
      <c r="WSU21" s="757"/>
      <c r="WSV21" s="757"/>
      <c r="WSW21" s="757"/>
      <c r="WSX21" s="757"/>
      <c r="WSY21" s="757"/>
      <c r="WSZ21" s="757"/>
      <c r="WTA21" s="757"/>
      <c r="WTB21" s="757"/>
      <c r="WTC21" s="757"/>
      <c r="WTD21" s="757"/>
      <c r="WTE21" s="757"/>
      <c r="WTF21" s="757"/>
      <c r="WTG21" s="757"/>
      <c r="WTH21" s="757"/>
      <c r="WTI21" s="757"/>
      <c r="WTJ21" s="757"/>
      <c r="WTK21" s="757"/>
      <c r="WTL21" s="757"/>
      <c r="WTM21" s="757"/>
      <c r="WTN21" s="757"/>
      <c r="WTO21" s="757"/>
      <c r="WTP21" s="757"/>
      <c r="WTQ21" s="757"/>
      <c r="WTR21" s="757"/>
      <c r="WTS21" s="757"/>
      <c r="WTT21" s="757"/>
      <c r="WTU21" s="757"/>
      <c r="WTV21" s="757"/>
      <c r="WTW21" s="757"/>
      <c r="WTX21" s="757"/>
      <c r="WTY21" s="757"/>
      <c r="WTZ21" s="757"/>
      <c r="WUA21" s="757"/>
      <c r="WUB21" s="757"/>
      <c r="WUC21" s="757"/>
      <c r="WUD21" s="757"/>
      <c r="WUE21" s="757"/>
      <c r="WUF21" s="757"/>
      <c r="WUG21" s="757"/>
      <c r="WUH21" s="757"/>
      <c r="WUI21" s="757"/>
      <c r="WUJ21" s="757"/>
      <c r="WUK21" s="757"/>
      <c r="WUL21" s="757"/>
      <c r="WUM21" s="757"/>
      <c r="WUN21" s="757"/>
      <c r="WUO21" s="757"/>
      <c r="WUP21" s="757"/>
      <c r="WUQ21" s="757"/>
      <c r="WUR21" s="757"/>
      <c r="WUS21" s="757"/>
      <c r="WUT21" s="757"/>
      <c r="WUU21" s="757"/>
      <c r="WUV21" s="757"/>
      <c r="WUW21" s="757"/>
      <c r="WUX21" s="757"/>
      <c r="WUY21" s="757"/>
      <c r="WUZ21" s="757"/>
      <c r="WVA21" s="757"/>
      <c r="WVB21" s="757"/>
      <c r="WVC21" s="757"/>
      <c r="WVD21" s="757"/>
      <c r="WVE21" s="757"/>
      <c r="WVF21" s="757"/>
      <c r="WVG21" s="757"/>
      <c r="WVH21" s="757"/>
      <c r="WVI21" s="757"/>
      <c r="WVJ21" s="757"/>
      <c r="WVK21" s="757"/>
      <c r="WVL21" s="757"/>
      <c r="WVM21" s="757"/>
      <c r="WVN21" s="757"/>
      <c r="WVO21" s="757"/>
      <c r="WVP21" s="757"/>
      <c r="WVQ21" s="757"/>
      <c r="WVR21" s="757"/>
      <c r="WVS21" s="757"/>
      <c r="WVT21" s="757"/>
      <c r="WVU21" s="757"/>
      <c r="WVV21" s="757"/>
      <c r="WVW21" s="757"/>
      <c r="WVX21" s="757"/>
      <c r="WVY21" s="757"/>
      <c r="WVZ21" s="757"/>
      <c r="WWA21" s="757"/>
      <c r="WWB21" s="757"/>
      <c r="WWC21" s="757"/>
      <c r="WWD21" s="757"/>
      <c r="WWE21" s="757"/>
      <c r="WWF21" s="757"/>
      <c r="WWG21" s="757"/>
      <c r="WWH21" s="757"/>
      <c r="WWI21" s="757"/>
      <c r="WWJ21" s="757"/>
      <c r="WWK21" s="757"/>
      <c r="WWL21" s="757"/>
      <c r="WWM21" s="757"/>
      <c r="WWN21" s="757"/>
      <c r="WWO21" s="757"/>
      <c r="WWP21" s="757"/>
      <c r="WWQ21" s="757"/>
      <c r="WWR21" s="757"/>
      <c r="WWS21" s="757"/>
      <c r="WWT21" s="757"/>
      <c r="WWU21" s="757"/>
      <c r="WWV21" s="757"/>
      <c r="WWW21" s="757"/>
      <c r="WWX21" s="757"/>
      <c r="WWY21" s="757"/>
      <c r="WWZ21" s="757"/>
      <c r="WXA21" s="757"/>
      <c r="WXB21" s="757"/>
      <c r="WXC21" s="757"/>
      <c r="WXD21" s="757"/>
      <c r="WXE21" s="757"/>
      <c r="WXF21" s="757"/>
      <c r="WXG21" s="757"/>
      <c r="WXH21" s="757"/>
      <c r="WXI21" s="757"/>
      <c r="WXJ21" s="757"/>
      <c r="WXK21" s="757"/>
      <c r="WXL21" s="757"/>
      <c r="WXM21" s="757"/>
      <c r="WXN21" s="757"/>
      <c r="WXO21" s="757"/>
      <c r="WXP21" s="757"/>
      <c r="WXQ21" s="757"/>
      <c r="WXR21" s="757"/>
      <c r="WXS21" s="757"/>
      <c r="WXT21" s="757"/>
      <c r="WXU21" s="757"/>
      <c r="WXV21" s="757"/>
      <c r="WXW21" s="757"/>
      <c r="WXX21" s="757"/>
      <c r="WXY21" s="757"/>
      <c r="WXZ21" s="757"/>
      <c r="WYA21" s="757"/>
      <c r="WYB21" s="757"/>
      <c r="WYC21" s="757"/>
      <c r="WYD21" s="757"/>
      <c r="WYE21" s="757"/>
      <c r="WYF21" s="757"/>
      <c r="WYG21" s="757"/>
      <c r="WYH21" s="757"/>
      <c r="WYI21" s="757"/>
      <c r="WYJ21" s="757"/>
      <c r="WYK21" s="757"/>
      <c r="WYL21" s="757"/>
      <c r="WYM21" s="757"/>
      <c r="WYN21" s="757"/>
      <c r="WYO21" s="757"/>
      <c r="WYP21" s="757"/>
      <c r="WYQ21" s="757"/>
      <c r="WYR21" s="757"/>
      <c r="WYS21" s="757"/>
      <c r="WYT21" s="757"/>
      <c r="WYU21" s="757"/>
      <c r="WYV21" s="757"/>
      <c r="WYW21" s="757"/>
      <c r="WYX21" s="757"/>
      <c r="WYY21" s="757"/>
      <c r="WYZ21" s="757"/>
      <c r="WZA21" s="757"/>
      <c r="WZB21" s="757"/>
      <c r="WZC21" s="757"/>
      <c r="WZD21" s="757"/>
      <c r="WZE21" s="757"/>
      <c r="WZF21" s="757"/>
      <c r="WZG21" s="757"/>
      <c r="WZH21" s="757"/>
      <c r="WZI21" s="757"/>
      <c r="WZJ21" s="757"/>
      <c r="WZK21" s="757"/>
      <c r="WZL21" s="757"/>
      <c r="WZM21" s="757"/>
      <c r="WZN21" s="757"/>
      <c r="WZO21" s="757"/>
      <c r="WZP21" s="757"/>
      <c r="WZQ21" s="757"/>
      <c r="WZR21" s="757"/>
      <c r="WZS21" s="757"/>
      <c r="WZT21" s="757"/>
      <c r="WZU21" s="757"/>
      <c r="WZV21" s="757"/>
      <c r="WZW21" s="757"/>
      <c r="WZX21" s="757"/>
      <c r="WZY21" s="757"/>
      <c r="WZZ21" s="757"/>
      <c r="XAA21" s="757"/>
      <c r="XAB21" s="757"/>
      <c r="XAC21" s="757"/>
      <c r="XAD21" s="757"/>
      <c r="XAE21" s="757"/>
      <c r="XAF21" s="757"/>
      <c r="XAG21" s="757"/>
      <c r="XAH21" s="757"/>
      <c r="XAI21" s="757"/>
      <c r="XAJ21" s="757"/>
      <c r="XAK21" s="757"/>
      <c r="XAL21" s="757"/>
      <c r="XAM21" s="757"/>
      <c r="XAN21" s="757"/>
      <c r="XAO21" s="757"/>
      <c r="XAP21" s="757"/>
      <c r="XAQ21" s="757"/>
      <c r="XAR21" s="757"/>
      <c r="XAS21" s="757"/>
      <c r="XAT21" s="757"/>
      <c r="XAU21" s="757"/>
      <c r="XAV21" s="757"/>
      <c r="XAW21" s="757"/>
      <c r="XAX21" s="757"/>
      <c r="XAY21" s="757"/>
      <c r="XAZ21" s="757"/>
      <c r="XBA21" s="757"/>
      <c r="XBB21" s="757"/>
      <c r="XBC21" s="757"/>
      <c r="XBD21" s="757"/>
      <c r="XBE21" s="757"/>
      <c r="XBF21" s="757"/>
      <c r="XBG21" s="757"/>
      <c r="XBH21" s="757"/>
      <c r="XBI21" s="757"/>
      <c r="XBJ21" s="757"/>
      <c r="XBK21" s="757"/>
      <c r="XBL21" s="757"/>
      <c r="XBM21" s="757"/>
      <c r="XBN21" s="757"/>
      <c r="XBO21" s="757"/>
      <c r="XBP21" s="757"/>
      <c r="XBQ21" s="757"/>
      <c r="XBR21" s="757"/>
      <c r="XBS21" s="757"/>
      <c r="XBT21" s="757"/>
      <c r="XBU21" s="757"/>
      <c r="XBV21" s="757"/>
      <c r="XBW21" s="757"/>
      <c r="XBX21" s="757"/>
      <c r="XBY21" s="757"/>
      <c r="XBZ21" s="757"/>
      <c r="XCA21" s="757"/>
      <c r="XCB21" s="757"/>
      <c r="XCC21" s="757"/>
      <c r="XCD21" s="757"/>
      <c r="XCE21" s="757"/>
      <c r="XCF21" s="757"/>
      <c r="XCG21" s="757"/>
      <c r="XCH21" s="757"/>
      <c r="XCI21" s="757"/>
      <c r="XCJ21" s="757"/>
      <c r="XCK21" s="757"/>
      <c r="XCL21" s="757"/>
      <c r="XCM21" s="757"/>
      <c r="XCN21" s="757"/>
      <c r="XCO21" s="757"/>
      <c r="XCP21" s="757"/>
      <c r="XCQ21" s="757"/>
      <c r="XCR21" s="757"/>
      <c r="XCS21" s="757"/>
      <c r="XCT21" s="757"/>
      <c r="XCU21" s="757"/>
      <c r="XCV21" s="757"/>
      <c r="XCW21" s="757"/>
      <c r="XCX21" s="757"/>
      <c r="XCY21" s="757"/>
      <c r="XCZ21" s="757"/>
      <c r="XDA21" s="757"/>
      <c r="XDB21" s="757"/>
      <c r="XDC21" s="757"/>
      <c r="XDD21" s="757"/>
      <c r="XDE21" s="757"/>
      <c r="XDF21" s="757"/>
      <c r="XDG21" s="757"/>
      <c r="XDH21" s="757"/>
      <c r="XDI21" s="757"/>
      <c r="XDJ21" s="757"/>
      <c r="XDK21" s="757"/>
      <c r="XDL21" s="757"/>
      <c r="XDM21" s="757"/>
      <c r="XDN21" s="757"/>
      <c r="XDO21" s="757"/>
      <c r="XDP21" s="757"/>
      <c r="XDQ21" s="757"/>
      <c r="XDR21" s="757"/>
      <c r="XDS21" s="757"/>
      <c r="XDT21" s="757"/>
      <c r="XDU21" s="757"/>
      <c r="XDV21" s="757"/>
      <c r="XDW21" s="757"/>
      <c r="XDX21" s="757"/>
      <c r="XDY21" s="757"/>
      <c r="XDZ21" s="757"/>
      <c r="XEA21" s="757"/>
      <c r="XEB21" s="757"/>
      <c r="XEC21" s="757"/>
      <c r="XED21" s="757"/>
      <c r="XEE21" s="757"/>
      <c r="XEF21" s="757"/>
      <c r="XEG21" s="757"/>
      <c r="XEH21" s="757"/>
      <c r="XEI21" s="757"/>
      <c r="XEJ21" s="757"/>
      <c r="XEK21" s="757"/>
      <c r="XEL21" s="757"/>
      <c r="XEM21" s="757"/>
      <c r="XEN21" s="757"/>
      <c r="XEO21" s="757"/>
      <c r="XEP21" s="757"/>
      <c r="XEQ21" s="757"/>
      <c r="XER21" s="757"/>
      <c r="XES21" s="757"/>
      <c r="XET21" s="757"/>
      <c r="XEU21" s="757"/>
      <c r="XEV21" s="757"/>
      <c r="XEW21" s="757"/>
      <c r="XEX21" s="757"/>
      <c r="XEY21" s="757"/>
      <c r="XEZ21" s="757"/>
      <c r="XFA21" s="757"/>
      <c r="XFB21" s="757"/>
      <c r="XFC21" s="757"/>
    </row>
  </sheetData>
  <mergeCells count="4">
    <mergeCell ref="C4:D4"/>
    <mergeCell ref="A5:A6"/>
    <mergeCell ref="B5:B6"/>
    <mergeCell ref="C5:D5"/>
  </mergeCells>
  <pageMargins left="0.7" right="0.7" top="0.75" bottom="0.75" header="0.3" footer="0.3"/>
  <pageSetup paperSize="9" scale="8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8" sqref="D8"/>
    </sheetView>
  </sheetViews>
  <sheetFormatPr defaultColWidth="9.140625" defaultRowHeight="11.25"/>
  <cols>
    <col min="1" max="1" width="5.42578125" style="9" customWidth="1"/>
    <col min="2" max="2" width="40" style="9" customWidth="1"/>
    <col min="3" max="3" width="12.7109375" style="9" customWidth="1"/>
    <col min="4" max="4" width="12.5703125" style="9" customWidth="1"/>
    <col min="5" max="16384" width="9.140625" style="9"/>
  </cols>
  <sheetData>
    <row r="1" spans="1:7" s="10" customFormat="1" ht="15.75">
      <c r="A1" s="295"/>
      <c r="B1" s="296" t="s">
        <v>173</v>
      </c>
      <c r="C1" s="153" t="s">
        <v>319</v>
      </c>
      <c r="D1" s="291"/>
      <c r="E1" s="291"/>
      <c r="F1" s="291"/>
      <c r="G1" s="293"/>
    </row>
    <row r="2" spans="1:7" s="10" customFormat="1" ht="15.75">
      <c r="A2" s="295"/>
      <c r="B2" s="296" t="s">
        <v>174</v>
      </c>
      <c r="C2" s="153" t="s">
        <v>318</v>
      </c>
      <c r="D2" s="291"/>
      <c r="E2" s="291"/>
      <c r="F2" s="291"/>
      <c r="G2" s="293"/>
    </row>
    <row r="3" spans="1:7" s="10" customFormat="1" ht="15.75">
      <c r="A3" s="295"/>
      <c r="B3" s="296"/>
      <c r="C3" s="153"/>
      <c r="D3" s="291"/>
      <c r="E3" s="291"/>
      <c r="F3" s="291"/>
      <c r="G3" s="293"/>
    </row>
    <row r="4" spans="1:7" ht="14.25">
      <c r="A4" s="295"/>
      <c r="B4" s="296" t="s">
        <v>1809</v>
      </c>
      <c r="C4" s="290" t="s">
        <v>1890</v>
      </c>
      <c r="D4" s="292"/>
      <c r="E4" s="292"/>
      <c r="F4" s="292"/>
      <c r="G4" s="294"/>
    </row>
    <row r="5" spans="1:7" ht="15.75">
      <c r="A5" s="53"/>
      <c r="B5" s="150"/>
      <c r="C5" s="287"/>
      <c r="D5" s="51"/>
    </row>
    <row r="6" spans="1:7" ht="12.75">
      <c r="A6" s="1002" t="s">
        <v>6</v>
      </c>
      <c r="B6" s="1003" t="s">
        <v>1890</v>
      </c>
      <c r="C6" s="1003" t="s">
        <v>17</v>
      </c>
      <c r="D6" s="1003"/>
    </row>
    <row r="7" spans="1:7" ht="22.5">
      <c r="A7" s="1002"/>
      <c r="B7" s="1003"/>
      <c r="C7" s="418" t="s">
        <v>1853</v>
      </c>
      <c r="D7" s="418" t="s">
        <v>1854</v>
      </c>
    </row>
    <row r="8" spans="1:7" ht="22.15" customHeight="1">
      <c r="A8" s="408"/>
      <c r="B8" s="409" t="s">
        <v>1891</v>
      </c>
      <c r="C8" s="776">
        <f>SUM(C9:C10)</f>
        <v>31689706.880000003</v>
      </c>
      <c r="D8" s="776">
        <f>SUM(D9:D10)</f>
        <v>30861799.32</v>
      </c>
    </row>
    <row r="9" spans="1:7" ht="25.9" customHeight="1">
      <c r="A9" s="408"/>
      <c r="B9" s="410" t="s">
        <v>1888</v>
      </c>
      <c r="C9" s="776">
        <v>29662742.920000002</v>
      </c>
      <c r="D9" s="776">
        <v>28515645.32</v>
      </c>
    </row>
    <row r="10" spans="1:7" s="10" customFormat="1" ht="36" customHeight="1">
      <c r="A10" s="408"/>
      <c r="B10" s="409" t="s">
        <v>1889</v>
      </c>
      <c r="C10" s="776">
        <v>2026963.96</v>
      </c>
      <c r="D10" s="776">
        <v>2346154</v>
      </c>
    </row>
    <row r="15" spans="1:7">
      <c r="C15" s="775"/>
      <c r="D15" s="775"/>
    </row>
    <row r="16" spans="1:7">
      <c r="C16" s="775"/>
      <c r="D16" s="775"/>
    </row>
    <row r="19" spans="3:3">
      <c r="C19" s="775"/>
    </row>
  </sheetData>
  <mergeCells count="3">
    <mergeCell ref="A6:A7"/>
    <mergeCell ref="B6:B7"/>
    <mergeCell ref="C6:D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selection activeCell="H17" sqref="H17"/>
    </sheetView>
  </sheetViews>
  <sheetFormatPr defaultRowHeight="12.75"/>
  <cols>
    <col min="1" max="1" width="8.85546875" style="33" customWidth="1"/>
    <col min="2" max="2" width="53" style="33" customWidth="1"/>
    <col min="3" max="3" width="11" style="34" customWidth="1"/>
    <col min="4" max="4" width="11.5703125" style="34" customWidth="1"/>
    <col min="5" max="6" width="11.7109375" style="34" customWidth="1"/>
    <col min="7" max="7" width="9.42578125" style="34" customWidth="1"/>
    <col min="8" max="8" width="9.42578125" style="32" customWidth="1"/>
    <col min="9" max="9" width="12.42578125" style="32" customWidth="1"/>
    <col min="10" max="16384" width="9.140625" style="32"/>
  </cols>
  <sheetData>
    <row r="1" spans="1:9" ht="15.75">
      <c r="A1" s="161"/>
      <c r="B1" s="162" t="s">
        <v>173</v>
      </c>
      <c r="C1" s="153" t="str">
        <f>Kadar.ode.!C1</f>
        <v>Здравствени центар Алексинац</v>
      </c>
      <c r="D1" s="157"/>
      <c r="E1" s="157"/>
      <c r="F1" s="159"/>
      <c r="G1" s="10"/>
    </row>
    <row r="2" spans="1:9" ht="15.75">
      <c r="A2" s="161"/>
      <c r="B2" s="162" t="s">
        <v>174</v>
      </c>
      <c r="C2" s="153">
        <f>Kadar.ode.!C2</f>
        <v>26001595</v>
      </c>
      <c r="D2" s="157"/>
      <c r="E2" s="157"/>
      <c r="F2" s="159"/>
      <c r="G2" s="10"/>
    </row>
    <row r="3" spans="1:9" ht="15.75">
      <c r="A3" s="161"/>
      <c r="B3" s="162"/>
      <c r="C3" s="153"/>
      <c r="D3" s="157"/>
      <c r="E3" s="157"/>
      <c r="F3" s="159"/>
      <c r="G3" s="10"/>
    </row>
    <row r="4" spans="1:9" ht="15.75">
      <c r="A4" s="161"/>
      <c r="B4" s="162" t="s">
        <v>1892</v>
      </c>
      <c r="C4" s="154" t="s">
        <v>287</v>
      </c>
      <c r="D4" s="158"/>
      <c r="E4" s="158"/>
      <c r="F4" s="160"/>
      <c r="G4" s="5"/>
    </row>
    <row r="5" spans="1:9" ht="15.75">
      <c r="A5" s="10"/>
      <c r="B5" s="6"/>
      <c r="C5" s="6"/>
      <c r="D5" s="6"/>
      <c r="F5" s="31"/>
      <c r="G5" s="31"/>
    </row>
    <row r="6" spans="1:9" s="4" customFormat="1" ht="93.75" customHeight="1">
      <c r="A6" s="135" t="s">
        <v>110</v>
      </c>
      <c r="B6" s="135" t="s">
        <v>313</v>
      </c>
      <c r="C6" s="337" t="s">
        <v>1861</v>
      </c>
      <c r="D6" s="337" t="s">
        <v>1862</v>
      </c>
      <c r="E6" s="337" t="s">
        <v>1863</v>
      </c>
      <c r="F6" s="337" t="s">
        <v>1864</v>
      </c>
      <c r="G6" s="337" t="s">
        <v>1865</v>
      </c>
      <c r="H6" s="337" t="s">
        <v>1866</v>
      </c>
      <c r="I6" s="337" t="s">
        <v>1867</v>
      </c>
    </row>
    <row r="7" spans="1:9">
      <c r="A7" s="95" t="s">
        <v>289</v>
      </c>
      <c r="B7" s="95"/>
      <c r="C7" s="173"/>
      <c r="D7" s="173"/>
      <c r="E7" s="173"/>
      <c r="F7" s="175"/>
      <c r="G7" s="175"/>
      <c r="H7" s="175"/>
      <c r="I7" s="35"/>
    </row>
    <row r="8" spans="1:9">
      <c r="A8" s="175"/>
      <c r="B8" s="135"/>
      <c r="C8" s="173"/>
      <c r="D8" s="173"/>
      <c r="E8" s="173"/>
      <c r="F8" s="175"/>
      <c r="G8" s="175"/>
      <c r="H8" s="175"/>
      <c r="I8" s="35"/>
    </row>
    <row r="9" spans="1:9">
      <c r="A9" s="95" t="s">
        <v>290</v>
      </c>
      <c r="B9" s="95"/>
      <c r="C9" s="173"/>
      <c r="D9" s="173"/>
      <c r="E9" s="173"/>
      <c r="F9" s="175"/>
      <c r="G9" s="175"/>
      <c r="H9" s="175"/>
      <c r="I9" s="35"/>
    </row>
    <row r="10" spans="1:9">
      <c r="A10" s="175"/>
      <c r="B10" s="135"/>
      <c r="C10" s="173"/>
      <c r="D10" s="173"/>
      <c r="E10" s="173"/>
      <c r="F10" s="175"/>
      <c r="G10" s="175"/>
      <c r="H10" s="175"/>
      <c r="I10" s="35"/>
    </row>
    <row r="11" spans="1:9">
      <c r="A11" s="95" t="s">
        <v>291</v>
      </c>
      <c r="B11" s="95"/>
      <c r="C11" s="173"/>
      <c r="D11" s="173"/>
      <c r="E11" s="173"/>
      <c r="F11" s="175"/>
      <c r="G11" s="175"/>
      <c r="H11" s="175"/>
      <c r="I11" s="35"/>
    </row>
    <row r="12" spans="1:9">
      <c r="A12" s="175"/>
      <c r="B12" s="135"/>
      <c r="C12" s="173"/>
      <c r="D12" s="173"/>
      <c r="E12" s="173"/>
      <c r="F12" s="175"/>
      <c r="G12" s="175"/>
      <c r="H12" s="175"/>
      <c r="I12" s="35"/>
    </row>
    <row r="13" spans="1:9">
      <c r="A13" s="175"/>
      <c r="B13" s="135"/>
      <c r="C13" s="173"/>
      <c r="D13" s="173"/>
      <c r="E13" s="173"/>
      <c r="F13" s="175"/>
      <c r="G13" s="175"/>
      <c r="H13" s="175"/>
      <c r="I13" s="35"/>
    </row>
    <row r="14" spans="1:9">
      <c r="A14" s="95" t="s">
        <v>292</v>
      </c>
      <c r="B14" s="95"/>
      <c r="C14" s="173"/>
      <c r="D14" s="173"/>
      <c r="E14" s="173"/>
      <c r="F14" s="175"/>
      <c r="G14" s="175"/>
      <c r="H14" s="175"/>
      <c r="I14" s="35"/>
    </row>
    <row r="15" spans="1:9">
      <c r="A15" s="180" t="s">
        <v>293</v>
      </c>
      <c r="B15" s="135"/>
      <c r="C15" s="173"/>
      <c r="D15" s="173"/>
      <c r="E15" s="173"/>
      <c r="F15" s="175"/>
      <c r="G15" s="175"/>
      <c r="H15" s="175"/>
      <c r="I15" s="35"/>
    </row>
    <row r="16" spans="1:9">
      <c r="A16" s="180"/>
      <c r="B16" s="135"/>
      <c r="C16" s="173"/>
      <c r="D16" s="173"/>
      <c r="E16" s="173"/>
      <c r="F16" s="175"/>
      <c r="G16" s="175"/>
      <c r="H16" s="175"/>
      <c r="I16" s="35"/>
    </row>
    <row r="17" spans="1:9">
      <c r="A17" s="180"/>
      <c r="B17" s="135"/>
      <c r="C17" s="173"/>
      <c r="D17" s="173"/>
      <c r="E17" s="173"/>
      <c r="F17" s="175"/>
      <c r="G17" s="175"/>
      <c r="H17" s="175"/>
      <c r="I17" s="35"/>
    </row>
    <row r="18" spans="1:9">
      <c r="A18" s="180" t="s">
        <v>294</v>
      </c>
      <c r="B18" s="135"/>
      <c r="C18" s="173"/>
      <c r="D18" s="173"/>
      <c r="E18" s="173"/>
      <c r="F18" s="175"/>
      <c r="G18" s="175"/>
      <c r="H18" s="175"/>
      <c r="I18" s="35"/>
    </row>
    <row r="19" spans="1:9">
      <c r="A19" s="180"/>
      <c r="B19" s="135"/>
      <c r="C19" s="173"/>
      <c r="D19" s="173"/>
      <c r="E19" s="173"/>
      <c r="F19" s="175"/>
      <c r="G19" s="175"/>
      <c r="H19" s="175"/>
      <c r="I19" s="35"/>
    </row>
    <row r="20" spans="1:9">
      <c r="A20" s="180"/>
      <c r="B20" s="135"/>
      <c r="C20" s="173"/>
      <c r="D20" s="173"/>
      <c r="E20" s="173"/>
      <c r="F20" s="175"/>
      <c r="G20" s="175"/>
      <c r="H20" s="175"/>
      <c r="I20" s="35"/>
    </row>
    <row r="21" spans="1:9">
      <c r="A21" s="95" t="s">
        <v>295</v>
      </c>
      <c r="B21" s="95"/>
      <c r="C21" s="173"/>
      <c r="D21" s="173"/>
      <c r="E21" s="173"/>
      <c r="F21" s="175"/>
      <c r="G21" s="175"/>
      <c r="H21" s="175"/>
      <c r="I21" s="35"/>
    </row>
    <row r="22" spans="1:9">
      <c r="A22" s="175"/>
      <c r="B22" s="135"/>
      <c r="C22" s="173"/>
      <c r="D22" s="173"/>
      <c r="E22" s="173"/>
      <c r="F22" s="175"/>
      <c r="G22" s="175"/>
      <c r="H22" s="175"/>
      <c r="I22" s="35"/>
    </row>
    <row r="23" spans="1:9">
      <c r="A23" s="175"/>
      <c r="B23" s="135"/>
      <c r="C23" s="173"/>
      <c r="D23" s="173"/>
      <c r="E23" s="173"/>
      <c r="F23" s="175"/>
      <c r="G23" s="175"/>
      <c r="H23" s="175"/>
      <c r="I23" s="35"/>
    </row>
    <row r="24" spans="1:9">
      <c r="A24" s="95" t="s">
        <v>296</v>
      </c>
      <c r="B24" s="95"/>
      <c r="C24" s="173"/>
      <c r="D24" s="173"/>
      <c r="E24" s="173"/>
      <c r="F24" s="175"/>
      <c r="G24" s="175"/>
      <c r="H24" s="175"/>
      <c r="I24" s="35"/>
    </row>
    <row r="25" spans="1:9">
      <c r="A25" s="175"/>
      <c r="B25" s="135"/>
      <c r="C25" s="173"/>
      <c r="D25" s="173"/>
      <c r="E25" s="173"/>
      <c r="F25" s="175"/>
      <c r="G25" s="175"/>
      <c r="H25" s="175"/>
      <c r="I25" s="35"/>
    </row>
    <row r="26" spans="1:9">
      <c r="A26" s="175"/>
      <c r="B26" s="135"/>
      <c r="C26" s="173"/>
      <c r="D26" s="173"/>
      <c r="E26" s="173"/>
      <c r="F26" s="175"/>
      <c r="G26" s="175"/>
      <c r="H26" s="175"/>
      <c r="I26" s="35"/>
    </row>
    <row r="27" spans="1:9">
      <c r="A27" s="95" t="s">
        <v>297</v>
      </c>
      <c r="B27" s="95"/>
      <c r="C27" s="173"/>
      <c r="D27" s="173"/>
      <c r="E27" s="173"/>
      <c r="F27" s="175"/>
      <c r="G27" s="175"/>
      <c r="H27" s="175"/>
      <c r="I27" s="35"/>
    </row>
    <row r="28" spans="1:9">
      <c r="A28" s="175"/>
      <c r="B28" s="135"/>
      <c r="C28" s="173"/>
      <c r="D28" s="173"/>
      <c r="E28" s="173"/>
      <c r="F28" s="175"/>
      <c r="G28" s="175"/>
      <c r="H28" s="175"/>
      <c r="I28" s="35"/>
    </row>
    <row r="29" spans="1:9">
      <c r="A29" s="175"/>
      <c r="B29" s="135"/>
      <c r="C29" s="173"/>
      <c r="D29" s="173"/>
      <c r="E29" s="173"/>
      <c r="F29" s="175"/>
      <c r="G29" s="175"/>
      <c r="H29" s="175"/>
      <c r="I29" s="35"/>
    </row>
    <row r="30" spans="1:9" s="49" customFormat="1">
      <c r="A30" s="95" t="s">
        <v>298</v>
      </c>
      <c r="B30" s="95"/>
      <c r="C30" s="173"/>
      <c r="D30" s="173"/>
      <c r="E30" s="173"/>
      <c r="F30" s="179"/>
      <c r="G30" s="179"/>
      <c r="H30" s="179"/>
      <c r="I30" s="181"/>
    </row>
    <row r="31" spans="1:9">
      <c r="A31" s="175"/>
      <c r="B31" s="135"/>
      <c r="C31" s="173"/>
      <c r="D31" s="173"/>
      <c r="E31" s="173"/>
      <c r="F31" s="175"/>
      <c r="G31" s="175"/>
      <c r="H31" s="175"/>
      <c r="I31" s="35"/>
    </row>
    <row r="32" spans="1:9">
      <c r="A32" s="175"/>
      <c r="B32" s="135"/>
      <c r="C32" s="173"/>
      <c r="D32" s="173"/>
      <c r="E32" s="173"/>
      <c r="F32" s="175"/>
      <c r="G32" s="175"/>
      <c r="H32" s="175"/>
      <c r="I32" s="35"/>
    </row>
    <row r="33" spans="1:9">
      <c r="A33" s="95" t="s">
        <v>299</v>
      </c>
      <c r="B33" s="95"/>
      <c r="C33" s="173">
        <v>530</v>
      </c>
      <c r="D33" s="173">
        <v>369</v>
      </c>
      <c r="E33" s="173">
        <v>384</v>
      </c>
      <c r="F33" s="419">
        <v>551</v>
      </c>
      <c r="G33" s="419" t="s">
        <v>1914</v>
      </c>
      <c r="H33" s="419">
        <v>2</v>
      </c>
      <c r="I33" s="479">
        <v>450</v>
      </c>
    </row>
    <row r="34" spans="1:9">
      <c r="A34" s="175"/>
      <c r="B34" s="135"/>
      <c r="C34" s="173"/>
      <c r="D34" s="173"/>
      <c r="E34" s="173"/>
      <c r="F34" s="175"/>
      <c r="G34" s="175"/>
      <c r="H34" s="175"/>
      <c r="I34" s="35"/>
    </row>
    <row r="35" spans="1:9">
      <c r="A35" s="175"/>
      <c r="B35" s="135"/>
      <c r="C35" s="173"/>
      <c r="D35" s="173"/>
      <c r="E35" s="173"/>
      <c r="F35" s="175"/>
      <c r="G35" s="175"/>
      <c r="H35" s="175"/>
      <c r="I35" s="35"/>
    </row>
    <row r="36" spans="1:9">
      <c r="A36" s="1004" t="s">
        <v>87</v>
      </c>
      <c r="B36" s="1004"/>
      <c r="C36" s="176"/>
      <c r="D36" s="176"/>
      <c r="E36" s="176"/>
      <c r="F36" s="175"/>
      <c r="G36" s="175"/>
      <c r="H36" s="175"/>
      <c r="I36" s="35"/>
    </row>
    <row r="37" spans="1:9">
      <c r="A37" s="177"/>
      <c r="B37" s="177"/>
      <c r="C37" s="178"/>
      <c r="D37" s="178"/>
      <c r="E37" s="178"/>
      <c r="F37" s="178"/>
      <c r="G37" s="178"/>
      <c r="H37" s="174"/>
      <c r="I37" s="174"/>
    </row>
  </sheetData>
  <mergeCells count="1">
    <mergeCell ref="A36:B36"/>
  </mergeCells>
  <phoneticPr fontId="11" type="noConversion"/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8</vt:i4>
      </vt:variant>
    </vt:vector>
  </HeadingPairs>
  <TitlesOfParts>
    <vt:vector size="29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Dnevne.bolnice</vt:lpstr>
      <vt:lpstr>Neonatologija</vt:lpstr>
      <vt:lpstr>usluge_prema_OS</vt:lpstr>
      <vt:lpstr>Zbirna(Pivot)</vt:lpstr>
      <vt:lpstr>Operacije</vt:lpstr>
      <vt:lpstr>DSG</vt:lpstr>
      <vt:lpstr>Dijalize</vt:lpstr>
      <vt:lpstr>Krv</vt:lpstr>
      <vt:lpstr>LEKOVI</vt:lpstr>
      <vt:lpstr>Implanti</vt:lpstr>
      <vt:lpstr>Sanitet. mat</vt:lpstr>
      <vt:lpstr>Reagensi</vt:lpstr>
      <vt:lpstr>Liste.čekanja</vt:lpstr>
      <vt:lpstr>Kadar.nem.!Print_Area</vt:lpstr>
      <vt:lpstr>Krv!Print_Area</vt:lpstr>
      <vt:lpstr>LEKOVI!Print_Area</vt:lpstr>
      <vt:lpstr>Liste.čekanja!Print_Area</vt:lpstr>
      <vt:lpstr>Neonatologija!Print_Area</vt:lpstr>
      <vt:lpstr>'Sanitet. mat'!Print_Area</vt:lpstr>
      <vt:lpstr>Kadar.zaj.med.del.!Print_Titles</vt:lpstr>
      <vt:lpstr>Liste.čekanja!Print_Titles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2024-12-24T11:21:41Z</cp:lastPrinted>
  <dcterms:created xsi:type="dcterms:W3CDTF">1998-03-25T08:50:17Z</dcterms:created>
  <dcterms:modified xsi:type="dcterms:W3CDTF">2025-01-24T14:14:20Z</dcterms:modified>
</cp:coreProperties>
</file>